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houten-my.sharepoint.com/personal/annette_hesemans_regiolekstroom_nl/Documents/WA/1 Voor Publicatie/"/>
    </mc:Choice>
  </mc:AlternateContent>
  <xr:revisionPtr revIDLastSave="111" documentId="8_{958562D7-0678-4D4B-A95B-509EEE3C0EF3}" xr6:coauthVersionLast="47" xr6:coauthVersionMax="47" xr10:uidLastSave="{A94FB936-E06F-444C-A10C-F1B47E52955E}"/>
  <bookViews>
    <workbookView xWindow="-108" yWindow="-108" windowWidth="23256" windowHeight="12576" xr2:uid="{27EFB7AD-9114-4A7D-B984-7CACC0985BB7}"/>
  </bookViews>
  <sheets>
    <sheet name="Referentieprijs" sheetId="1" r:id="rId1"/>
    <sheet name="FI Deurautomaten" sheetId="2" r:id="rId2"/>
    <sheet name="FI Overige toegang" sheetId="3" r:id="rId3"/>
    <sheet name="FI Badkamer" sheetId="4" r:id="rId4"/>
    <sheet name="FI Toilet" sheetId="5" r:id="rId5"/>
    <sheet name="FI Keuken" sheetId="6" r:id="rId6"/>
    <sheet name="FI Plafondlift" sheetId="7" r:id="rId7"/>
    <sheet name="FI Opladen en stallen" sheetId="8" r:id="rId8"/>
  </sheets>
  <definedNames>
    <definedName name="_xlnm.Print_Titles" localSheetId="0">Referentieprijs!$3:$3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G73" i="1"/>
  <c r="H32" i="1"/>
  <c r="H31" i="1"/>
  <c r="H62" i="1"/>
  <c r="G62" i="1"/>
  <c r="H61" i="1"/>
  <c r="G61" i="1"/>
  <c r="H6" i="1"/>
  <c r="G6" i="1"/>
  <c r="H72" i="1"/>
  <c r="H63" i="1"/>
  <c r="H60" i="1"/>
  <c r="H42" i="1"/>
  <c r="H41" i="1"/>
  <c r="H39" i="1"/>
  <c r="H7" i="1"/>
  <c r="G75" i="1"/>
  <c r="G74" i="1"/>
  <c r="G72" i="1"/>
  <c r="G71" i="1"/>
  <c r="G70" i="1"/>
  <c r="G65" i="1"/>
  <c r="G64" i="1"/>
  <c r="G63" i="1"/>
  <c r="G60" i="1"/>
  <c r="G59" i="1"/>
  <c r="G54" i="1"/>
  <c r="G53" i="1"/>
  <c r="G52" i="1"/>
  <c r="G51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30" i="1"/>
  <c r="G29" i="1"/>
  <c r="G28" i="1"/>
  <c r="G23" i="1"/>
  <c r="G22" i="1"/>
  <c r="G21" i="1"/>
  <c r="G20" i="1"/>
  <c r="G19" i="1"/>
  <c r="G18" i="1"/>
  <c r="G17" i="1"/>
  <c r="G12" i="1"/>
  <c r="G11" i="1"/>
  <c r="G10" i="1"/>
  <c r="G9" i="1"/>
  <c r="G8" i="1"/>
  <c r="G7" i="1"/>
  <c r="G5" i="1"/>
  <c r="H54" i="1"/>
  <c r="H53" i="1"/>
  <c r="H52" i="1"/>
  <c r="H36" i="1"/>
  <c r="H37" i="1"/>
  <c r="H46" i="1"/>
  <c r="B2" i="8"/>
  <c r="B2" i="7"/>
  <c r="B2" i="6"/>
  <c r="B2" i="5"/>
  <c r="B2" i="4"/>
  <c r="B2" i="3"/>
  <c r="B2" i="2"/>
  <c r="H75" i="1"/>
  <c r="H74" i="1"/>
  <c r="H71" i="1"/>
  <c r="H70" i="1"/>
  <c r="H77" i="1" s="1"/>
  <c r="C6" i="8" s="1"/>
  <c r="H65" i="1"/>
  <c r="H64" i="1"/>
  <c r="H59" i="1"/>
  <c r="H67" i="1" s="1"/>
  <c r="C6" i="7" s="1"/>
  <c r="H51" i="1"/>
  <c r="H56" i="1" s="1"/>
  <c r="C6" i="6" s="1"/>
  <c r="H45" i="1"/>
  <c r="H44" i="1"/>
  <c r="H43" i="1"/>
  <c r="H40" i="1"/>
  <c r="H38" i="1"/>
  <c r="H48" i="1"/>
  <c r="C6" i="5" s="1"/>
  <c r="H33" i="1"/>
  <c r="H30" i="1"/>
  <c r="H29" i="1"/>
  <c r="H28" i="1"/>
  <c r="H35" i="1" s="1"/>
  <c r="C6" i="4" s="1"/>
  <c r="H23" i="1"/>
  <c r="H22" i="1"/>
  <c r="H21" i="1"/>
  <c r="H20" i="1"/>
  <c r="H19" i="1"/>
  <c r="H18" i="1"/>
  <c r="H17" i="1"/>
  <c r="H25" i="1" s="1"/>
  <c r="C6" i="3" s="1"/>
  <c r="H12" i="1"/>
  <c r="H8" i="1"/>
  <c r="H11" i="1"/>
  <c r="H10" i="1"/>
  <c r="H9" i="1"/>
  <c r="H5" i="1"/>
  <c r="H14" i="1" s="1"/>
  <c r="C6" i="2" s="1"/>
  <c r="E17" i="8" l="1"/>
  <c r="B28" i="8" s="1"/>
  <c r="D17" i="8"/>
  <c r="C17" i="8"/>
  <c r="B17" i="8"/>
  <c r="E16" i="8"/>
  <c r="B25" i="8" s="1"/>
  <c r="D16" i="8"/>
  <c r="C16" i="8"/>
  <c r="B16" i="8"/>
  <c r="E15" i="8"/>
  <c r="B22" i="8" s="1"/>
  <c r="C30" i="8" s="1"/>
  <c r="C32" i="8" s="1"/>
  <c r="D15" i="8"/>
  <c r="C15" i="8"/>
  <c r="B15" i="8"/>
  <c r="E17" i="7"/>
  <c r="B28" i="7" s="1"/>
  <c r="D17" i="7"/>
  <c r="C17" i="7"/>
  <c r="B17" i="7"/>
  <c r="E16" i="7"/>
  <c r="B25" i="7" s="1"/>
  <c r="D16" i="7"/>
  <c r="C16" i="7"/>
  <c r="B16" i="7"/>
  <c r="E15" i="7"/>
  <c r="B22" i="7" s="1"/>
  <c r="C30" i="7" s="1"/>
  <c r="C32" i="7" s="1"/>
  <c r="D15" i="7"/>
  <c r="C15" i="7"/>
  <c r="B15" i="7"/>
  <c r="E17" i="6"/>
  <c r="B28" i="6" s="1"/>
  <c r="D17" i="6"/>
  <c r="C17" i="6"/>
  <c r="B17" i="6"/>
  <c r="E16" i="6"/>
  <c r="B25" i="6" s="1"/>
  <c r="D16" i="6"/>
  <c r="C16" i="6"/>
  <c r="B16" i="6"/>
  <c r="E15" i="6"/>
  <c r="B22" i="6" s="1"/>
  <c r="C30" i="6" s="1"/>
  <c r="C32" i="6" s="1"/>
  <c r="D15" i="6"/>
  <c r="C15" i="6"/>
  <c r="B15" i="6"/>
  <c r="E17" i="5"/>
  <c r="B28" i="5" s="1"/>
  <c r="D17" i="5"/>
  <c r="C17" i="5"/>
  <c r="B17" i="5"/>
  <c r="E16" i="5"/>
  <c r="B25" i="5" s="1"/>
  <c r="D16" i="5"/>
  <c r="C16" i="5"/>
  <c r="B16" i="5"/>
  <c r="E15" i="5"/>
  <c r="B22" i="5" s="1"/>
  <c r="C30" i="5" s="1"/>
  <c r="C32" i="5" s="1"/>
  <c r="D15" i="5"/>
  <c r="C15" i="5"/>
  <c r="B15" i="5"/>
  <c r="E17" i="3"/>
  <c r="B28" i="3" s="1"/>
  <c r="D17" i="3"/>
  <c r="C17" i="3"/>
  <c r="B17" i="3"/>
  <c r="E16" i="3"/>
  <c r="B25" i="3" s="1"/>
  <c r="D16" i="3"/>
  <c r="C16" i="3"/>
  <c r="B16" i="3"/>
  <c r="E15" i="3"/>
  <c r="B22" i="3" s="1"/>
  <c r="C30" i="3" s="1"/>
  <c r="C32" i="3" s="1"/>
  <c r="D15" i="3"/>
  <c r="C15" i="3"/>
  <c r="B15" i="3"/>
  <c r="E17" i="2"/>
  <c r="B28" i="2" s="1"/>
  <c r="D17" i="2"/>
  <c r="E16" i="2"/>
  <c r="B25" i="2" s="1"/>
  <c r="D16" i="2"/>
  <c r="E15" i="2"/>
  <c r="B22" i="2" s="1"/>
  <c r="C30" i="2" s="1"/>
  <c r="C32" i="2" s="1"/>
  <c r="D15" i="2"/>
  <c r="C17" i="2"/>
  <c r="C16" i="2"/>
  <c r="C15" i="2"/>
  <c r="B17" i="2"/>
  <c r="B16" i="2"/>
  <c r="B15" i="2"/>
  <c r="E17" i="4"/>
  <c r="B28" i="4"/>
  <c r="E15" i="4" l="1"/>
  <c r="B22" i="4" s="1"/>
  <c r="E16" i="4"/>
  <c r="B25" i="4" s="1"/>
  <c r="B15" i="4"/>
  <c r="C15" i="4"/>
  <c r="D15" i="4"/>
  <c r="B16" i="4"/>
  <c r="C16" i="4"/>
  <c r="D16" i="4"/>
  <c r="B17" i="4"/>
  <c r="C17" i="4"/>
  <c r="D17" i="4"/>
  <c r="C30" i="4" l="1"/>
  <c r="C32" i="4" s="1"/>
</calcChain>
</file>

<file path=xl/sharedStrings.xml><?xml version="1.0" encoding="utf-8"?>
<sst xmlns="http://schemas.openxmlformats.org/spreadsheetml/2006/main" count="457" uniqueCount="183">
  <si>
    <t>Product/dienst</t>
  </si>
  <si>
    <t>Deurautomaten</t>
  </si>
  <si>
    <t>Overige toegang</t>
  </si>
  <si>
    <t>Keuken</t>
  </si>
  <si>
    <t>Perceel 1: Deurautomaten</t>
  </si>
  <si>
    <t>Perceel 2: Overige Toegang</t>
  </si>
  <si>
    <t>Perceel</t>
  </si>
  <si>
    <t>Wegingsfactor</t>
  </si>
  <si>
    <t>Referentieprijs</t>
  </si>
  <si>
    <t>Totale Referentieprijs</t>
  </si>
  <si>
    <t>Prijzenblad Standaard Woningaanpassingen</t>
  </si>
  <si>
    <t xml:space="preserve">Naam Inschrijver: </t>
  </si>
  <si>
    <t>Blad berekening Fictieve Inschrijfprijs</t>
  </si>
  <si>
    <t>Subgunningscriteria en onderlinge verhoudingen</t>
  </si>
  <si>
    <t>1. Levertijden</t>
  </si>
  <si>
    <t>2. Communicatie en omgang met de Inwoner</t>
  </si>
  <si>
    <t>3. Samenwerken met de Gemeenten</t>
  </si>
  <si>
    <t xml:space="preserve">Waarderingsmodel </t>
  </si>
  <si>
    <t>Percentage fictieve aftrek</t>
  </si>
  <si>
    <t>Score</t>
  </si>
  <si>
    <t>Subgunningscriteria kwaliteit</t>
  </si>
  <si>
    <t>Monetaire waardering van de score (= Fictieve aftrek)</t>
  </si>
  <si>
    <t>Beoordelingsuitslag</t>
  </si>
  <si>
    <t>Scores en fictieve korting</t>
  </si>
  <si>
    <t>Totaal fictieve aftrek</t>
  </si>
  <si>
    <t>Ficteve aftrek</t>
  </si>
  <si>
    <t>Bedrag</t>
  </si>
  <si>
    <t>3: Uitstekend</t>
  </si>
  <si>
    <t>2: Goed</t>
  </si>
  <si>
    <t>Fictieve Inschrijfprijs (= Referentieprijs - totale fictieve aftrek)</t>
  </si>
  <si>
    <t>1: Voldoende</t>
  </si>
  <si>
    <t>0: Onvoldoende</t>
  </si>
  <si>
    <t>Termijn nalevering onderdelen in jaren</t>
  </si>
  <si>
    <t>Nadere Offerte</t>
  </si>
  <si>
    <t>Totale Referentieprijs perceel Overige Toegang</t>
  </si>
  <si>
    <t>Totale Referentieprijs perceel Deurautomaten</t>
  </si>
  <si>
    <t>Totale Referentieprijs perceel Keuken</t>
  </si>
  <si>
    <t>Totale Referentieprijs perceel Plafondlift</t>
  </si>
  <si>
    <t>Totale Referentieprijs perceel Opladen en Stallen</t>
  </si>
  <si>
    <t xml:space="preserve"> Perceel 1 Deurautomaten</t>
  </si>
  <si>
    <t>nvt</t>
  </si>
  <si>
    <t>Bruikleenovereenkomst (= B) of Akkoordverklaring (=A)</t>
  </si>
  <si>
    <t>B</t>
  </si>
  <si>
    <t>A</t>
  </si>
  <si>
    <t>A*</t>
  </si>
  <si>
    <t xml:space="preserve"> Perceel 2 Overige Toegang</t>
  </si>
  <si>
    <t>15 jaar, alleen op het onderdeel dat de keuken elektrisch in hoogte verstelbaar maakt</t>
  </si>
  <si>
    <t>Prijs inclusief BTW</t>
  </si>
  <si>
    <t>Prijs exclusief BTW</t>
  </si>
  <si>
    <t>B/A*</t>
  </si>
  <si>
    <t xml:space="preserve">**: Bij Maatwerk vanaf € 15.000 exclusief BTW ontvangt Opdrachtnemer een schriftelijke akkoordverklaring van Opdrachtgever, alleen een akkoordverklaring van de Inwoner volstaat niet. </t>
  </si>
  <si>
    <t>A of B, afhankelijk van het type Maatwerk**</t>
  </si>
  <si>
    <t>A**</t>
  </si>
  <si>
    <t>*: Bruikleenovereenkomst indien de woningaanpassing in onderhoud en reparatie komt bij de gemeente. Akkoordverklaring indien de woningaanpassing in onderhoud en reparatie komt bij de woningeigenaar</t>
  </si>
  <si>
    <t>***:nader te bepalen, afhankelijk van het opnieuw inzetbaar zijn van de drempelhulp</t>
  </si>
  <si>
    <t>nader te bepalen ***</t>
  </si>
  <si>
    <t>P 1.1 Deurautomaat binnendeur. Prijs per stuk.</t>
  </si>
  <si>
    <t>P1.2 Deurautomaat voordeur of andere buitendeur. Prijs per stuk.</t>
  </si>
  <si>
    <t>P 1.4 Handzender voor deurautomaat. Prijs per stuk.</t>
  </si>
  <si>
    <t>P 1.6 Motorslot. Prijs per stuk.</t>
  </si>
  <si>
    <t>P 1.8 Verwijderopdracht deurautomaat. Prijs per verwijderopdracht.</t>
  </si>
  <si>
    <t>P1.9 Maatwerk binnen het perceel</t>
  </si>
  <si>
    <t>P 2.1 Drempelhulp vanaf 5 cm hoogte. Prijs per stuk.</t>
  </si>
  <si>
    <t>P 2.2 Ophogen en/of verbreden straatwerk. Prijs per m2.</t>
  </si>
  <si>
    <t>P 2.3 Plateau en drempelhulp galerij. Prijs per strekkende meter.</t>
  </si>
  <si>
    <t>P 2.4 Verhogen balkon. Prijs per balkon.</t>
  </si>
  <si>
    <t>P 2.5 Verhogen balustrade. Prijs per strekkende meter.</t>
  </si>
  <si>
    <t>P 2.6 Verbreden deurkozijn en deur. Prijs per stuk.</t>
  </si>
  <si>
    <t>P 2.7 Verwijderopdracht toegang. Prijs per verwijderopdracht.</t>
  </si>
  <si>
    <t>P 3.1 Douchezitje aan de wand (opklapbaar) met armleuningen. Prijs per stuk.</t>
  </si>
  <si>
    <t>P3.2 Douchebak verwijderen en creëren vlakke douchehoek. Prijs per stuk</t>
  </si>
  <si>
    <t>P 3.3. Bad verwijderen en creëren vlakke douchehoek. Prijs per stuk.</t>
  </si>
  <si>
    <t>P 3.4 Onderrijdbare en handmatig in hoogte verstelbare wastafel. Prijs per stuk</t>
  </si>
  <si>
    <t>P 3.5 Onderrijdbare en elektrisch in hoogte verstelbare wastafel. Prijs per stuk</t>
  </si>
  <si>
    <t>P 3.6 Opstahulp (pak/grijppaal). Prijs per stuk.</t>
  </si>
  <si>
    <t>P 3.7 Maatwerk binnen het perceel</t>
  </si>
  <si>
    <t xml:space="preserve">P 1.3 Deurautomaat centrale toegangsdeur wooncomplex, galerijdeur of branddeur. Prijs per stuk. </t>
  </si>
  <si>
    <t>Perceel 4: Toilet</t>
  </si>
  <si>
    <t>Totale Referentieprijs perceel Badkamer</t>
  </si>
  <si>
    <t>Totale Referentieprijs perceel Toilet</t>
  </si>
  <si>
    <t>Perceel 5: Keuken</t>
  </si>
  <si>
    <t>Perceel 6: Plafondtillift</t>
  </si>
  <si>
    <t>Perceel 7: Opladen en Stallen</t>
  </si>
  <si>
    <t>Productcode</t>
  </si>
  <si>
    <t>13D01</t>
  </si>
  <si>
    <t>13D02</t>
  </si>
  <si>
    <t>13D03</t>
  </si>
  <si>
    <t>13D04</t>
  </si>
  <si>
    <t>13D05</t>
  </si>
  <si>
    <t>13D06</t>
  </si>
  <si>
    <t>13D07</t>
  </si>
  <si>
    <t>13D08</t>
  </si>
  <si>
    <t>13D99</t>
  </si>
  <si>
    <t>13T01</t>
  </si>
  <si>
    <t>13T02</t>
  </si>
  <si>
    <t>13T03</t>
  </si>
  <si>
    <t>13T04</t>
  </si>
  <si>
    <t>13T05</t>
  </si>
  <si>
    <t>13T06</t>
  </si>
  <si>
    <t>13T07</t>
  </si>
  <si>
    <t>13T99</t>
  </si>
  <si>
    <t>13B01</t>
  </si>
  <si>
    <t>13B02</t>
  </si>
  <si>
    <t>13B03</t>
  </si>
  <si>
    <t>13B04</t>
  </si>
  <si>
    <t>13B05</t>
  </si>
  <si>
    <t>13B06</t>
  </si>
  <si>
    <t>13B99</t>
  </si>
  <si>
    <t>13B07</t>
  </si>
  <si>
    <t>13B08</t>
  </si>
  <si>
    <t>13B09</t>
  </si>
  <si>
    <t>13B10</t>
  </si>
  <si>
    <t>13B11</t>
  </si>
  <si>
    <t>13B12</t>
  </si>
  <si>
    <t>13B13</t>
  </si>
  <si>
    <t>13B14</t>
  </si>
  <si>
    <t>13B15</t>
  </si>
  <si>
    <t>13B16</t>
  </si>
  <si>
    <t>13B17</t>
  </si>
  <si>
    <t>13K01</t>
  </si>
  <si>
    <t>13K02</t>
  </si>
  <si>
    <t>13K03</t>
  </si>
  <si>
    <t>13K04</t>
  </si>
  <si>
    <t>13K99</t>
  </si>
  <si>
    <t>13P01</t>
  </si>
  <si>
    <t>13P02</t>
  </si>
  <si>
    <t>13P03</t>
  </si>
  <si>
    <t>13P04</t>
  </si>
  <si>
    <t>13P05</t>
  </si>
  <si>
    <t>13P06</t>
  </si>
  <si>
    <t>13P07</t>
  </si>
  <si>
    <t>13P99</t>
  </si>
  <si>
    <t>13S01</t>
  </si>
  <si>
    <t>13S02</t>
  </si>
  <si>
    <t>13S03</t>
  </si>
  <si>
    <t>13S04</t>
  </si>
  <si>
    <t>13S05</t>
  </si>
  <si>
    <t>13S06</t>
  </si>
  <si>
    <t>13S99</t>
  </si>
  <si>
    <t>Perceel 3: Badkamer</t>
  </si>
  <si>
    <t>Plafondtillift</t>
  </si>
  <si>
    <t>Opladen en Stallen</t>
  </si>
  <si>
    <t>Badkamer</t>
  </si>
  <si>
    <t xml:space="preserve"> Perceel 3 Badkamer</t>
  </si>
  <si>
    <t xml:space="preserve"> Perceel 4 Toilet</t>
  </si>
  <si>
    <t xml:space="preserve"> Perceel 5 Keuken</t>
  </si>
  <si>
    <t xml:space="preserve"> Perceel 6 Plafondlift</t>
  </si>
  <si>
    <t xml:space="preserve"> Perceel 7 Opladen en Stallen</t>
  </si>
  <si>
    <t>P 2.8 Maatwerk binnen het perceel</t>
  </si>
  <si>
    <t>P 4.1 Opklapbare toiletbeugel. Prijs per stuk.</t>
  </si>
  <si>
    <t xml:space="preserve">P 4.2 Closetzitting met toiletbeugelset. Prijs per set. </t>
  </si>
  <si>
    <t xml:space="preserve">P 4.3 Sta-op-toilet. Prijs per stuk. </t>
  </si>
  <si>
    <t xml:space="preserve">P 4.4 Reparatie sta-op-toilet. Prijs per reparatie. </t>
  </si>
  <si>
    <t xml:space="preserve">P 4.5 Doucheföhninstallatie 'standaard' op bestaande toiletpot. Prijs per stuk. </t>
  </si>
  <si>
    <t xml:space="preserve">P 4.6 Doucheföhninstallatie 'zwaar' op bestaande toiletpot. Prijs per stuk. </t>
  </si>
  <si>
    <t>P 4.7 Vervanging toiletpot bij toepassing doucheföhninstallatie. Prijs per stuk.</t>
  </si>
  <si>
    <t>P 4.8 Reparatie doucheföhninstallatie. Prijs per reparatie</t>
  </si>
  <si>
    <t>P 4.9 Tweede toilet. Prijs per stuk.</t>
  </si>
  <si>
    <t>P 4.10 Sanibroyeur. Prijs per stuk.</t>
  </si>
  <si>
    <t xml:space="preserve">P 4.11 Verwijderopdracht doucheföhninstallatie of sta-op-toilet. Prijs per stuk. </t>
  </si>
  <si>
    <t>P 4.12 Maatwerk binnen het perceel</t>
  </si>
  <si>
    <t xml:space="preserve">P 5.1 Onderrijdbare keuken. Recht keukenblok. Vast, nastelbaar. Prijs per stuk. </t>
  </si>
  <si>
    <t>P 5.2 Onderrijdbare keuken. Recht keukenblok. Elektrisch nastelbaar. Prijs per stuk</t>
  </si>
  <si>
    <t xml:space="preserve">P 5.3 Onderrijdbare keuken. Hoekopstalling. Vast, nastelbaar. Prijs per stuk. </t>
  </si>
  <si>
    <t>P 5.4 Onderrijdbare keuken. Hoekopstelling. Elektrisch nastelbaar. Prijs per stuk</t>
  </si>
  <si>
    <t>P 5.5 Maatwerk binnen het perceel</t>
  </si>
  <si>
    <t>P 6.1 Plafondtillift monorail in 1 ruimte. Prijs per stuk</t>
  </si>
  <si>
    <t>P 6.2 Plafondtillift X-Y railsysteem in 1 ruimte. Prijs per stuk.</t>
  </si>
  <si>
    <t>P 6.3 Plafondtillift monorail in ruimte 1 in combinatie met x-y railsysteem in ruimte 2. Prijs per stuk.</t>
  </si>
  <si>
    <t>P 6.4 Plafondtillift zowel een x-y railsysteem in ruimte 1 als in ruimte 2. Prijs per stuk.</t>
  </si>
  <si>
    <t xml:space="preserve">P 6.5. Voorzieningen gipsplafond plafondlift. Prijs per stuk. </t>
  </si>
  <si>
    <t>P 6.7 Verwijderopdracht plafondtillift. Prijs per stuk.</t>
  </si>
  <si>
    <t>P 6.8 Maatwerk binnen het perceel</t>
  </si>
  <si>
    <t xml:space="preserve">P 6.6 Perodiek onderhoud, reparatie en keuring plafondtillift. Prijs per jaar. </t>
  </si>
  <si>
    <t xml:space="preserve">P 1.5 Perodiek onderhoud en reparatie deurautomaat. Prijs per jaar. </t>
  </si>
  <si>
    <t xml:space="preserve">P 1.7 Perodiek onderhoud en reparatie motorslot. Prijs per jaar. </t>
  </si>
  <si>
    <t xml:space="preserve">P 7.1 Oplaadpunt. Prijs per stuk. </t>
  </si>
  <si>
    <t xml:space="preserve">P 7.2 Kwh-tussenmeter. Prijs per stuk. </t>
  </si>
  <si>
    <t>P 7.3 Muurslot. Prijs per stuk.</t>
  </si>
  <si>
    <t>P 7.4 Box stalling scootmobiel of driewielfiets, mechanisch te openen. Prijs per stuk</t>
  </si>
  <si>
    <t>P 7.5 Box stalling scootmobiel of driewielfiets, elektrisch te openen. Prijs per stuk</t>
  </si>
  <si>
    <t xml:space="preserve">P 7.6.Verwijderopdracht stalling scootmobiel of driewielfiets. Prijs per stuk. </t>
  </si>
  <si>
    <t>P 7.7 Maatwerk binnen het perceel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</si>
</sst>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0" fillId="0" borderId="4" xfId="0" applyBorder="1"/>
    <xf numFmtId="164" fontId="0" fillId="0" borderId="4" xfId="0" applyNumberFormat="1" applyBorder="1"/>
    <xf numFmtId="164" fontId="3" fillId="3" borderId="4" xfId="0" applyNumberFormat="1" applyFont="1" applyFill="1" applyBorder="1" applyAlignment="1">
      <alignment wrapText="1"/>
    </xf>
    <xf numFmtId="0" fontId="5" fillId="10" borderId="4" xfId="0" applyFont="1" applyFill="1" applyBorder="1"/>
    <xf numFmtId="164" fontId="5" fillId="10" borderId="4" xfId="0" applyNumberFormat="1" applyFont="1" applyFill="1" applyBorder="1"/>
    <xf numFmtId="9" fontId="0" fillId="0" borderId="4" xfId="0" applyNumberFormat="1" applyBorder="1"/>
    <xf numFmtId="0" fontId="4" fillId="11" borderId="4" xfId="0" applyFont="1" applyFill="1" applyBorder="1"/>
    <xf numFmtId="0" fontId="0" fillId="10" borderId="4" xfId="0" applyFill="1" applyBorder="1"/>
    <xf numFmtId="9" fontId="0" fillId="10" borderId="4" xfId="0" applyNumberFormat="1" applyFill="1" applyBorder="1"/>
    <xf numFmtId="4" fontId="0" fillId="0" borderId="4" xfId="0" applyNumberFormat="1" applyBorder="1"/>
    <xf numFmtId="164" fontId="0" fillId="10" borderId="4" xfId="0" applyNumberFormat="1" applyFill="1" applyBorder="1"/>
    <xf numFmtId="0" fontId="4" fillId="12" borderId="4" xfId="0" applyFont="1" applyFill="1" applyBorder="1"/>
    <xf numFmtId="0" fontId="0" fillId="0" borderId="12" xfId="0" applyBorder="1"/>
    <xf numFmtId="164" fontId="4" fillId="12" borderId="4" xfId="0" applyNumberFormat="1" applyFont="1" applyFill="1" applyBorder="1"/>
    <xf numFmtId="0" fontId="6" fillId="0" borderId="4" xfId="0" applyFont="1" applyBorder="1"/>
    <xf numFmtId="0" fontId="7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/>
    <xf numFmtId="0" fontId="8" fillId="0" borderId="4" xfId="0" applyFont="1" applyBorder="1" applyAlignment="1">
      <alignment wrapText="1"/>
    </xf>
    <xf numFmtId="0" fontId="8" fillId="0" borderId="4" xfId="0" applyFont="1" applyBorder="1"/>
    <xf numFmtId="164" fontId="8" fillId="0" borderId="4" xfId="0" applyNumberFormat="1" applyFont="1" applyBorder="1" applyAlignment="1">
      <alignment wrapText="1"/>
    </xf>
    <xf numFmtId="164" fontId="8" fillId="0" borderId="4" xfId="0" applyNumberFormat="1" applyFont="1" applyBorder="1"/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13" borderId="4" xfId="0" applyNumberFormat="1" applyFont="1" applyFill="1" applyBorder="1"/>
    <xf numFmtId="0" fontId="9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8" fillId="0" borderId="4" xfId="0" applyNumberFormat="1" applyFont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8" fillId="0" borderId="11" xfId="0" applyFont="1" applyBorder="1" applyAlignment="1">
      <alignment wrapText="1"/>
    </xf>
    <xf numFmtId="164" fontId="8" fillId="9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vertical="center" wrapText="1"/>
    </xf>
    <xf numFmtId="0" fontId="8" fillId="14" borderId="8" xfId="0" applyFont="1" applyFill="1" applyBorder="1" applyAlignment="1">
      <alignment vertical="center" wrapText="1"/>
    </xf>
    <xf numFmtId="0" fontId="8" fillId="14" borderId="10" xfId="0" applyFont="1" applyFill="1" applyBorder="1" applyAlignment="1">
      <alignment vertical="center" wrapText="1"/>
    </xf>
    <xf numFmtId="0" fontId="8" fillId="14" borderId="11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6" fillId="0" borderId="1" xfId="0" applyFont="1" applyBorder="1"/>
    <xf numFmtId="0" fontId="0" fillId="0" borderId="2" xfId="0" applyBorder="1"/>
    <xf numFmtId="0" fontId="0" fillId="0" borderId="3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29BD-F441-423F-BF86-DBA7BC153104}">
  <sheetPr>
    <pageSetUpPr fitToPage="1"/>
  </sheetPr>
  <dimension ref="A1:J81"/>
  <sheetViews>
    <sheetView tabSelected="1" topLeftCell="A74" workbookViewId="0">
      <selection activeCell="C2" sqref="C2:D2"/>
    </sheetView>
  </sheetViews>
  <sheetFormatPr defaultRowHeight="13.2" x14ac:dyDescent="0.25"/>
  <cols>
    <col min="1" max="1" width="11.33203125" customWidth="1"/>
    <col min="2" max="2" width="12.6640625" customWidth="1"/>
    <col min="3" max="3" width="35.109375" customWidth="1"/>
    <col min="4" max="4" width="12.21875" customWidth="1"/>
    <col min="5" max="5" width="15.21875" customWidth="1"/>
    <col min="6" max="7" width="13.88671875" customWidth="1"/>
    <col min="8" max="8" width="15.21875" customWidth="1"/>
    <col min="9" max="9" width="21.33203125" customWidth="1"/>
    <col min="10" max="10" width="25" customWidth="1"/>
  </cols>
  <sheetData>
    <row r="1" spans="1:10" ht="19.95" customHeight="1" x14ac:dyDescent="0.4">
      <c r="A1" s="39" t="s">
        <v>10</v>
      </c>
      <c r="B1" s="39"/>
      <c r="C1" s="39"/>
      <c r="D1" s="21"/>
      <c r="E1" s="23"/>
      <c r="F1" s="23"/>
      <c r="G1" s="23"/>
      <c r="H1" s="23"/>
      <c r="I1" s="23"/>
      <c r="J1" s="23"/>
    </row>
    <row r="2" spans="1:10" ht="19.95" customHeight="1" x14ac:dyDescent="0.4">
      <c r="A2" s="51" t="s">
        <v>11</v>
      </c>
      <c r="B2" s="52"/>
      <c r="C2" s="69"/>
      <c r="D2" s="70"/>
      <c r="E2" s="23"/>
      <c r="F2" s="23"/>
      <c r="G2" s="23"/>
      <c r="H2" s="23"/>
      <c r="I2" s="23"/>
      <c r="J2" s="23"/>
    </row>
    <row r="3" spans="1:10" ht="45" customHeight="1" x14ac:dyDescent="0.3">
      <c r="A3" s="48" t="s">
        <v>6</v>
      </c>
      <c r="B3" s="49"/>
      <c r="C3" s="1" t="s">
        <v>0</v>
      </c>
      <c r="D3" s="22" t="s">
        <v>83</v>
      </c>
      <c r="E3" s="25" t="s">
        <v>7</v>
      </c>
      <c r="F3" s="26" t="s">
        <v>48</v>
      </c>
      <c r="G3" s="26" t="s">
        <v>47</v>
      </c>
      <c r="H3" s="27" t="s">
        <v>8</v>
      </c>
      <c r="I3" s="26" t="s">
        <v>32</v>
      </c>
      <c r="J3" s="26" t="s">
        <v>41</v>
      </c>
    </row>
    <row r="4" spans="1:10" ht="14.55" customHeight="1" x14ac:dyDescent="0.3">
      <c r="A4" s="40" t="s">
        <v>1</v>
      </c>
      <c r="B4" s="41"/>
      <c r="C4" s="2"/>
      <c r="D4" s="19"/>
      <c r="E4" s="2"/>
      <c r="F4" s="5"/>
      <c r="G4" s="5"/>
      <c r="H4" s="5"/>
      <c r="I4" s="5"/>
      <c r="J4" s="5"/>
    </row>
    <row r="5" spans="1:10" ht="28.2" customHeight="1" x14ac:dyDescent="0.3">
      <c r="A5" s="71" t="s">
        <v>4</v>
      </c>
      <c r="B5" s="72"/>
      <c r="C5" s="24" t="s">
        <v>56</v>
      </c>
      <c r="D5" s="28" t="s">
        <v>84</v>
      </c>
      <c r="E5" s="28">
        <v>2</v>
      </c>
      <c r="F5" s="38"/>
      <c r="G5" s="27">
        <f>F5*1.21</f>
        <v>0</v>
      </c>
      <c r="H5" s="27">
        <f t="shared" ref="H5:H12" si="0">F5*E5</f>
        <v>0</v>
      </c>
      <c r="I5" s="29">
        <v>10</v>
      </c>
      <c r="J5" s="28" t="s">
        <v>49</v>
      </c>
    </row>
    <row r="6" spans="1:10" ht="28.2" customHeight="1" x14ac:dyDescent="0.3">
      <c r="A6" s="73"/>
      <c r="B6" s="74"/>
      <c r="C6" s="24" t="s">
        <v>57</v>
      </c>
      <c r="D6" s="28" t="s">
        <v>85</v>
      </c>
      <c r="E6" s="28">
        <v>5</v>
      </c>
      <c r="F6" s="38"/>
      <c r="G6" s="27">
        <f>F6*1.21</f>
        <v>0</v>
      </c>
      <c r="H6" s="27">
        <f t="shared" si="0"/>
        <v>0</v>
      </c>
      <c r="I6" s="29">
        <v>10</v>
      </c>
      <c r="J6" s="28" t="s">
        <v>49</v>
      </c>
    </row>
    <row r="7" spans="1:10" ht="41.4" customHeight="1" x14ac:dyDescent="0.3">
      <c r="A7" s="73"/>
      <c r="B7" s="74"/>
      <c r="C7" s="24" t="s">
        <v>76</v>
      </c>
      <c r="D7" s="28" t="s">
        <v>86</v>
      </c>
      <c r="E7" s="28">
        <v>21</v>
      </c>
      <c r="F7" s="38"/>
      <c r="G7" s="27">
        <f t="shared" ref="G7:G12" si="1">F7*1.21</f>
        <v>0</v>
      </c>
      <c r="H7" s="27">
        <f t="shared" si="0"/>
        <v>0</v>
      </c>
      <c r="I7" s="29">
        <v>10</v>
      </c>
      <c r="J7" s="28" t="s">
        <v>49</v>
      </c>
    </row>
    <row r="8" spans="1:10" ht="26.4" customHeight="1" x14ac:dyDescent="0.3">
      <c r="A8" s="73"/>
      <c r="B8" s="74"/>
      <c r="C8" s="24" t="s">
        <v>58</v>
      </c>
      <c r="D8" s="28" t="s">
        <v>87</v>
      </c>
      <c r="E8" s="28">
        <v>1</v>
      </c>
      <c r="F8" s="38"/>
      <c r="G8" s="27">
        <f t="shared" si="1"/>
        <v>0</v>
      </c>
      <c r="H8" s="27">
        <f t="shared" si="0"/>
        <v>0</v>
      </c>
      <c r="I8" s="29" t="s">
        <v>40</v>
      </c>
      <c r="J8" s="28" t="s">
        <v>49</v>
      </c>
    </row>
    <row r="9" spans="1:10" ht="29.4" customHeight="1" x14ac:dyDescent="0.3">
      <c r="A9" s="73"/>
      <c r="B9" s="74"/>
      <c r="C9" s="24" t="s">
        <v>174</v>
      </c>
      <c r="D9" s="28" t="s">
        <v>88</v>
      </c>
      <c r="E9" s="28">
        <v>25</v>
      </c>
      <c r="F9" s="38"/>
      <c r="G9" s="27">
        <f t="shared" si="1"/>
        <v>0</v>
      </c>
      <c r="H9" s="27">
        <f t="shared" si="0"/>
        <v>0</v>
      </c>
      <c r="I9" s="29" t="s">
        <v>40</v>
      </c>
      <c r="J9" s="29" t="s">
        <v>43</v>
      </c>
    </row>
    <row r="10" spans="1:10" ht="13.2" customHeight="1" x14ac:dyDescent="0.3">
      <c r="A10" s="73"/>
      <c r="B10" s="74"/>
      <c r="C10" s="24" t="s">
        <v>59</v>
      </c>
      <c r="D10" s="28" t="s">
        <v>89</v>
      </c>
      <c r="E10" s="28">
        <v>2</v>
      </c>
      <c r="F10" s="38"/>
      <c r="G10" s="27">
        <f t="shared" si="1"/>
        <v>0</v>
      </c>
      <c r="H10" s="27">
        <f t="shared" si="0"/>
        <v>0</v>
      </c>
      <c r="I10" s="29">
        <v>10</v>
      </c>
      <c r="J10" s="28" t="s">
        <v>49</v>
      </c>
    </row>
    <row r="11" spans="1:10" ht="27.6" customHeight="1" x14ac:dyDescent="0.3">
      <c r="A11" s="73"/>
      <c r="B11" s="74"/>
      <c r="C11" s="24" t="s">
        <v>175</v>
      </c>
      <c r="D11" s="28" t="s">
        <v>90</v>
      </c>
      <c r="E11" s="28">
        <v>2</v>
      </c>
      <c r="F11" s="38"/>
      <c r="G11" s="27">
        <f t="shared" si="1"/>
        <v>0</v>
      </c>
      <c r="H11" s="27">
        <f t="shared" si="0"/>
        <v>0</v>
      </c>
      <c r="I11" s="29" t="s">
        <v>40</v>
      </c>
      <c r="J11" s="29" t="s">
        <v>43</v>
      </c>
    </row>
    <row r="12" spans="1:10" ht="30.6" customHeight="1" x14ac:dyDescent="0.3">
      <c r="A12" s="44"/>
      <c r="B12" s="45"/>
      <c r="C12" s="24" t="s">
        <v>60</v>
      </c>
      <c r="D12" s="28" t="s">
        <v>91</v>
      </c>
      <c r="E12" s="28">
        <v>2</v>
      </c>
      <c r="F12" s="38"/>
      <c r="G12" s="27">
        <f t="shared" si="1"/>
        <v>0</v>
      </c>
      <c r="H12" s="27">
        <f t="shared" si="0"/>
        <v>0</v>
      </c>
      <c r="I12" s="29" t="s">
        <v>40</v>
      </c>
      <c r="J12" s="29" t="s">
        <v>43</v>
      </c>
    </row>
    <row r="13" spans="1:10" ht="28.2" customHeight="1" x14ac:dyDescent="0.3">
      <c r="A13" s="46"/>
      <c r="B13" s="47"/>
      <c r="C13" s="24" t="s">
        <v>61</v>
      </c>
      <c r="D13" s="28" t="s">
        <v>92</v>
      </c>
      <c r="E13" s="28"/>
      <c r="F13" s="32" t="s">
        <v>33</v>
      </c>
      <c r="G13" s="27"/>
      <c r="H13" s="27"/>
      <c r="I13" s="29"/>
      <c r="J13" s="28" t="s">
        <v>51</v>
      </c>
    </row>
    <row r="14" spans="1:10" ht="29.25" customHeight="1" x14ac:dyDescent="0.3">
      <c r="A14" s="40" t="s">
        <v>35</v>
      </c>
      <c r="B14" s="49"/>
      <c r="C14" s="2"/>
      <c r="D14" s="19"/>
      <c r="E14" s="19"/>
      <c r="F14" s="2"/>
      <c r="G14" s="2"/>
      <c r="H14" s="5">
        <f>SUM(H5:H12)</f>
        <v>0</v>
      </c>
      <c r="I14" s="19"/>
      <c r="J14" s="19"/>
    </row>
    <row r="15" spans="1:10" ht="14.55" customHeight="1" x14ac:dyDescent="0.3">
      <c r="A15" s="23"/>
      <c r="B15" s="23"/>
      <c r="C15" s="24"/>
      <c r="D15" s="28"/>
      <c r="E15" s="28"/>
      <c r="F15" s="27"/>
      <c r="G15" s="27"/>
      <c r="H15" s="27"/>
      <c r="I15" s="29"/>
      <c r="J15" s="29"/>
    </row>
    <row r="16" spans="1:10" ht="14.55" customHeight="1" x14ac:dyDescent="0.3">
      <c r="A16" s="40" t="s">
        <v>2</v>
      </c>
      <c r="B16" s="41"/>
      <c r="C16" s="2"/>
      <c r="D16" s="19"/>
      <c r="E16" s="19"/>
      <c r="F16" s="5"/>
      <c r="G16" s="5"/>
      <c r="H16" s="5"/>
      <c r="I16" s="20"/>
      <c r="J16" s="20"/>
    </row>
    <row r="17" spans="1:10" ht="29.25" customHeight="1" x14ac:dyDescent="0.3">
      <c r="A17" s="42" t="s">
        <v>5</v>
      </c>
      <c r="B17" s="43"/>
      <c r="C17" s="24" t="s">
        <v>62</v>
      </c>
      <c r="D17" s="33" t="s">
        <v>93</v>
      </c>
      <c r="E17" s="28">
        <v>30</v>
      </c>
      <c r="F17" s="38"/>
      <c r="G17" s="27">
        <f t="shared" ref="G17:G23" si="2">F17*1.21</f>
        <v>0</v>
      </c>
      <c r="H17" s="27">
        <f t="shared" ref="H17:H23" si="3">F17*E17</f>
        <v>0</v>
      </c>
      <c r="I17" s="29" t="s">
        <v>40</v>
      </c>
      <c r="J17" s="34" t="s">
        <v>55</v>
      </c>
    </row>
    <row r="18" spans="1:10" ht="28.8" customHeight="1" x14ac:dyDescent="0.3">
      <c r="A18" s="44"/>
      <c r="B18" s="45"/>
      <c r="C18" s="24" t="s">
        <v>63</v>
      </c>
      <c r="D18" s="28" t="s">
        <v>94</v>
      </c>
      <c r="E18" s="28">
        <v>90</v>
      </c>
      <c r="F18" s="38"/>
      <c r="G18" s="27">
        <f t="shared" si="2"/>
        <v>0</v>
      </c>
      <c r="H18" s="27">
        <f t="shared" si="3"/>
        <v>0</v>
      </c>
      <c r="I18" s="29" t="s">
        <v>40</v>
      </c>
      <c r="J18" s="29" t="s">
        <v>43</v>
      </c>
    </row>
    <row r="19" spans="1:10" ht="30.6" customHeight="1" x14ac:dyDescent="0.3">
      <c r="A19" s="44"/>
      <c r="B19" s="45"/>
      <c r="C19" s="24" t="s">
        <v>64</v>
      </c>
      <c r="D19" s="28" t="s">
        <v>95</v>
      </c>
      <c r="E19" s="28">
        <v>60</v>
      </c>
      <c r="F19" s="38"/>
      <c r="G19" s="27">
        <f t="shared" si="2"/>
        <v>0</v>
      </c>
      <c r="H19" s="27">
        <f t="shared" si="3"/>
        <v>0</v>
      </c>
      <c r="I19" s="29">
        <v>5</v>
      </c>
      <c r="J19" s="29" t="s">
        <v>43</v>
      </c>
    </row>
    <row r="20" spans="1:10" ht="16.2" customHeight="1" x14ac:dyDescent="0.3">
      <c r="A20" s="44"/>
      <c r="B20" s="45"/>
      <c r="C20" s="24" t="s">
        <v>65</v>
      </c>
      <c r="D20" s="28" t="s">
        <v>96</v>
      </c>
      <c r="E20" s="28">
        <v>2</v>
      </c>
      <c r="F20" s="38"/>
      <c r="G20" s="27">
        <f t="shared" si="2"/>
        <v>0</v>
      </c>
      <c r="H20" s="27">
        <f t="shared" si="3"/>
        <v>0</v>
      </c>
      <c r="I20" s="29" t="s">
        <v>40</v>
      </c>
      <c r="J20" s="34" t="s">
        <v>55</v>
      </c>
    </row>
    <row r="21" spans="1:10" ht="27.6" x14ac:dyDescent="0.3">
      <c r="A21" s="44"/>
      <c r="B21" s="45"/>
      <c r="C21" s="24" t="s">
        <v>66</v>
      </c>
      <c r="D21" s="28" t="s">
        <v>97</v>
      </c>
      <c r="E21" s="28">
        <v>19</v>
      </c>
      <c r="F21" s="38"/>
      <c r="G21" s="27">
        <f t="shared" si="2"/>
        <v>0</v>
      </c>
      <c r="H21" s="27">
        <f t="shared" si="3"/>
        <v>0</v>
      </c>
      <c r="I21" s="29" t="s">
        <v>40</v>
      </c>
      <c r="J21" s="29" t="s">
        <v>43</v>
      </c>
    </row>
    <row r="22" spans="1:10" ht="28.8" customHeight="1" x14ac:dyDescent="0.3">
      <c r="A22" s="44"/>
      <c r="B22" s="45"/>
      <c r="C22" s="24" t="s">
        <v>67</v>
      </c>
      <c r="D22" s="28" t="s">
        <v>98</v>
      </c>
      <c r="E22" s="28">
        <v>4</v>
      </c>
      <c r="F22" s="38"/>
      <c r="G22" s="27">
        <f t="shared" si="2"/>
        <v>0</v>
      </c>
      <c r="H22" s="27">
        <f t="shared" si="3"/>
        <v>0</v>
      </c>
      <c r="I22" s="29" t="s">
        <v>40</v>
      </c>
      <c r="J22" s="29" t="s">
        <v>43</v>
      </c>
    </row>
    <row r="23" spans="1:10" ht="29.4" customHeight="1" x14ac:dyDescent="0.3">
      <c r="A23" s="44"/>
      <c r="B23" s="45"/>
      <c r="C23" s="24" t="s">
        <v>68</v>
      </c>
      <c r="D23" s="28" t="s">
        <v>99</v>
      </c>
      <c r="E23" s="28">
        <v>15</v>
      </c>
      <c r="F23" s="38"/>
      <c r="G23" s="27">
        <f t="shared" si="2"/>
        <v>0</v>
      </c>
      <c r="H23" s="27">
        <f t="shared" si="3"/>
        <v>0</v>
      </c>
      <c r="I23" s="29" t="s">
        <v>40</v>
      </c>
      <c r="J23" s="29" t="s">
        <v>43</v>
      </c>
    </row>
    <row r="24" spans="1:10" ht="27" customHeight="1" x14ac:dyDescent="0.3">
      <c r="A24" s="46"/>
      <c r="B24" s="47"/>
      <c r="C24" s="24" t="s">
        <v>148</v>
      </c>
      <c r="D24" s="28" t="s">
        <v>100</v>
      </c>
      <c r="E24" s="28"/>
      <c r="F24" s="32" t="s">
        <v>33</v>
      </c>
      <c r="G24" s="27"/>
      <c r="H24" s="27"/>
      <c r="I24" s="35"/>
      <c r="J24" s="28" t="s">
        <v>51</v>
      </c>
    </row>
    <row r="25" spans="1:10" ht="29.25" customHeight="1" x14ac:dyDescent="0.3">
      <c r="A25" s="40" t="s">
        <v>34</v>
      </c>
      <c r="B25" s="50"/>
      <c r="C25" s="2"/>
      <c r="D25" s="19"/>
      <c r="E25" s="19"/>
      <c r="F25" s="2"/>
      <c r="G25" s="2"/>
      <c r="H25" s="5">
        <f>SUM(H17:H23)</f>
        <v>0</v>
      </c>
      <c r="I25" s="19"/>
      <c r="J25" s="19"/>
    </row>
    <row r="26" spans="1:10" ht="14.55" customHeight="1" x14ac:dyDescent="0.3">
      <c r="A26" s="30"/>
      <c r="B26" s="31"/>
      <c r="C26" s="24"/>
      <c r="D26" s="28"/>
      <c r="E26" s="28"/>
      <c r="F26" s="27"/>
      <c r="G26" s="27"/>
      <c r="H26" s="27"/>
      <c r="I26" s="35"/>
      <c r="J26" s="29"/>
    </row>
    <row r="27" spans="1:10" ht="14.55" customHeight="1" x14ac:dyDescent="0.3">
      <c r="A27" s="40" t="s">
        <v>142</v>
      </c>
      <c r="B27" s="41"/>
      <c r="C27" s="2"/>
      <c r="D27" s="19"/>
      <c r="E27" s="19"/>
      <c r="F27" s="5"/>
      <c r="G27" s="5"/>
      <c r="H27" s="5"/>
      <c r="I27" s="36"/>
      <c r="J27" s="36"/>
    </row>
    <row r="28" spans="1:10" ht="29.4" customHeight="1" x14ac:dyDescent="0.3">
      <c r="A28" s="68" t="s">
        <v>139</v>
      </c>
      <c r="B28" s="43"/>
      <c r="C28" s="24" t="s">
        <v>69</v>
      </c>
      <c r="D28" s="28" t="s">
        <v>101</v>
      </c>
      <c r="E28" s="28">
        <v>5</v>
      </c>
      <c r="F28" s="38"/>
      <c r="G28" s="27">
        <f t="shared" ref="G28:G46" si="4">F28*1.21</f>
        <v>0</v>
      </c>
      <c r="H28" s="27">
        <f t="shared" ref="H28:H33" si="5">F28*E28</f>
        <v>0</v>
      </c>
      <c r="I28" s="29" t="s">
        <v>40</v>
      </c>
      <c r="J28" s="29" t="s">
        <v>43</v>
      </c>
    </row>
    <row r="29" spans="1:10" ht="29.25" customHeight="1" x14ac:dyDescent="0.3">
      <c r="A29" s="44"/>
      <c r="B29" s="45"/>
      <c r="C29" s="24" t="s">
        <v>70</v>
      </c>
      <c r="D29" s="28" t="s">
        <v>102</v>
      </c>
      <c r="E29" s="28">
        <v>5</v>
      </c>
      <c r="F29" s="38"/>
      <c r="G29" s="27">
        <f t="shared" si="4"/>
        <v>0</v>
      </c>
      <c r="H29" s="27">
        <f t="shared" si="5"/>
        <v>0</v>
      </c>
      <c r="I29" s="29" t="s">
        <v>40</v>
      </c>
      <c r="J29" s="29" t="s">
        <v>43</v>
      </c>
    </row>
    <row r="30" spans="1:10" ht="29.25" customHeight="1" x14ac:dyDescent="0.3">
      <c r="A30" s="44"/>
      <c r="B30" s="45"/>
      <c r="C30" s="24" t="s">
        <v>71</v>
      </c>
      <c r="D30" s="28" t="s">
        <v>103</v>
      </c>
      <c r="E30" s="28">
        <v>11</v>
      </c>
      <c r="F30" s="38"/>
      <c r="G30" s="27">
        <f t="shared" si="4"/>
        <v>0</v>
      </c>
      <c r="H30" s="27">
        <f t="shared" si="5"/>
        <v>0</v>
      </c>
      <c r="I30" s="29" t="s">
        <v>40</v>
      </c>
      <c r="J30" s="29" t="s">
        <v>43</v>
      </c>
    </row>
    <row r="31" spans="1:10" ht="28.8" customHeight="1" x14ac:dyDescent="0.3">
      <c r="A31" s="44"/>
      <c r="B31" s="45"/>
      <c r="C31" s="24" t="s">
        <v>72</v>
      </c>
      <c r="D31" s="28" t="s">
        <v>104</v>
      </c>
      <c r="E31" s="28">
        <v>1</v>
      </c>
      <c r="F31" s="38"/>
      <c r="G31" s="27">
        <f t="shared" si="4"/>
        <v>0</v>
      </c>
      <c r="H31" s="27">
        <f t="shared" si="5"/>
        <v>0</v>
      </c>
      <c r="I31" s="29">
        <v>10</v>
      </c>
      <c r="J31" s="29" t="s">
        <v>43</v>
      </c>
    </row>
    <row r="32" spans="1:10" ht="28.8" customHeight="1" x14ac:dyDescent="0.3">
      <c r="A32" s="44"/>
      <c r="B32" s="45"/>
      <c r="C32" s="24" t="s">
        <v>73</v>
      </c>
      <c r="D32" s="28" t="s">
        <v>105</v>
      </c>
      <c r="E32" s="28">
        <v>1</v>
      </c>
      <c r="F32" s="38"/>
      <c r="G32" s="27">
        <f t="shared" si="4"/>
        <v>0</v>
      </c>
      <c r="H32" s="27">
        <f t="shared" si="5"/>
        <v>0</v>
      </c>
      <c r="I32" s="29">
        <v>10</v>
      </c>
      <c r="J32" s="29" t="s">
        <v>43</v>
      </c>
    </row>
    <row r="33" spans="1:10" ht="29.4" customHeight="1" x14ac:dyDescent="0.3">
      <c r="A33" s="44"/>
      <c r="B33" s="45"/>
      <c r="C33" s="24" t="s">
        <v>74</v>
      </c>
      <c r="D33" s="28" t="s">
        <v>106</v>
      </c>
      <c r="E33" s="28">
        <v>1</v>
      </c>
      <c r="F33" s="38"/>
      <c r="G33" s="27">
        <f t="shared" si="4"/>
        <v>0</v>
      </c>
      <c r="H33" s="27">
        <f t="shared" si="5"/>
        <v>0</v>
      </c>
      <c r="I33" s="29">
        <v>5</v>
      </c>
      <c r="J33" s="29" t="s">
        <v>42</v>
      </c>
    </row>
    <row r="34" spans="1:10" ht="28.2" customHeight="1" x14ac:dyDescent="0.3">
      <c r="A34" s="44"/>
      <c r="B34" s="45"/>
      <c r="C34" s="24" t="s">
        <v>75</v>
      </c>
      <c r="D34" s="28" t="s">
        <v>107</v>
      </c>
      <c r="E34" s="28"/>
      <c r="F34" s="32" t="s">
        <v>33</v>
      </c>
      <c r="G34" s="27"/>
      <c r="H34" s="27"/>
      <c r="I34" s="29"/>
      <c r="J34" s="28" t="s">
        <v>51</v>
      </c>
    </row>
    <row r="35" spans="1:10" ht="28.2" customHeight="1" x14ac:dyDescent="0.3">
      <c r="A35" s="40" t="s">
        <v>78</v>
      </c>
      <c r="B35" s="50"/>
      <c r="C35" s="2"/>
      <c r="D35" s="19"/>
      <c r="E35" s="19"/>
      <c r="F35" s="2"/>
      <c r="G35" s="2"/>
      <c r="H35" s="5">
        <f>SUM(H28:H33)</f>
        <v>0</v>
      </c>
      <c r="I35" s="19"/>
      <c r="J35" s="19"/>
    </row>
    <row r="36" spans="1:10" ht="28.8" customHeight="1" x14ac:dyDescent="0.3">
      <c r="A36" s="63" t="s">
        <v>77</v>
      </c>
      <c r="B36" s="64"/>
      <c r="C36" s="24" t="s">
        <v>149</v>
      </c>
      <c r="D36" s="28" t="s">
        <v>108</v>
      </c>
      <c r="E36" s="28">
        <v>3</v>
      </c>
      <c r="F36" s="38"/>
      <c r="G36" s="27">
        <f t="shared" si="4"/>
        <v>0</v>
      </c>
      <c r="H36" s="27">
        <f t="shared" ref="H36:H46" si="6">F36*E36</f>
        <v>0</v>
      </c>
      <c r="I36" s="29" t="s">
        <v>40</v>
      </c>
      <c r="J36" s="29" t="s">
        <v>43</v>
      </c>
    </row>
    <row r="37" spans="1:10" ht="28.2" customHeight="1" x14ac:dyDescent="0.3">
      <c r="A37" s="65"/>
      <c r="B37" s="64"/>
      <c r="C37" s="24" t="s">
        <v>150</v>
      </c>
      <c r="D37" s="28" t="s">
        <v>109</v>
      </c>
      <c r="E37" s="28">
        <v>1</v>
      </c>
      <c r="F37" s="38"/>
      <c r="G37" s="27">
        <f t="shared" si="4"/>
        <v>0</v>
      </c>
      <c r="H37" s="27">
        <f t="shared" si="6"/>
        <v>0</v>
      </c>
      <c r="I37" s="29" t="s">
        <v>40</v>
      </c>
      <c r="J37" s="29" t="s">
        <v>43</v>
      </c>
    </row>
    <row r="38" spans="1:10" ht="14.55" customHeight="1" x14ac:dyDescent="0.3">
      <c r="A38" s="65"/>
      <c r="B38" s="64"/>
      <c r="C38" s="24" t="s">
        <v>151</v>
      </c>
      <c r="D38" s="28" t="s">
        <v>110</v>
      </c>
      <c r="E38" s="28">
        <v>6</v>
      </c>
      <c r="F38" s="38"/>
      <c r="G38" s="27">
        <f t="shared" si="4"/>
        <v>0</v>
      </c>
      <c r="H38" s="27">
        <f t="shared" si="6"/>
        <v>0</v>
      </c>
      <c r="I38" s="29">
        <v>5</v>
      </c>
      <c r="J38" s="29" t="s">
        <v>42</v>
      </c>
    </row>
    <row r="39" spans="1:10" ht="30" customHeight="1" x14ac:dyDescent="0.3">
      <c r="A39" s="65"/>
      <c r="B39" s="64"/>
      <c r="C39" s="24" t="s">
        <v>152</v>
      </c>
      <c r="D39" s="28" t="s">
        <v>111</v>
      </c>
      <c r="E39" s="28">
        <v>1</v>
      </c>
      <c r="F39" s="38"/>
      <c r="G39" s="27">
        <f t="shared" si="4"/>
        <v>0</v>
      </c>
      <c r="H39" s="27">
        <f t="shared" si="6"/>
        <v>0</v>
      </c>
      <c r="I39" s="29" t="s">
        <v>40</v>
      </c>
      <c r="J39" s="29" t="s">
        <v>43</v>
      </c>
    </row>
    <row r="40" spans="1:10" ht="30" customHeight="1" x14ac:dyDescent="0.3">
      <c r="A40" s="65"/>
      <c r="B40" s="64"/>
      <c r="C40" s="24" t="s">
        <v>153</v>
      </c>
      <c r="D40" s="28" t="s">
        <v>112</v>
      </c>
      <c r="E40" s="28">
        <v>12</v>
      </c>
      <c r="F40" s="38"/>
      <c r="G40" s="27">
        <f t="shared" si="4"/>
        <v>0</v>
      </c>
      <c r="H40" s="27">
        <f t="shared" si="6"/>
        <v>0</v>
      </c>
      <c r="I40" s="29">
        <v>5</v>
      </c>
      <c r="J40" s="29" t="s">
        <v>42</v>
      </c>
    </row>
    <row r="41" spans="1:10" ht="30" customHeight="1" x14ac:dyDescent="0.3">
      <c r="A41" s="65"/>
      <c r="B41" s="64"/>
      <c r="C41" s="24" t="s">
        <v>154</v>
      </c>
      <c r="D41" s="28" t="s">
        <v>113</v>
      </c>
      <c r="E41" s="28">
        <v>3</v>
      </c>
      <c r="F41" s="38"/>
      <c r="G41" s="27">
        <f t="shared" si="4"/>
        <v>0</v>
      </c>
      <c r="H41" s="27">
        <f t="shared" si="6"/>
        <v>0</v>
      </c>
      <c r="I41" s="29">
        <v>5</v>
      </c>
      <c r="J41" s="29" t="s">
        <v>42</v>
      </c>
    </row>
    <row r="42" spans="1:10" ht="28.8" customHeight="1" x14ac:dyDescent="0.3">
      <c r="A42" s="65"/>
      <c r="B42" s="64"/>
      <c r="C42" s="24" t="s">
        <v>155</v>
      </c>
      <c r="D42" s="28" t="s">
        <v>114</v>
      </c>
      <c r="E42" s="28">
        <v>1</v>
      </c>
      <c r="F42" s="38"/>
      <c r="G42" s="27">
        <f t="shared" si="4"/>
        <v>0</v>
      </c>
      <c r="H42" s="27">
        <f t="shared" si="6"/>
        <v>0</v>
      </c>
      <c r="I42" s="29" t="s">
        <v>40</v>
      </c>
      <c r="J42" s="29" t="s">
        <v>43</v>
      </c>
    </row>
    <row r="43" spans="1:10" ht="28.8" customHeight="1" x14ac:dyDescent="0.3">
      <c r="A43" s="65"/>
      <c r="B43" s="64"/>
      <c r="C43" s="24" t="s">
        <v>156</v>
      </c>
      <c r="D43" s="28" t="s">
        <v>115</v>
      </c>
      <c r="E43" s="28">
        <v>1</v>
      </c>
      <c r="F43" s="38"/>
      <c r="G43" s="27">
        <f t="shared" si="4"/>
        <v>0</v>
      </c>
      <c r="H43" s="27">
        <f t="shared" si="6"/>
        <v>0</v>
      </c>
      <c r="I43" s="29" t="s">
        <v>40</v>
      </c>
      <c r="J43" s="29" t="s">
        <v>43</v>
      </c>
    </row>
    <row r="44" spans="1:10" ht="14.55" customHeight="1" x14ac:dyDescent="0.3">
      <c r="A44" s="65"/>
      <c r="B44" s="64"/>
      <c r="C44" s="24" t="s">
        <v>157</v>
      </c>
      <c r="D44" s="28" t="s">
        <v>116</v>
      </c>
      <c r="E44" s="28">
        <v>2</v>
      </c>
      <c r="F44" s="38"/>
      <c r="G44" s="27">
        <f t="shared" si="4"/>
        <v>0</v>
      </c>
      <c r="H44" s="27">
        <f t="shared" si="6"/>
        <v>0</v>
      </c>
      <c r="I44" s="29" t="s">
        <v>40</v>
      </c>
      <c r="J44" s="29" t="s">
        <v>43</v>
      </c>
    </row>
    <row r="45" spans="1:10" ht="14.55" customHeight="1" x14ac:dyDescent="0.3">
      <c r="A45" s="65"/>
      <c r="B45" s="64"/>
      <c r="C45" s="24" t="s">
        <v>158</v>
      </c>
      <c r="D45" s="28" t="s">
        <v>117</v>
      </c>
      <c r="E45" s="28">
        <v>1</v>
      </c>
      <c r="F45" s="38"/>
      <c r="G45" s="27">
        <f t="shared" si="4"/>
        <v>0</v>
      </c>
      <c r="H45" s="27">
        <f t="shared" si="6"/>
        <v>0</v>
      </c>
      <c r="I45" s="29">
        <v>5</v>
      </c>
      <c r="J45" s="29" t="s">
        <v>43</v>
      </c>
    </row>
    <row r="46" spans="1:10" ht="44.4" customHeight="1" x14ac:dyDescent="0.3">
      <c r="A46" s="65"/>
      <c r="B46" s="64"/>
      <c r="C46" s="24" t="s">
        <v>159</v>
      </c>
      <c r="D46" s="28" t="s">
        <v>118</v>
      </c>
      <c r="E46" s="28">
        <v>1</v>
      </c>
      <c r="F46" s="38"/>
      <c r="G46" s="27">
        <f t="shared" si="4"/>
        <v>0</v>
      </c>
      <c r="H46" s="27">
        <f t="shared" si="6"/>
        <v>0</v>
      </c>
      <c r="I46" s="29" t="s">
        <v>40</v>
      </c>
      <c r="J46" s="29" t="s">
        <v>43</v>
      </c>
    </row>
    <row r="47" spans="1:10" ht="28.8" customHeight="1" x14ac:dyDescent="0.3">
      <c r="A47" s="66"/>
      <c r="B47" s="67"/>
      <c r="C47" s="24" t="s">
        <v>160</v>
      </c>
      <c r="D47" s="28" t="s">
        <v>107</v>
      </c>
      <c r="E47" s="28"/>
      <c r="F47" s="32" t="s">
        <v>33</v>
      </c>
      <c r="G47" s="27"/>
      <c r="H47" s="27"/>
      <c r="I47" s="29"/>
      <c r="J47" s="28" t="s">
        <v>51</v>
      </c>
    </row>
    <row r="48" spans="1:10" ht="29.25" customHeight="1" x14ac:dyDescent="0.3">
      <c r="A48" s="40" t="s">
        <v>79</v>
      </c>
      <c r="B48" s="50"/>
      <c r="C48" s="2"/>
      <c r="D48" s="19"/>
      <c r="E48" s="19"/>
      <c r="F48" s="2"/>
      <c r="G48" s="2"/>
      <c r="H48" s="5">
        <f>SUM(H36:H46)</f>
        <v>0</v>
      </c>
      <c r="I48" s="19"/>
      <c r="J48" s="19"/>
    </row>
    <row r="49" spans="1:10" ht="14.55" customHeight="1" x14ac:dyDescent="0.3">
      <c r="A49" s="30"/>
      <c r="B49" s="37"/>
      <c r="C49" s="24"/>
      <c r="D49" s="28"/>
      <c r="E49" s="28"/>
      <c r="F49" s="27"/>
      <c r="G49" s="27"/>
      <c r="H49" s="27"/>
      <c r="I49" s="29"/>
      <c r="J49" s="29"/>
    </row>
    <row r="50" spans="1:10" ht="14.55" customHeight="1" x14ac:dyDescent="0.3">
      <c r="A50" s="40" t="s">
        <v>3</v>
      </c>
      <c r="B50" s="41"/>
      <c r="C50" s="2"/>
      <c r="D50" s="19"/>
      <c r="E50" s="19"/>
      <c r="F50" s="5"/>
      <c r="G50" s="5"/>
      <c r="H50" s="5"/>
      <c r="I50" s="36"/>
      <c r="J50" s="36"/>
    </row>
    <row r="51" spans="1:10" ht="29.4" customHeight="1" x14ac:dyDescent="0.3">
      <c r="A51" s="75" t="s">
        <v>80</v>
      </c>
      <c r="B51" s="43"/>
      <c r="C51" s="24" t="s">
        <v>161</v>
      </c>
      <c r="D51" s="28" t="s">
        <v>119</v>
      </c>
      <c r="E51" s="28">
        <v>3</v>
      </c>
      <c r="F51" s="38"/>
      <c r="G51" s="27">
        <f t="shared" ref="G51:G54" si="7">F51*1.21</f>
        <v>0</v>
      </c>
      <c r="H51" s="27">
        <f>F51*E51</f>
        <v>0</v>
      </c>
      <c r="I51" s="29" t="s">
        <v>40</v>
      </c>
      <c r="J51" s="29" t="s">
        <v>43</v>
      </c>
    </row>
    <row r="52" spans="1:10" ht="55.8" customHeight="1" x14ac:dyDescent="0.3">
      <c r="A52" s="76"/>
      <c r="B52" s="45"/>
      <c r="C52" s="24" t="s">
        <v>162</v>
      </c>
      <c r="D52" s="28" t="s">
        <v>120</v>
      </c>
      <c r="E52" s="28">
        <v>2</v>
      </c>
      <c r="F52" s="38"/>
      <c r="G52" s="27">
        <f t="shared" si="7"/>
        <v>0</v>
      </c>
      <c r="H52" s="27">
        <f>F52*E52</f>
        <v>0</v>
      </c>
      <c r="I52" s="28" t="s">
        <v>46</v>
      </c>
      <c r="J52" s="29" t="s">
        <v>43</v>
      </c>
    </row>
    <row r="53" spans="1:10" ht="43.8" customHeight="1" x14ac:dyDescent="0.3">
      <c r="A53" s="76"/>
      <c r="B53" s="45"/>
      <c r="C53" s="24" t="s">
        <v>163</v>
      </c>
      <c r="D53" s="28" t="s">
        <v>121</v>
      </c>
      <c r="E53" s="28">
        <v>3</v>
      </c>
      <c r="F53" s="38"/>
      <c r="G53" s="27">
        <f t="shared" si="7"/>
        <v>0</v>
      </c>
      <c r="H53" s="27">
        <f>F53*E53</f>
        <v>0</v>
      </c>
      <c r="I53" s="29" t="s">
        <v>40</v>
      </c>
      <c r="J53" s="29" t="s">
        <v>43</v>
      </c>
    </row>
    <row r="54" spans="1:10" ht="55.8" customHeight="1" x14ac:dyDescent="0.3">
      <c r="A54" s="76"/>
      <c r="B54" s="45"/>
      <c r="C54" s="24" t="s">
        <v>164</v>
      </c>
      <c r="D54" s="28" t="s">
        <v>122</v>
      </c>
      <c r="E54" s="28">
        <v>2</v>
      </c>
      <c r="F54" s="38"/>
      <c r="G54" s="27">
        <f t="shared" si="7"/>
        <v>0</v>
      </c>
      <c r="H54" s="27">
        <f>F54*E54</f>
        <v>0</v>
      </c>
      <c r="I54" s="28" t="s">
        <v>46</v>
      </c>
      <c r="J54" s="29" t="s">
        <v>43</v>
      </c>
    </row>
    <row r="55" spans="1:10" ht="14.55" customHeight="1" x14ac:dyDescent="0.3">
      <c r="A55" s="46"/>
      <c r="B55" s="47"/>
      <c r="C55" s="24" t="s">
        <v>165</v>
      </c>
      <c r="D55" s="28" t="s">
        <v>123</v>
      </c>
      <c r="E55" s="28"/>
      <c r="F55" s="32" t="s">
        <v>33</v>
      </c>
      <c r="G55" s="27"/>
      <c r="H55" s="27"/>
      <c r="I55" s="29"/>
      <c r="J55" s="29" t="s">
        <v>44</v>
      </c>
    </row>
    <row r="56" spans="1:10" ht="29.25" customHeight="1" x14ac:dyDescent="0.3">
      <c r="A56" s="40" t="s">
        <v>36</v>
      </c>
      <c r="B56" s="41"/>
      <c r="C56" s="2"/>
      <c r="D56" s="19"/>
      <c r="E56" s="19"/>
      <c r="F56" s="2"/>
      <c r="G56" s="2"/>
      <c r="H56" s="5">
        <f>SUM(H51:H54)</f>
        <v>0</v>
      </c>
      <c r="I56" s="19"/>
      <c r="J56" s="19"/>
    </row>
    <row r="57" spans="1:10" ht="14.55" customHeight="1" x14ac:dyDescent="0.3">
      <c r="A57" s="30"/>
      <c r="B57" s="31"/>
      <c r="C57" s="24"/>
      <c r="D57" s="28"/>
      <c r="E57" s="28"/>
      <c r="F57" s="27"/>
      <c r="G57" s="27"/>
      <c r="H57" s="27"/>
      <c r="I57" s="29"/>
      <c r="J57" s="29"/>
    </row>
    <row r="58" spans="1:10" ht="14.55" customHeight="1" x14ac:dyDescent="0.3">
      <c r="A58" s="40" t="s">
        <v>140</v>
      </c>
      <c r="B58" s="41"/>
      <c r="C58" s="2"/>
      <c r="D58" s="19"/>
      <c r="E58" s="19"/>
      <c r="F58" s="5"/>
      <c r="G58" s="5"/>
      <c r="H58" s="5"/>
      <c r="I58" s="36"/>
      <c r="J58" s="36"/>
    </row>
    <row r="59" spans="1:10" ht="29.4" customHeight="1" x14ac:dyDescent="0.3">
      <c r="A59" s="61" t="s">
        <v>81</v>
      </c>
      <c r="B59" s="43"/>
      <c r="C59" s="24" t="s">
        <v>166</v>
      </c>
      <c r="D59" s="28" t="s">
        <v>124</v>
      </c>
      <c r="E59" s="28">
        <v>1</v>
      </c>
      <c r="F59" s="38"/>
      <c r="G59" s="27">
        <f t="shared" ref="G59:G65" si="8">F59*1.21</f>
        <v>0</v>
      </c>
      <c r="H59" s="27">
        <f>F59*E59</f>
        <v>0</v>
      </c>
      <c r="I59" s="29">
        <v>10</v>
      </c>
      <c r="J59" s="29" t="s">
        <v>42</v>
      </c>
    </row>
    <row r="60" spans="1:10" ht="29.4" customHeight="1" x14ac:dyDescent="0.3">
      <c r="A60" s="62"/>
      <c r="B60" s="45"/>
      <c r="C60" s="24" t="s">
        <v>167</v>
      </c>
      <c r="D60" s="28" t="s">
        <v>125</v>
      </c>
      <c r="E60" s="28">
        <v>1</v>
      </c>
      <c r="F60" s="38"/>
      <c r="G60" s="27">
        <f t="shared" si="8"/>
        <v>0</v>
      </c>
      <c r="H60" s="27">
        <f>F60*E60</f>
        <v>0</v>
      </c>
      <c r="I60" s="29">
        <v>10</v>
      </c>
      <c r="J60" s="29" t="s">
        <v>42</v>
      </c>
    </row>
    <row r="61" spans="1:10" ht="40.799999999999997" customHeight="1" x14ac:dyDescent="0.3">
      <c r="A61" s="62"/>
      <c r="B61" s="45"/>
      <c r="C61" s="24" t="s">
        <v>168</v>
      </c>
      <c r="D61" s="28" t="s">
        <v>126</v>
      </c>
      <c r="E61" s="28">
        <v>1</v>
      </c>
      <c r="F61" s="38"/>
      <c r="G61" s="27">
        <f t="shared" ref="G61:G62" si="9">F61*1.21</f>
        <v>0</v>
      </c>
      <c r="H61" s="27">
        <f t="shared" ref="H61:H62" si="10">F61*E61</f>
        <v>0</v>
      </c>
      <c r="I61" s="29">
        <v>10</v>
      </c>
      <c r="J61" s="29" t="s">
        <v>42</v>
      </c>
    </row>
    <row r="62" spans="1:10" ht="32.4" customHeight="1" x14ac:dyDescent="0.3">
      <c r="A62" s="62"/>
      <c r="B62" s="45"/>
      <c r="C62" s="24" t="s">
        <v>169</v>
      </c>
      <c r="D62" s="28" t="s">
        <v>127</v>
      </c>
      <c r="E62" s="28">
        <v>1</v>
      </c>
      <c r="F62" s="38"/>
      <c r="G62" s="27">
        <f t="shared" si="9"/>
        <v>0</v>
      </c>
      <c r="H62" s="27">
        <f t="shared" si="10"/>
        <v>0</v>
      </c>
      <c r="I62" s="29">
        <v>10</v>
      </c>
      <c r="J62" s="29" t="s">
        <v>42</v>
      </c>
    </row>
    <row r="63" spans="1:10" ht="30.6" customHeight="1" x14ac:dyDescent="0.3">
      <c r="A63" s="62"/>
      <c r="B63" s="45"/>
      <c r="C63" s="24" t="s">
        <v>170</v>
      </c>
      <c r="D63" s="28" t="s">
        <v>128</v>
      </c>
      <c r="E63" s="28">
        <v>1</v>
      </c>
      <c r="F63" s="38"/>
      <c r="G63" s="27">
        <f t="shared" si="8"/>
        <v>0</v>
      </c>
      <c r="H63" s="27">
        <f>F63*E63</f>
        <v>0</v>
      </c>
      <c r="I63" s="29">
        <v>10</v>
      </c>
      <c r="J63" s="29" t="s">
        <v>42</v>
      </c>
    </row>
    <row r="64" spans="1:10" ht="28.2" customHeight="1" x14ac:dyDescent="0.3">
      <c r="A64" s="62"/>
      <c r="B64" s="45"/>
      <c r="C64" s="24" t="s">
        <v>173</v>
      </c>
      <c r="D64" s="28" t="s">
        <v>129</v>
      </c>
      <c r="E64" s="28">
        <v>8</v>
      </c>
      <c r="F64" s="38"/>
      <c r="G64" s="27">
        <f t="shared" si="8"/>
        <v>0</v>
      </c>
      <c r="H64" s="27">
        <f>F64*E64</f>
        <v>0</v>
      </c>
      <c r="I64" s="29" t="s">
        <v>40</v>
      </c>
      <c r="J64" s="29" t="s">
        <v>43</v>
      </c>
    </row>
    <row r="65" spans="1:10" ht="27.6" customHeight="1" x14ac:dyDescent="0.3">
      <c r="A65" s="62"/>
      <c r="B65" s="45"/>
      <c r="C65" s="24" t="s">
        <v>171</v>
      </c>
      <c r="D65" s="28" t="s">
        <v>130</v>
      </c>
      <c r="E65" s="28">
        <v>4</v>
      </c>
      <c r="F65" s="38"/>
      <c r="G65" s="27">
        <f t="shared" si="8"/>
        <v>0</v>
      </c>
      <c r="H65" s="27">
        <f>F65*E65</f>
        <v>0</v>
      </c>
      <c r="I65" s="29" t="s">
        <v>40</v>
      </c>
      <c r="J65" s="29" t="s">
        <v>43</v>
      </c>
    </row>
    <row r="66" spans="1:10" ht="29.4" customHeight="1" x14ac:dyDescent="0.3">
      <c r="A66" s="46"/>
      <c r="B66" s="47"/>
      <c r="C66" s="24" t="s">
        <v>172</v>
      </c>
      <c r="D66" s="28" t="s">
        <v>131</v>
      </c>
      <c r="E66" s="28"/>
      <c r="F66" s="32" t="s">
        <v>33</v>
      </c>
      <c r="G66" s="27"/>
      <c r="H66" s="27"/>
      <c r="I66" s="29"/>
      <c r="J66" s="28" t="s">
        <v>51</v>
      </c>
    </row>
    <row r="67" spans="1:10" ht="29.25" customHeight="1" x14ac:dyDescent="0.3">
      <c r="A67" s="40" t="s">
        <v>37</v>
      </c>
      <c r="B67" s="41"/>
      <c r="C67" s="2"/>
      <c r="D67" s="19"/>
      <c r="E67" s="19"/>
      <c r="F67" s="2"/>
      <c r="G67" s="2"/>
      <c r="H67" s="5">
        <f>SUM(H59:H65)</f>
        <v>0</v>
      </c>
      <c r="I67" s="19"/>
      <c r="J67" s="19"/>
    </row>
    <row r="68" spans="1:10" ht="14.55" customHeight="1" x14ac:dyDescent="0.3">
      <c r="A68" s="30"/>
      <c r="B68" s="31"/>
      <c r="C68" s="24"/>
      <c r="D68" s="28"/>
      <c r="E68" s="28"/>
      <c r="F68" s="27"/>
      <c r="G68" s="27"/>
      <c r="H68" s="27"/>
      <c r="I68" s="29"/>
      <c r="J68" s="29"/>
    </row>
    <row r="69" spans="1:10" ht="14.55" customHeight="1" x14ac:dyDescent="0.3">
      <c r="A69" s="40" t="s">
        <v>141</v>
      </c>
      <c r="B69" s="41"/>
      <c r="C69" s="2"/>
      <c r="D69" s="19"/>
      <c r="E69" s="19"/>
      <c r="F69" s="5"/>
      <c r="G69" s="5"/>
      <c r="H69" s="5"/>
      <c r="I69" s="36"/>
      <c r="J69" s="36"/>
    </row>
    <row r="70" spans="1:10" ht="14.55" customHeight="1" x14ac:dyDescent="0.3">
      <c r="A70" s="55" t="s">
        <v>82</v>
      </c>
      <c r="B70" s="56"/>
      <c r="C70" s="24" t="s">
        <v>176</v>
      </c>
      <c r="D70" s="28" t="s">
        <v>132</v>
      </c>
      <c r="E70" s="28">
        <v>30</v>
      </c>
      <c r="F70" s="38"/>
      <c r="G70" s="27">
        <f t="shared" ref="G70:G75" si="11">F70*1.21</f>
        <v>0</v>
      </c>
      <c r="H70" s="27">
        <f t="shared" ref="H70:H75" si="12">F70*E70</f>
        <v>0</v>
      </c>
      <c r="I70" s="29" t="s">
        <v>40</v>
      </c>
      <c r="J70" s="29" t="s">
        <v>43</v>
      </c>
    </row>
    <row r="71" spans="1:10" ht="14.55" customHeight="1" x14ac:dyDescent="0.3">
      <c r="A71" s="57"/>
      <c r="B71" s="58"/>
      <c r="C71" s="24" t="s">
        <v>177</v>
      </c>
      <c r="D71" s="28" t="s">
        <v>133</v>
      </c>
      <c r="E71" s="28">
        <v>3</v>
      </c>
      <c r="F71" s="38"/>
      <c r="G71" s="27">
        <f t="shared" si="11"/>
        <v>0</v>
      </c>
      <c r="H71" s="27">
        <f t="shared" si="12"/>
        <v>0</v>
      </c>
      <c r="I71" s="29" t="s">
        <v>40</v>
      </c>
      <c r="J71" s="29" t="s">
        <v>43</v>
      </c>
    </row>
    <row r="72" spans="1:10" ht="14.55" customHeight="1" x14ac:dyDescent="0.3">
      <c r="A72" s="57"/>
      <c r="B72" s="58"/>
      <c r="C72" s="24" t="s">
        <v>178</v>
      </c>
      <c r="D72" s="28" t="s">
        <v>134</v>
      </c>
      <c r="E72" s="28">
        <v>3</v>
      </c>
      <c r="F72" s="38"/>
      <c r="G72" s="27">
        <f t="shared" si="11"/>
        <v>0</v>
      </c>
      <c r="H72" s="27">
        <f t="shared" si="12"/>
        <v>0</v>
      </c>
      <c r="I72" s="29" t="s">
        <v>40</v>
      </c>
      <c r="J72" s="29" t="s">
        <v>43</v>
      </c>
    </row>
    <row r="73" spans="1:10" ht="39" customHeight="1" x14ac:dyDescent="0.3">
      <c r="A73" s="57"/>
      <c r="B73" s="58"/>
      <c r="C73" s="24" t="s">
        <v>179</v>
      </c>
      <c r="D73" s="28" t="s">
        <v>135</v>
      </c>
      <c r="E73" s="28">
        <v>3</v>
      </c>
      <c r="F73" s="38"/>
      <c r="G73" s="27">
        <f t="shared" ref="G73" si="13">F73*1.21</f>
        <v>0</v>
      </c>
      <c r="H73" s="27">
        <f t="shared" si="12"/>
        <v>0</v>
      </c>
      <c r="I73" s="29" t="s">
        <v>40</v>
      </c>
      <c r="J73" s="29" t="s">
        <v>43</v>
      </c>
    </row>
    <row r="74" spans="1:10" ht="43.8" customHeight="1" x14ac:dyDescent="0.3">
      <c r="A74" s="57"/>
      <c r="B74" s="58"/>
      <c r="C74" s="24" t="s">
        <v>180</v>
      </c>
      <c r="D74" s="28" t="s">
        <v>136</v>
      </c>
      <c r="E74" s="28">
        <v>7</v>
      </c>
      <c r="F74" s="38"/>
      <c r="G74" s="27">
        <f t="shared" si="11"/>
        <v>0</v>
      </c>
      <c r="H74" s="27">
        <f t="shared" si="12"/>
        <v>0</v>
      </c>
      <c r="I74" s="29">
        <v>10</v>
      </c>
      <c r="J74" s="29" t="s">
        <v>43</v>
      </c>
    </row>
    <row r="75" spans="1:10" ht="29.25" customHeight="1" x14ac:dyDescent="0.3">
      <c r="A75" s="57"/>
      <c r="B75" s="58"/>
      <c r="C75" s="24" t="s">
        <v>181</v>
      </c>
      <c r="D75" s="28" t="s">
        <v>137</v>
      </c>
      <c r="E75" s="28">
        <v>1</v>
      </c>
      <c r="F75" s="38"/>
      <c r="G75" s="27">
        <f t="shared" si="11"/>
        <v>0</v>
      </c>
      <c r="H75" s="27">
        <f t="shared" si="12"/>
        <v>0</v>
      </c>
      <c r="I75" s="29" t="s">
        <v>40</v>
      </c>
      <c r="J75" s="29" t="s">
        <v>43</v>
      </c>
    </row>
    <row r="76" spans="1:10" ht="14.55" customHeight="1" x14ac:dyDescent="0.3">
      <c r="A76" s="59"/>
      <c r="B76" s="60"/>
      <c r="C76" s="24" t="s">
        <v>182</v>
      </c>
      <c r="D76" s="28" t="s">
        <v>138</v>
      </c>
      <c r="E76" s="28"/>
      <c r="F76" s="32" t="s">
        <v>33</v>
      </c>
      <c r="G76" s="27"/>
      <c r="H76" s="27"/>
      <c r="I76" s="29"/>
      <c r="J76" s="29" t="s">
        <v>52</v>
      </c>
    </row>
    <row r="77" spans="1:10" ht="29.25" customHeight="1" x14ac:dyDescent="0.3">
      <c r="A77" s="40" t="s">
        <v>38</v>
      </c>
      <c r="B77" s="41"/>
      <c r="C77" s="2"/>
      <c r="D77" s="19"/>
      <c r="E77" s="2"/>
      <c r="F77" s="2"/>
      <c r="G77" s="2"/>
      <c r="H77" s="5">
        <f>SUM(H70:H75)</f>
        <v>0</v>
      </c>
      <c r="I77" s="2"/>
      <c r="J77" s="2"/>
    </row>
    <row r="78" spans="1:10" ht="13.8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 ht="13.8" x14ac:dyDescent="0.25">
      <c r="A79" s="53" t="s">
        <v>53</v>
      </c>
      <c r="B79" s="54"/>
      <c r="C79" s="54"/>
      <c r="D79" s="54"/>
      <c r="E79" s="54"/>
      <c r="F79" s="54"/>
      <c r="G79" s="54"/>
      <c r="H79" s="54"/>
      <c r="I79" s="54"/>
      <c r="J79" s="54"/>
    </row>
    <row r="80" spans="1:10" ht="13.8" x14ac:dyDescent="0.3">
      <c r="A80" s="23" t="s">
        <v>50</v>
      </c>
      <c r="B80" s="23"/>
      <c r="C80" s="23"/>
      <c r="D80" s="23"/>
      <c r="E80" s="23"/>
      <c r="F80" s="23"/>
      <c r="G80" s="23"/>
      <c r="H80" s="23"/>
      <c r="I80" s="23"/>
      <c r="J80" s="23"/>
    </row>
    <row r="81" spans="1:10" ht="13.8" x14ac:dyDescent="0.25">
      <c r="A81" s="53" t="s">
        <v>54</v>
      </c>
      <c r="B81" s="54"/>
      <c r="C81" s="54"/>
      <c r="D81" s="54"/>
      <c r="E81" s="54"/>
      <c r="F81" s="54"/>
      <c r="G81" s="54"/>
      <c r="H81" s="54"/>
      <c r="I81" s="54"/>
      <c r="J81" s="54"/>
    </row>
  </sheetData>
  <sheetProtection algorithmName="SHA-512" hashValue="OfHpeLIrTD+4DjGBLIEXlOLbSjf34iQGW5qIIKc6I3BSXi1w7DjvKRg59y4FhIkqsva/PbqpyYBjjScUJJVkxA==" saltValue="Or2Zpym/lN42RaOVKVT6Lw==" spinCount="100000" sheet="1" objects="1" scenarios="1" selectLockedCells="1"/>
  <mergeCells count="26">
    <mergeCell ref="A36:B47"/>
    <mergeCell ref="A28:B34"/>
    <mergeCell ref="C2:D2"/>
    <mergeCell ref="A5:B13"/>
    <mergeCell ref="A79:J79"/>
    <mergeCell ref="A50:B50"/>
    <mergeCell ref="A51:B55"/>
    <mergeCell ref="A35:B35"/>
    <mergeCell ref="A56:B56"/>
    <mergeCell ref="A48:B48"/>
    <mergeCell ref="A81:J81"/>
    <mergeCell ref="A77:B77"/>
    <mergeCell ref="A69:B69"/>
    <mergeCell ref="A70:B76"/>
    <mergeCell ref="A58:B58"/>
    <mergeCell ref="A59:B66"/>
    <mergeCell ref="A67:B67"/>
    <mergeCell ref="A1:C1"/>
    <mergeCell ref="A27:B27"/>
    <mergeCell ref="A16:B16"/>
    <mergeCell ref="A17:B24"/>
    <mergeCell ref="A3:B3"/>
    <mergeCell ref="A14:B14"/>
    <mergeCell ref="A25:B25"/>
    <mergeCell ref="A2:B2"/>
    <mergeCell ref="A4:B4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79AC-CF46-44E5-B963-9C57BA1B7BA0}">
  <dimension ref="A1:H32"/>
  <sheetViews>
    <sheetView workbookViewId="0">
      <selection sqref="A1:XFD1048576"/>
    </sheetView>
  </sheetViews>
  <sheetFormatPr defaultRowHeight="13.2" x14ac:dyDescent="0.25"/>
  <cols>
    <col min="1" max="1" width="57.109375" customWidth="1"/>
    <col min="2" max="5" width="14.77734375" customWidth="1"/>
    <col min="7" max="7" width="12.44140625" hidden="1" customWidth="1"/>
    <col min="8" max="8" width="7.109375" hidden="1" customWidth="1"/>
  </cols>
  <sheetData>
    <row r="1" spans="1:8" ht="43.8" customHeight="1" x14ac:dyDescent="0.4">
      <c r="A1" s="17" t="s">
        <v>12</v>
      </c>
      <c r="B1" s="80" t="s">
        <v>39</v>
      </c>
      <c r="C1" s="81"/>
      <c r="D1" s="81"/>
      <c r="E1" s="82"/>
    </row>
    <row r="2" spans="1:8" ht="43.8" customHeight="1" x14ac:dyDescent="0.4">
      <c r="A2" s="18" t="s">
        <v>11</v>
      </c>
      <c r="B2" s="77">
        <f>Referentieprijs!C2</f>
        <v>0</v>
      </c>
      <c r="C2" s="78"/>
      <c r="D2" s="78"/>
      <c r="E2" s="79"/>
    </row>
    <row r="5" spans="1:8" x14ac:dyDescent="0.25">
      <c r="A5" s="9" t="s">
        <v>13</v>
      </c>
      <c r="B5" s="9"/>
      <c r="C5" s="9" t="s">
        <v>26</v>
      </c>
    </row>
    <row r="6" spans="1:8" ht="13.8" thickBot="1" x14ac:dyDescent="0.3">
      <c r="A6" s="10" t="s">
        <v>9</v>
      </c>
      <c r="B6" s="11">
        <v>0.7</v>
      </c>
      <c r="C6" s="13">
        <f>Referentieprijs!H14</f>
        <v>0</v>
      </c>
    </row>
    <row r="7" spans="1:8" ht="13.8" thickBot="1" x14ac:dyDescent="0.3">
      <c r="A7" s="3" t="s">
        <v>14</v>
      </c>
      <c r="B7" s="8">
        <v>0.1</v>
      </c>
      <c r="G7" s="15"/>
      <c r="H7">
        <v>3</v>
      </c>
    </row>
    <row r="8" spans="1:8" x14ac:dyDescent="0.25">
      <c r="A8" s="3" t="s">
        <v>15</v>
      </c>
      <c r="B8" s="8">
        <v>0.1</v>
      </c>
      <c r="H8">
        <v>2</v>
      </c>
    </row>
    <row r="9" spans="1:8" x14ac:dyDescent="0.25">
      <c r="A9" s="3" t="s">
        <v>16</v>
      </c>
      <c r="B9" s="8">
        <v>0.1</v>
      </c>
      <c r="H9">
        <v>1</v>
      </c>
    </row>
    <row r="10" spans="1:8" x14ac:dyDescent="0.25">
      <c r="H10">
        <v>0</v>
      </c>
    </row>
    <row r="11" spans="1:8" x14ac:dyDescent="0.25">
      <c r="A11" s="9" t="s">
        <v>17</v>
      </c>
      <c r="B11" s="9" t="s">
        <v>18</v>
      </c>
      <c r="C11" s="9"/>
      <c r="D11" s="9"/>
      <c r="E11" s="9"/>
    </row>
    <row r="12" spans="1:8" x14ac:dyDescent="0.25">
      <c r="A12" s="3" t="s">
        <v>19</v>
      </c>
      <c r="B12" s="3" t="s">
        <v>27</v>
      </c>
      <c r="C12" s="3" t="s">
        <v>28</v>
      </c>
      <c r="D12" s="3" t="s">
        <v>30</v>
      </c>
      <c r="E12" s="3" t="s">
        <v>31</v>
      </c>
    </row>
    <row r="13" spans="1:8" x14ac:dyDescent="0.25">
      <c r="A13" s="3"/>
      <c r="B13" s="8">
        <v>1</v>
      </c>
      <c r="C13" s="8">
        <v>0.8</v>
      </c>
      <c r="D13" s="8">
        <v>0.4</v>
      </c>
      <c r="E13" s="8">
        <v>0</v>
      </c>
    </row>
    <row r="14" spans="1:8" x14ac:dyDescent="0.25">
      <c r="A14" s="14" t="s">
        <v>20</v>
      </c>
      <c r="B14" s="14" t="s">
        <v>21</v>
      </c>
      <c r="C14" s="14"/>
      <c r="D14" s="14"/>
      <c r="E14" s="14"/>
    </row>
    <row r="15" spans="1:8" x14ac:dyDescent="0.25">
      <c r="A15" s="3" t="s">
        <v>14</v>
      </c>
      <c r="B15" s="12">
        <f>$C$6*$B7*B$13</f>
        <v>0</v>
      </c>
      <c r="C15" s="12">
        <f>$C$6*$B7*C$13</f>
        <v>0</v>
      </c>
      <c r="D15" s="12">
        <f t="shared" ref="D15:E15" si="0">$C$6*$B7*D$13</f>
        <v>0</v>
      </c>
      <c r="E15" s="12">
        <f t="shared" si="0"/>
        <v>0</v>
      </c>
    </row>
    <row r="16" spans="1:8" x14ac:dyDescent="0.25">
      <c r="A16" s="3" t="s">
        <v>15</v>
      </c>
      <c r="B16" s="12">
        <f t="shared" ref="B16:E17" si="1">$C$6*$B8*B$13</f>
        <v>0</v>
      </c>
      <c r="C16" s="12">
        <f t="shared" si="1"/>
        <v>0</v>
      </c>
      <c r="D16" s="12">
        <f t="shared" si="1"/>
        <v>0</v>
      </c>
      <c r="E16" s="12">
        <f t="shared" si="1"/>
        <v>0</v>
      </c>
    </row>
    <row r="17" spans="1:5" x14ac:dyDescent="0.25">
      <c r="A17" s="3" t="s">
        <v>16</v>
      </c>
      <c r="B17" s="12">
        <f t="shared" si="1"/>
        <v>0</v>
      </c>
      <c r="C17" s="12">
        <f t="shared" si="1"/>
        <v>0</v>
      </c>
      <c r="D17" s="12">
        <f t="shared" si="1"/>
        <v>0</v>
      </c>
      <c r="E17" s="12">
        <f t="shared" si="1"/>
        <v>0</v>
      </c>
    </row>
    <row r="19" spans="1:5" x14ac:dyDescent="0.25">
      <c r="A19" s="9" t="s">
        <v>22</v>
      </c>
      <c r="B19" s="9"/>
      <c r="C19" s="9"/>
    </row>
    <row r="20" spans="1:5" ht="13.8" thickBot="1" x14ac:dyDescent="0.3">
      <c r="A20" s="14" t="s">
        <v>23</v>
      </c>
      <c r="B20" s="14"/>
      <c r="C20" s="14"/>
    </row>
    <row r="21" spans="1:5" ht="13.8" thickBot="1" x14ac:dyDescent="0.3">
      <c r="A21" s="3" t="s">
        <v>14</v>
      </c>
      <c r="B21" s="15"/>
      <c r="C21" s="3"/>
    </row>
    <row r="22" spans="1:5" x14ac:dyDescent="0.25">
      <c r="A22" s="3" t="s">
        <v>25</v>
      </c>
      <c r="B22" s="4">
        <f>IF(B21=$H$7,B$15,IF(B21=H$8,C$15,IF(B21=$H$9,D$15,IF(B21=$H$10,E15))))</f>
        <v>0</v>
      </c>
      <c r="C22" s="3"/>
    </row>
    <row r="23" spans="1:5" ht="13.8" thickBot="1" x14ac:dyDescent="0.3">
      <c r="A23" s="3"/>
      <c r="B23" s="3"/>
      <c r="C23" s="3"/>
    </row>
    <row r="24" spans="1:5" ht="13.8" thickBot="1" x14ac:dyDescent="0.3">
      <c r="A24" s="3" t="s">
        <v>15</v>
      </c>
      <c r="B24" s="15"/>
      <c r="C24" s="3"/>
    </row>
    <row r="25" spans="1:5" x14ac:dyDescent="0.25">
      <c r="A25" s="3" t="s">
        <v>25</v>
      </c>
      <c r="B25" s="4">
        <f>IF(B24=$H$7,B$16,IF(B24=H$8,C$16,IF(B24=$H$9,D$16,IF(B24=$H$10,E$16))))</f>
        <v>0</v>
      </c>
      <c r="C25" s="3"/>
    </row>
    <row r="26" spans="1:5" ht="13.8" thickBot="1" x14ac:dyDescent="0.3">
      <c r="A26" s="3"/>
      <c r="B26" s="3"/>
      <c r="C26" s="3"/>
    </row>
    <row r="27" spans="1:5" ht="13.8" thickBot="1" x14ac:dyDescent="0.3">
      <c r="A27" s="3" t="s">
        <v>16</v>
      </c>
      <c r="B27" s="15"/>
      <c r="C27" s="3"/>
    </row>
    <row r="28" spans="1:5" x14ac:dyDescent="0.25">
      <c r="A28" s="3" t="s">
        <v>25</v>
      </c>
      <c r="B28" s="4">
        <f>IF(B27=$H$7,B$17,IF(B27=H$8,C$17,IF(B27=$H$9,D$17,IF(B27=$H$10,E17))))</f>
        <v>0</v>
      </c>
      <c r="C28" s="3"/>
    </row>
    <row r="29" spans="1:5" x14ac:dyDescent="0.25">
      <c r="A29" s="3"/>
      <c r="B29" s="3"/>
      <c r="C29" s="3"/>
    </row>
    <row r="30" spans="1:5" x14ac:dyDescent="0.25">
      <c r="A30" s="14" t="s">
        <v>24</v>
      </c>
      <c r="B30" s="14"/>
      <c r="C30" s="16">
        <f>B22+B25+B28</f>
        <v>0</v>
      </c>
    </row>
    <row r="31" spans="1:5" x14ac:dyDescent="0.25">
      <c r="A31" s="3"/>
      <c r="B31" s="3"/>
      <c r="C31" s="3"/>
    </row>
    <row r="32" spans="1:5" x14ac:dyDescent="0.25">
      <c r="A32" s="6" t="s">
        <v>29</v>
      </c>
      <c r="B32" s="6"/>
      <c r="C32" s="7">
        <f>C6-C30</f>
        <v>0</v>
      </c>
    </row>
  </sheetData>
  <sheetProtection algorithmName="SHA-512" hashValue="LyvN0FH+utr4wU3IK4IKh+9L/P6ZOwW5Gsi7koMBOEjQ4oHtkyVkjZYgMMZZvO3PHaOFeO1Um3llRGlCWmR65w==" saltValue="yCHjl5MJ871wQIXQIUZB3w==" spinCount="100000" sheet="1" objects="1" scenarios="1" selectLockedCells="1"/>
  <mergeCells count="2">
    <mergeCell ref="B2:E2"/>
    <mergeCell ref="B1:E1"/>
  </mergeCells>
  <dataValidations count="1">
    <dataValidation type="list" allowBlank="1" showInputMessage="1" showErrorMessage="1" sqref="G7 B21 B24 B27" xr:uid="{2D5CC97D-B804-40EA-BE8B-2C5A8E100934}">
      <formula1>$H$7:$H$10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DE9D-896B-4645-A53F-1C650E360A96}">
  <dimension ref="A1:H32"/>
  <sheetViews>
    <sheetView workbookViewId="0">
      <selection sqref="A1:XFD1048576"/>
    </sheetView>
  </sheetViews>
  <sheetFormatPr defaultRowHeight="13.2" x14ac:dyDescent="0.25"/>
  <cols>
    <col min="1" max="1" width="56" customWidth="1"/>
    <col min="2" max="5" width="14.77734375" customWidth="1"/>
    <col min="7" max="7" width="12.44140625" hidden="1" customWidth="1"/>
    <col min="8" max="8" width="7.109375" hidden="1" customWidth="1"/>
  </cols>
  <sheetData>
    <row r="1" spans="1:8" ht="43.8" customHeight="1" x14ac:dyDescent="0.4">
      <c r="A1" s="17" t="s">
        <v>12</v>
      </c>
      <c r="B1" s="80" t="s">
        <v>45</v>
      </c>
      <c r="C1" s="81"/>
      <c r="D1" s="81"/>
      <c r="E1" s="82"/>
    </row>
    <row r="2" spans="1:8" ht="43.8" customHeight="1" x14ac:dyDescent="0.4">
      <c r="A2" s="18" t="s">
        <v>11</v>
      </c>
      <c r="B2" s="77">
        <f>Referentieprijs!C2</f>
        <v>0</v>
      </c>
      <c r="C2" s="78"/>
      <c r="D2" s="78"/>
      <c r="E2" s="79"/>
    </row>
    <row r="5" spans="1:8" x14ac:dyDescent="0.25">
      <c r="A5" s="9" t="s">
        <v>13</v>
      </c>
      <c r="B5" s="9"/>
      <c r="C5" s="9" t="s">
        <v>26</v>
      </c>
    </row>
    <row r="6" spans="1:8" ht="13.8" thickBot="1" x14ac:dyDescent="0.3">
      <c r="A6" s="10" t="s">
        <v>9</v>
      </c>
      <c r="B6" s="11">
        <v>0.7</v>
      </c>
      <c r="C6" s="13">
        <f>Referentieprijs!H25</f>
        <v>0</v>
      </c>
    </row>
    <row r="7" spans="1:8" ht="13.8" thickBot="1" x14ac:dyDescent="0.3">
      <c r="A7" s="3" t="s">
        <v>14</v>
      </c>
      <c r="B7" s="8">
        <v>0.1</v>
      </c>
      <c r="G7" s="15"/>
      <c r="H7">
        <v>3</v>
      </c>
    </row>
    <row r="8" spans="1:8" x14ac:dyDescent="0.25">
      <c r="A8" s="3" t="s">
        <v>15</v>
      </c>
      <c r="B8" s="8">
        <v>0.1</v>
      </c>
      <c r="H8">
        <v>2</v>
      </c>
    </row>
    <row r="9" spans="1:8" x14ac:dyDescent="0.25">
      <c r="A9" s="3" t="s">
        <v>16</v>
      </c>
      <c r="B9" s="8">
        <v>0.1</v>
      </c>
      <c r="H9">
        <v>1</v>
      </c>
    </row>
    <row r="10" spans="1:8" x14ac:dyDescent="0.25">
      <c r="H10">
        <v>0</v>
      </c>
    </row>
    <row r="11" spans="1:8" x14ac:dyDescent="0.25">
      <c r="A11" s="9" t="s">
        <v>17</v>
      </c>
      <c r="B11" s="9" t="s">
        <v>18</v>
      </c>
      <c r="C11" s="9"/>
      <c r="D11" s="9"/>
      <c r="E11" s="9"/>
    </row>
    <row r="12" spans="1:8" x14ac:dyDescent="0.25">
      <c r="A12" s="3" t="s">
        <v>19</v>
      </c>
      <c r="B12" s="3" t="s">
        <v>27</v>
      </c>
      <c r="C12" s="3" t="s">
        <v>28</v>
      </c>
      <c r="D12" s="3" t="s">
        <v>30</v>
      </c>
      <c r="E12" s="3" t="s">
        <v>31</v>
      </c>
    </row>
    <row r="13" spans="1:8" x14ac:dyDescent="0.25">
      <c r="A13" s="3"/>
      <c r="B13" s="8">
        <v>1</v>
      </c>
      <c r="C13" s="8">
        <v>0.8</v>
      </c>
      <c r="D13" s="8">
        <v>0.4</v>
      </c>
      <c r="E13" s="8">
        <v>0</v>
      </c>
    </row>
    <row r="14" spans="1:8" x14ac:dyDescent="0.25">
      <c r="A14" s="14" t="s">
        <v>20</v>
      </c>
      <c r="B14" s="14" t="s">
        <v>21</v>
      </c>
      <c r="C14" s="14"/>
      <c r="D14" s="14"/>
      <c r="E14" s="14"/>
    </row>
    <row r="15" spans="1:8" x14ac:dyDescent="0.25">
      <c r="A15" s="3" t="s">
        <v>14</v>
      </c>
      <c r="B15" s="12">
        <f>$C$6*$B7*B$13</f>
        <v>0</v>
      </c>
      <c r="C15" s="12">
        <f>$C$6*$B7*C$13</f>
        <v>0</v>
      </c>
      <c r="D15" s="12">
        <f t="shared" ref="D15:E15" si="0">$C$6*$B7*D$13</f>
        <v>0</v>
      </c>
      <c r="E15" s="12">
        <f t="shared" si="0"/>
        <v>0</v>
      </c>
    </row>
    <row r="16" spans="1:8" x14ac:dyDescent="0.25">
      <c r="A16" s="3" t="s">
        <v>15</v>
      </c>
      <c r="B16" s="12">
        <f t="shared" ref="B16:E17" si="1">$C$6*$B8*B$13</f>
        <v>0</v>
      </c>
      <c r="C16" s="12">
        <f t="shared" si="1"/>
        <v>0</v>
      </c>
      <c r="D16" s="12">
        <f t="shared" si="1"/>
        <v>0</v>
      </c>
      <c r="E16" s="12">
        <f t="shared" si="1"/>
        <v>0</v>
      </c>
    </row>
    <row r="17" spans="1:5" x14ac:dyDescent="0.25">
      <c r="A17" s="3" t="s">
        <v>16</v>
      </c>
      <c r="B17" s="12">
        <f t="shared" si="1"/>
        <v>0</v>
      </c>
      <c r="C17" s="12">
        <f t="shared" si="1"/>
        <v>0</v>
      </c>
      <c r="D17" s="12">
        <f t="shared" si="1"/>
        <v>0</v>
      </c>
      <c r="E17" s="12">
        <f t="shared" si="1"/>
        <v>0</v>
      </c>
    </row>
    <row r="19" spans="1:5" x14ac:dyDescent="0.25">
      <c r="A19" s="9" t="s">
        <v>22</v>
      </c>
      <c r="B19" s="9"/>
      <c r="C19" s="9"/>
    </row>
    <row r="20" spans="1:5" ht="13.8" thickBot="1" x14ac:dyDescent="0.3">
      <c r="A20" s="14" t="s">
        <v>23</v>
      </c>
      <c r="B20" s="14"/>
      <c r="C20" s="14"/>
    </row>
    <row r="21" spans="1:5" ht="13.8" thickBot="1" x14ac:dyDescent="0.3">
      <c r="A21" s="3" t="s">
        <v>14</v>
      </c>
      <c r="B21" s="15"/>
      <c r="C21" s="3"/>
    </row>
    <row r="22" spans="1:5" x14ac:dyDescent="0.25">
      <c r="A22" s="3" t="s">
        <v>25</v>
      </c>
      <c r="B22" s="4">
        <f>IF(B21=$H$7,B$15,IF(B21=H$8,C$15,IF(B21=$H$9,D$15,IF(B21=$H$10,E15))))</f>
        <v>0</v>
      </c>
      <c r="C22" s="3"/>
    </row>
    <row r="23" spans="1:5" ht="13.8" thickBot="1" x14ac:dyDescent="0.3">
      <c r="A23" s="3"/>
      <c r="B23" s="3"/>
      <c r="C23" s="3"/>
    </row>
    <row r="24" spans="1:5" ht="13.8" thickBot="1" x14ac:dyDescent="0.3">
      <c r="A24" s="3" t="s">
        <v>15</v>
      </c>
      <c r="B24" s="15"/>
      <c r="C24" s="3"/>
    </row>
    <row r="25" spans="1:5" x14ac:dyDescent="0.25">
      <c r="A25" s="3" t="s">
        <v>25</v>
      </c>
      <c r="B25" s="4">
        <f>IF(B24=$H$7,B$16,IF(B24=H$8,C$16,IF(B24=$H$9,D$16,IF(B24=$H$10,E$16))))</f>
        <v>0</v>
      </c>
      <c r="C25" s="3"/>
    </row>
    <row r="26" spans="1:5" ht="13.8" thickBot="1" x14ac:dyDescent="0.3">
      <c r="A26" s="3"/>
      <c r="B26" s="3"/>
      <c r="C26" s="3"/>
    </row>
    <row r="27" spans="1:5" ht="13.8" thickBot="1" x14ac:dyDescent="0.3">
      <c r="A27" s="3" t="s">
        <v>16</v>
      </c>
      <c r="B27" s="15"/>
      <c r="C27" s="3"/>
    </row>
    <row r="28" spans="1:5" x14ac:dyDescent="0.25">
      <c r="A28" s="3" t="s">
        <v>25</v>
      </c>
      <c r="B28" s="4">
        <f>IF(B27=$H$7,B$17,IF(B27=H$8,C$17,IF(B27=$H$9,D$17,IF(B27=$H$10,E17))))</f>
        <v>0</v>
      </c>
      <c r="C28" s="3"/>
    </row>
    <row r="29" spans="1:5" x14ac:dyDescent="0.25">
      <c r="A29" s="3"/>
      <c r="B29" s="3"/>
      <c r="C29" s="3"/>
    </row>
    <row r="30" spans="1:5" x14ac:dyDescent="0.25">
      <c r="A30" s="14" t="s">
        <v>24</v>
      </c>
      <c r="B30" s="14"/>
      <c r="C30" s="16">
        <f>B22+B25+B28</f>
        <v>0</v>
      </c>
    </row>
    <row r="31" spans="1:5" x14ac:dyDescent="0.25">
      <c r="A31" s="3"/>
      <c r="B31" s="3"/>
      <c r="C31" s="3"/>
    </row>
    <row r="32" spans="1:5" x14ac:dyDescent="0.25">
      <c r="A32" s="6" t="s">
        <v>29</v>
      </c>
      <c r="B32" s="6"/>
      <c r="C32" s="7">
        <f>C6-C30</f>
        <v>0</v>
      </c>
    </row>
  </sheetData>
  <sheetProtection algorithmName="SHA-512" hashValue="ODBrmEddJdpG481Ssw6hjm/ULbXq0ItJ8VIWPT7kDLpuikU3FjoAitfJQqFFkNNd/QCDvIwBJAvQ5+tvK5uCBQ==" saltValue="tdFeM3CC8wvVD+uxDUnTOA==" spinCount="100000" sheet="1" objects="1" scenarios="1" selectLockedCells="1"/>
  <mergeCells count="2">
    <mergeCell ref="B2:E2"/>
    <mergeCell ref="B1:E1"/>
  </mergeCells>
  <dataValidations disablePrompts="1" count="1">
    <dataValidation type="list" allowBlank="1" showInputMessage="1" showErrorMessage="1" sqref="G7 B21 B24 B27" xr:uid="{2CC351D5-947A-4D0E-AD02-A17899655CF8}">
      <formula1>$H$7:$H$10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ECED-0977-4AD8-A8C8-16AC3645F5C5}">
  <dimension ref="A1:H32"/>
  <sheetViews>
    <sheetView topLeftCell="A5" workbookViewId="0">
      <selection sqref="A1:XFD1048576"/>
    </sheetView>
  </sheetViews>
  <sheetFormatPr defaultRowHeight="13.2" x14ac:dyDescent="0.25"/>
  <cols>
    <col min="1" max="1" width="56" customWidth="1"/>
    <col min="2" max="5" width="14.77734375" customWidth="1"/>
    <col min="7" max="7" width="12.44140625" hidden="1" customWidth="1"/>
    <col min="8" max="8" width="7.109375" hidden="1" customWidth="1"/>
  </cols>
  <sheetData>
    <row r="1" spans="1:8" ht="43.8" customHeight="1" x14ac:dyDescent="0.4">
      <c r="A1" s="17" t="s">
        <v>12</v>
      </c>
      <c r="B1" s="80" t="s">
        <v>143</v>
      </c>
      <c r="C1" s="81"/>
      <c r="D1" s="81"/>
      <c r="E1" s="82"/>
    </row>
    <row r="2" spans="1:8" ht="43.8" customHeight="1" x14ac:dyDescent="0.4">
      <c r="A2" s="18" t="s">
        <v>11</v>
      </c>
      <c r="B2" s="77">
        <f>Referentieprijs!C2</f>
        <v>0</v>
      </c>
      <c r="C2" s="78"/>
      <c r="D2" s="78"/>
      <c r="E2" s="79"/>
    </row>
    <row r="5" spans="1:8" x14ac:dyDescent="0.25">
      <c r="A5" s="9" t="s">
        <v>13</v>
      </c>
      <c r="B5" s="9"/>
      <c r="C5" s="9" t="s">
        <v>26</v>
      </c>
    </row>
    <row r="6" spans="1:8" ht="13.8" thickBot="1" x14ac:dyDescent="0.3">
      <c r="A6" s="10" t="s">
        <v>9</v>
      </c>
      <c r="B6" s="11">
        <v>0.7</v>
      </c>
      <c r="C6" s="13">
        <f>Referentieprijs!H35</f>
        <v>0</v>
      </c>
    </row>
    <row r="7" spans="1:8" ht="13.8" thickBot="1" x14ac:dyDescent="0.3">
      <c r="A7" s="3" t="s">
        <v>14</v>
      </c>
      <c r="B7" s="8">
        <v>0.1</v>
      </c>
      <c r="G7" s="15"/>
      <c r="H7">
        <v>3</v>
      </c>
    </row>
    <row r="8" spans="1:8" x14ac:dyDescent="0.25">
      <c r="A8" s="3" t="s">
        <v>15</v>
      </c>
      <c r="B8" s="8">
        <v>0.1</v>
      </c>
      <c r="H8">
        <v>2</v>
      </c>
    </row>
    <row r="9" spans="1:8" x14ac:dyDescent="0.25">
      <c r="A9" s="3" t="s">
        <v>16</v>
      </c>
      <c r="B9" s="8">
        <v>0.1</v>
      </c>
      <c r="H9">
        <v>1</v>
      </c>
    </row>
    <row r="10" spans="1:8" x14ac:dyDescent="0.25">
      <c r="H10">
        <v>0</v>
      </c>
    </row>
    <row r="11" spans="1:8" x14ac:dyDescent="0.25">
      <c r="A11" s="9" t="s">
        <v>17</v>
      </c>
      <c r="B11" s="9" t="s">
        <v>18</v>
      </c>
      <c r="C11" s="9"/>
      <c r="D11" s="9"/>
      <c r="E11" s="9"/>
    </row>
    <row r="12" spans="1:8" x14ac:dyDescent="0.25">
      <c r="A12" s="3" t="s">
        <v>19</v>
      </c>
      <c r="B12" s="3" t="s">
        <v>27</v>
      </c>
      <c r="C12" s="3" t="s">
        <v>28</v>
      </c>
      <c r="D12" s="3" t="s">
        <v>30</v>
      </c>
      <c r="E12" s="3" t="s">
        <v>31</v>
      </c>
    </row>
    <row r="13" spans="1:8" x14ac:dyDescent="0.25">
      <c r="A13" s="3"/>
      <c r="B13" s="8">
        <v>1</v>
      </c>
      <c r="C13" s="8">
        <v>0.8</v>
      </c>
      <c r="D13" s="8">
        <v>0.4</v>
      </c>
      <c r="E13" s="8">
        <v>0</v>
      </c>
    </row>
    <row r="14" spans="1:8" x14ac:dyDescent="0.25">
      <c r="A14" s="14" t="s">
        <v>20</v>
      </c>
      <c r="B14" s="14" t="s">
        <v>21</v>
      </c>
      <c r="C14" s="14"/>
      <c r="D14" s="14"/>
      <c r="E14" s="14"/>
    </row>
    <row r="15" spans="1:8" x14ac:dyDescent="0.25">
      <c r="A15" s="3" t="s">
        <v>14</v>
      </c>
      <c r="B15" s="12">
        <f>$C$6*$B7*B$13</f>
        <v>0</v>
      </c>
      <c r="C15" s="12">
        <f>$C$6*$B7*C$13</f>
        <v>0</v>
      </c>
      <c r="D15" s="12">
        <f t="shared" ref="D15:E15" si="0">$C$6*$B7*D$13</f>
        <v>0</v>
      </c>
      <c r="E15" s="12">
        <f t="shared" si="0"/>
        <v>0</v>
      </c>
    </row>
    <row r="16" spans="1:8" x14ac:dyDescent="0.25">
      <c r="A16" s="3" t="s">
        <v>15</v>
      </c>
      <c r="B16" s="12">
        <f t="shared" ref="B16:E17" si="1">$C$6*$B8*B$13</f>
        <v>0</v>
      </c>
      <c r="C16" s="12">
        <f t="shared" si="1"/>
        <v>0</v>
      </c>
      <c r="D16" s="12">
        <f t="shared" si="1"/>
        <v>0</v>
      </c>
      <c r="E16" s="12">
        <f t="shared" si="1"/>
        <v>0</v>
      </c>
    </row>
    <row r="17" spans="1:5" x14ac:dyDescent="0.25">
      <c r="A17" s="3" t="s">
        <v>16</v>
      </c>
      <c r="B17" s="12">
        <f t="shared" si="1"/>
        <v>0</v>
      </c>
      <c r="C17" s="12">
        <f t="shared" si="1"/>
        <v>0</v>
      </c>
      <c r="D17" s="12">
        <f t="shared" si="1"/>
        <v>0</v>
      </c>
      <c r="E17" s="12">
        <f t="shared" si="1"/>
        <v>0</v>
      </c>
    </row>
    <row r="19" spans="1:5" x14ac:dyDescent="0.25">
      <c r="A19" s="9" t="s">
        <v>22</v>
      </c>
      <c r="B19" s="9"/>
      <c r="C19" s="9"/>
    </row>
    <row r="20" spans="1:5" ht="13.8" thickBot="1" x14ac:dyDescent="0.3">
      <c r="A20" s="14" t="s">
        <v>23</v>
      </c>
      <c r="B20" s="14"/>
      <c r="C20" s="14"/>
    </row>
    <row r="21" spans="1:5" ht="13.8" thickBot="1" x14ac:dyDescent="0.3">
      <c r="A21" s="3" t="s">
        <v>14</v>
      </c>
      <c r="B21" s="15"/>
      <c r="C21" s="3"/>
    </row>
    <row r="22" spans="1:5" x14ac:dyDescent="0.25">
      <c r="A22" s="3" t="s">
        <v>25</v>
      </c>
      <c r="B22" s="4">
        <f>IF(B21=$H$7,B$15,IF(B21=H$8,C$15,IF(B21=$H$9,D$15,IF(B21=$H$10,E15))))</f>
        <v>0</v>
      </c>
      <c r="C22" s="3"/>
    </row>
    <row r="23" spans="1:5" ht="13.8" thickBot="1" x14ac:dyDescent="0.3">
      <c r="A23" s="3"/>
      <c r="B23" s="3"/>
      <c r="C23" s="3"/>
    </row>
    <row r="24" spans="1:5" ht="13.8" thickBot="1" x14ac:dyDescent="0.3">
      <c r="A24" s="3" t="s">
        <v>15</v>
      </c>
      <c r="B24" s="15"/>
      <c r="C24" s="3"/>
    </row>
    <row r="25" spans="1:5" x14ac:dyDescent="0.25">
      <c r="A25" s="3" t="s">
        <v>25</v>
      </c>
      <c r="B25" s="4">
        <f>IF(B24=$H$7,B$16,IF(B24=H$8,C$16,IF(B24=$H$9,D$16,IF(B24=$H$10,E$16))))</f>
        <v>0</v>
      </c>
      <c r="C25" s="3"/>
    </row>
    <row r="26" spans="1:5" ht="13.8" thickBot="1" x14ac:dyDescent="0.3">
      <c r="A26" s="3"/>
      <c r="B26" s="3"/>
      <c r="C26" s="3"/>
    </row>
    <row r="27" spans="1:5" ht="13.8" thickBot="1" x14ac:dyDescent="0.3">
      <c r="A27" s="3" t="s">
        <v>16</v>
      </c>
      <c r="B27" s="15"/>
      <c r="C27" s="3"/>
    </row>
    <row r="28" spans="1:5" x14ac:dyDescent="0.25">
      <c r="A28" s="3" t="s">
        <v>25</v>
      </c>
      <c r="B28" s="4">
        <f>IF(B27=$H$7,B$17,IF(B27=H$8,C$17,IF(B27=$H$9,D$17,IF(B27=$H$10,E17))))</f>
        <v>0</v>
      </c>
      <c r="C28" s="3"/>
    </row>
    <row r="29" spans="1:5" x14ac:dyDescent="0.25">
      <c r="A29" s="3"/>
      <c r="B29" s="3"/>
      <c r="C29" s="3"/>
    </row>
    <row r="30" spans="1:5" x14ac:dyDescent="0.25">
      <c r="A30" s="14" t="s">
        <v>24</v>
      </c>
      <c r="B30" s="14"/>
      <c r="C30" s="16">
        <f>B22+B25+B28</f>
        <v>0</v>
      </c>
    </row>
    <row r="31" spans="1:5" x14ac:dyDescent="0.25">
      <c r="A31" s="3"/>
      <c r="B31" s="3"/>
      <c r="C31" s="3"/>
    </row>
    <row r="32" spans="1:5" x14ac:dyDescent="0.25">
      <c r="A32" s="6" t="s">
        <v>29</v>
      </c>
      <c r="B32" s="6"/>
      <c r="C32" s="7">
        <f>C6-C30</f>
        <v>0</v>
      </c>
    </row>
  </sheetData>
  <sheetProtection algorithmName="SHA-512" hashValue="yQpUCBsSxUs8b5QPzblOhkPJGjXvZMsot6Mqblqs/hO//LwBKTcshP2UOmt+7mJbtWNofCi0pOm3dMw81WaJ8g==" saltValue="0trFzPKv3G/8p2rvBX0XDg==" spinCount="100000" sheet="1" objects="1" scenarios="1" selectLockedCells="1"/>
  <mergeCells count="2">
    <mergeCell ref="B2:E2"/>
    <mergeCell ref="B1:E1"/>
  </mergeCells>
  <dataValidations count="1">
    <dataValidation type="list" allowBlank="1" showInputMessage="1" showErrorMessage="1" sqref="G7 B21 B24 B27" xr:uid="{151A3C14-A44D-444B-B6AF-CE288A88D702}">
      <formula1>$H$7:$H$10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0AAD-7828-447A-916D-115CB056DE64}">
  <dimension ref="A1:H32"/>
  <sheetViews>
    <sheetView workbookViewId="0">
      <selection sqref="A1:XFD1048576"/>
    </sheetView>
  </sheetViews>
  <sheetFormatPr defaultRowHeight="13.2" x14ac:dyDescent="0.25"/>
  <cols>
    <col min="1" max="1" width="56" customWidth="1"/>
    <col min="2" max="5" width="14.77734375" customWidth="1"/>
    <col min="7" max="7" width="12.44140625" hidden="1" customWidth="1"/>
    <col min="8" max="8" width="7.109375" hidden="1" customWidth="1"/>
  </cols>
  <sheetData>
    <row r="1" spans="1:8" ht="43.8" customHeight="1" x14ac:dyDescent="0.4">
      <c r="A1" s="17" t="s">
        <v>12</v>
      </c>
      <c r="B1" s="80" t="s">
        <v>144</v>
      </c>
      <c r="C1" s="81"/>
      <c r="D1" s="81"/>
      <c r="E1" s="82"/>
    </row>
    <row r="2" spans="1:8" ht="43.8" customHeight="1" x14ac:dyDescent="0.4">
      <c r="A2" s="18" t="s">
        <v>11</v>
      </c>
      <c r="B2" s="77">
        <f>Referentieprijs!C2</f>
        <v>0</v>
      </c>
      <c r="C2" s="78"/>
      <c r="D2" s="78"/>
      <c r="E2" s="79"/>
    </row>
    <row r="5" spans="1:8" x14ac:dyDescent="0.25">
      <c r="A5" s="9" t="s">
        <v>13</v>
      </c>
      <c r="B5" s="9"/>
      <c r="C5" s="9" t="s">
        <v>26</v>
      </c>
    </row>
    <row r="6" spans="1:8" ht="13.8" thickBot="1" x14ac:dyDescent="0.3">
      <c r="A6" s="10" t="s">
        <v>9</v>
      </c>
      <c r="B6" s="11">
        <v>0.7</v>
      </c>
      <c r="C6" s="13">
        <f>Referentieprijs!H48</f>
        <v>0</v>
      </c>
    </row>
    <row r="7" spans="1:8" ht="13.8" thickBot="1" x14ac:dyDescent="0.3">
      <c r="A7" s="3" t="s">
        <v>14</v>
      </c>
      <c r="B7" s="8">
        <v>0.1</v>
      </c>
      <c r="G7" s="15"/>
      <c r="H7">
        <v>3</v>
      </c>
    </row>
    <row r="8" spans="1:8" x14ac:dyDescent="0.25">
      <c r="A8" s="3" t="s">
        <v>15</v>
      </c>
      <c r="B8" s="8">
        <v>0.1</v>
      </c>
      <c r="H8">
        <v>2</v>
      </c>
    </row>
    <row r="9" spans="1:8" x14ac:dyDescent="0.25">
      <c r="A9" s="3" t="s">
        <v>16</v>
      </c>
      <c r="B9" s="8">
        <v>0.1</v>
      </c>
      <c r="H9">
        <v>1</v>
      </c>
    </row>
    <row r="10" spans="1:8" x14ac:dyDescent="0.25">
      <c r="H10">
        <v>0</v>
      </c>
    </row>
    <row r="11" spans="1:8" x14ac:dyDescent="0.25">
      <c r="A11" s="9" t="s">
        <v>17</v>
      </c>
      <c r="B11" s="9" t="s">
        <v>18</v>
      </c>
      <c r="C11" s="9"/>
      <c r="D11" s="9"/>
      <c r="E11" s="9"/>
    </row>
    <row r="12" spans="1:8" x14ac:dyDescent="0.25">
      <c r="A12" s="3" t="s">
        <v>19</v>
      </c>
      <c r="B12" s="3" t="s">
        <v>27</v>
      </c>
      <c r="C12" s="3" t="s">
        <v>28</v>
      </c>
      <c r="D12" s="3" t="s">
        <v>30</v>
      </c>
      <c r="E12" s="3" t="s">
        <v>31</v>
      </c>
    </row>
    <row r="13" spans="1:8" x14ac:dyDescent="0.25">
      <c r="A13" s="3"/>
      <c r="B13" s="8">
        <v>1</v>
      </c>
      <c r="C13" s="8">
        <v>0.8</v>
      </c>
      <c r="D13" s="8">
        <v>0.4</v>
      </c>
      <c r="E13" s="8">
        <v>0</v>
      </c>
    </row>
    <row r="14" spans="1:8" x14ac:dyDescent="0.25">
      <c r="A14" s="14" t="s">
        <v>20</v>
      </c>
      <c r="B14" s="14" t="s">
        <v>21</v>
      </c>
      <c r="C14" s="14"/>
      <c r="D14" s="14"/>
      <c r="E14" s="14"/>
    </row>
    <row r="15" spans="1:8" x14ac:dyDescent="0.25">
      <c r="A15" s="3" t="s">
        <v>14</v>
      </c>
      <c r="B15" s="12">
        <f>$C$6*$B7*B$13</f>
        <v>0</v>
      </c>
      <c r="C15" s="12">
        <f>$C$6*$B7*C$13</f>
        <v>0</v>
      </c>
      <c r="D15" s="12">
        <f t="shared" ref="D15:E15" si="0">$C$6*$B7*D$13</f>
        <v>0</v>
      </c>
      <c r="E15" s="12">
        <f t="shared" si="0"/>
        <v>0</v>
      </c>
    </row>
    <row r="16" spans="1:8" x14ac:dyDescent="0.25">
      <c r="A16" s="3" t="s">
        <v>15</v>
      </c>
      <c r="B16" s="12">
        <f t="shared" ref="B16:E17" si="1">$C$6*$B8*B$13</f>
        <v>0</v>
      </c>
      <c r="C16" s="12">
        <f t="shared" si="1"/>
        <v>0</v>
      </c>
      <c r="D16" s="12">
        <f t="shared" si="1"/>
        <v>0</v>
      </c>
      <c r="E16" s="12">
        <f t="shared" si="1"/>
        <v>0</v>
      </c>
    </row>
    <row r="17" spans="1:5" x14ac:dyDescent="0.25">
      <c r="A17" s="3" t="s">
        <v>16</v>
      </c>
      <c r="B17" s="12">
        <f t="shared" si="1"/>
        <v>0</v>
      </c>
      <c r="C17" s="12">
        <f t="shared" si="1"/>
        <v>0</v>
      </c>
      <c r="D17" s="12">
        <f t="shared" si="1"/>
        <v>0</v>
      </c>
      <c r="E17" s="12">
        <f t="shared" si="1"/>
        <v>0</v>
      </c>
    </row>
    <row r="19" spans="1:5" x14ac:dyDescent="0.25">
      <c r="A19" s="9" t="s">
        <v>22</v>
      </c>
      <c r="B19" s="9"/>
      <c r="C19" s="9"/>
    </row>
    <row r="20" spans="1:5" ht="13.8" thickBot="1" x14ac:dyDescent="0.3">
      <c r="A20" s="14" t="s">
        <v>23</v>
      </c>
      <c r="B20" s="14"/>
      <c r="C20" s="14"/>
    </row>
    <row r="21" spans="1:5" ht="13.8" thickBot="1" x14ac:dyDescent="0.3">
      <c r="A21" s="3" t="s">
        <v>14</v>
      </c>
      <c r="B21" s="15"/>
      <c r="C21" s="3"/>
    </row>
    <row r="22" spans="1:5" x14ac:dyDescent="0.25">
      <c r="A22" s="3" t="s">
        <v>25</v>
      </c>
      <c r="B22" s="4">
        <f>IF(B21=$H$7,B$15,IF(B21=H$8,C$15,IF(B21=$H$9,D$15,IF(B21=$H$10,E15))))</f>
        <v>0</v>
      </c>
      <c r="C22" s="3"/>
    </row>
    <row r="23" spans="1:5" ht="13.8" thickBot="1" x14ac:dyDescent="0.3">
      <c r="A23" s="3"/>
      <c r="B23" s="3"/>
      <c r="C23" s="3"/>
    </row>
    <row r="24" spans="1:5" ht="13.8" thickBot="1" x14ac:dyDescent="0.3">
      <c r="A24" s="3" t="s">
        <v>15</v>
      </c>
      <c r="B24" s="15"/>
      <c r="C24" s="3"/>
    </row>
    <row r="25" spans="1:5" x14ac:dyDescent="0.25">
      <c r="A25" s="3" t="s">
        <v>25</v>
      </c>
      <c r="B25" s="4">
        <f>IF(B24=$H$7,B$16,IF(B24=H$8,C$16,IF(B24=$H$9,D$16,IF(B24=$H$10,E$16))))</f>
        <v>0</v>
      </c>
      <c r="C25" s="3"/>
    </row>
    <row r="26" spans="1:5" ht="13.8" thickBot="1" x14ac:dyDescent="0.3">
      <c r="A26" s="3"/>
      <c r="B26" s="3"/>
      <c r="C26" s="3"/>
    </row>
    <row r="27" spans="1:5" ht="13.8" thickBot="1" x14ac:dyDescent="0.3">
      <c r="A27" s="3" t="s">
        <v>16</v>
      </c>
      <c r="B27" s="15"/>
      <c r="C27" s="3"/>
    </row>
    <row r="28" spans="1:5" x14ac:dyDescent="0.25">
      <c r="A28" s="3" t="s">
        <v>25</v>
      </c>
      <c r="B28" s="4">
        <f>IF(B27=$H$7,B$17,IF(B27=H$8,C$17,IF(B27=$H$9,D$17,IF(B27=$H$10,E17))))</f>
        <v>0</v>
      </c>
      <c r="C28" s="3"/>
    </row>
    <row r="29" spans="1:5" x14ac:dyDescent="0.25">
      <c r="A29" s="3"/>
      <c r="B29" s="3"/>
      <c r="C29" s="3"/>
    </row>
    <row r="30" spans="1:5" x14ac:dyDescent="0.25">
      <c r="A30" s="14" t="s">
        <v>24</v>
      </c>
      <c r="B30" s="14"/>
      <c r="C30" s="16">
        <f>B22+B25+B28</f>
        <v>0</v>
      </c>
    </row>
    <row r="31" spans="1:5" x14ac:dyDescent="0.25">
      <c r="A31" s="3"/>
      <c r="B31" s="3"/>
      <c r="C31" s="3"/>
    </row>
    <row r="32" spans="1:5" x14ac:dyDescent="0.25">
      <c r="A32" s="6" t="s">
        <v>29</v>
      </c>
      <c r="B32" s="6"/>
      <c r="C32" s="7">
        <f>C6-C30</f>
        <v>0</v>
      </c>
    </row>
  </sheetData>
  <sheetProtection algorithmName="SHA-512" hashValue="w6ZokqDZDN+DThbXKqNMxv2p1tRwP8UktZ6lXyknJOtKaPeo/QHu/fYpnrstoH2JcQ5epo0zHUvl6QI4szNG6A==" saltValue="qQSkAquI47ann/dHOZi+0A==" spinCount="100000" sheet="1" objects="1" scenarios="1" selectLockedCells="1"/>
  <mergeCells count="2">
    <mergeCell ref="B2:E2"/>
    <mergeCell ref="B1:E1"/>
  </mergeCells>
  <dataValidations count="1">
    <dataValidation type="list" allowBlank="1" showInputMessage="1" showErrorMessage="1" sqref="G7 B21 B24 B27" xr:uid="{F2695E0D-9005-4D69-9AD9-B0127B7D1330}">
      <formula1>$H$7:$H$10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6882-9B76-46A3-A315-469D67A8A949}">
  <dimension ref="A1:H32"/>
  <sheetViews>
    <sheetView workbookViewId="0">
      <selection sqref="A1:XFD1048576"/>
    </sheetView>
  </sheetViews>
  <sheetFormatPr defaultRowHeight="13.2" x14ac:dyDescent="0.25"/>
  <cols>
    <col min="1" max="1" width="56" customWidth="1"/>
    <col min="2" max="5" width="14.77734375" customWidth="1"/>
    <col min="7" max="7" width="12.44140625" hidden="1" customWidth="1"/>
    <col min="8" max="8" width="7.109375" hidden="1" customWidth="1"/>
  </cols>
  <sheetData>
    <row r="1" spans="1:8" ht="43.8" customHeight="1" x14ac:dyDescent="0.4">
      <c r="A1" s="17" t="s">
        <v>12</v>
      </c>
      <c r="B1" s="80" t="s">
        <v>145</v>
      </c>
      <c r="C1" s="81"/>
      <c r="D1" s="81"/>
      <c r="E1" s="82"/>
    </row>
    <row r="2" spans="1:8" ht="43.8" customHeight="1" x14ac:dyDescent="0.4">
      <c r="A2" s="18" t="s">
        <v>11</v>
      </c>
      <c r="B2" s="77">
        <f>Referentieprijs!C2</f>
        <v>0</v>
      </c>
      <c r="C2" s="78"/>
      <c r="D2" s="78"/>
      <c r="E2" s="79"/>
    </row>
    <row r="5" spans="1:8" x14ac:dyDescent="0.25">
      <c r="A5" s="9" t="s">
        <v>13</v>
      </c>
      <c r="B5" s="9"/>
      <c r="C5" s="9" t="s">
        <v>26</v>
      </c>
    </row>
    <row r="6" spans="1:8" ht="13.8" thickBot="1" x14ac:dyDescent="0.3">
      <c r="A6" s="10" t="s">
        <v>9</v>
      </c>
      <c r="B6" s="11">
        <v>0.7</v>
      </c>
      <c r="C6" s="13">
        <f>Referentieprijs!H56</f>
        <v>0</v>
      </c>
    </row>
    <row r="7" spans="1:8" ht="13.8" thickBot="1" x14ac:dyDescent="0.3">
      <c r="A7" s="3" t="s">
        <v>14</v>
      </c>
      <c r="B7" s="8">
        <v>0.1</v>
      </c>
      <c r="G7" s="15"/>
      <c r="H7">
        <v>3</v>
      </c>
    </row>
    <row r="8" spans="1:8" x14ac:dyDescent="0.25">
      <c r="A8" s="3" t="s">
        <v>15</v>
      </c>
      <c r="B8" s="8">
        <v>0.1</v>
      </c>
      <c r="H8">
        <v>2</v>
      </c>
    </row>
    <row r="9" spans="1:8" x14ac:dyDescent="0.25">
      <c r="A9" s="3" t="s">
        <v>16</v>
      </c>
      <c r="B9" s="8">
        <v>0.1</v>
      </c>
      <c r="H9">
        <v>1</v>
      </c>
    </row>
    <row r="10" spans="1:8" x14ac:dyDescent="0.25">
      <c r="H10">
        <v>0</v>
      </c>
    </row>
    <row r="11" spans="1:8" x14ac:dyDescent="0.25">
      <c r="A11" s="9" t="s">
        <v>17</v>
      </c>
      <c r="B11" s="9" t="s">
        <v>18</v>
      </c>
      <c r="C11" s="9"/>
      <c r="D11" s="9"/>
      <c r="E11" s="9"/>
    </row>
    <row r="12" spans="1:8" x14ac:dyDescent="0.25">
      <c r="A12" s="3" t="s">
        <v>19</v>
      </c>
      <c r="B12" s="3" t="s">
        <v>27</v>
      </c>
      <c r="C12" s="3" t="s">
        <v>28</v>
      </c>
      <c r="D12" s="3" t="s">
        <v>30</v>
      </c>
      <c r="E12" s="3" t="s">
        <v>31</v>
      </c>
    </row>
    <row r="13" spans="1:8" x14ac:dyDescent="0.25">
      <c r="A13" s="3"/>
      <c r="B13" s="8">
        <v>1</v>
      </c>
      <c r="C13" s="8">
        <v>0.8</v>
      </c>
      <c r="D13" s="8">
        <v>0.4</v>
      </c>
      <c r="E13" s="8">
        <v>0</v>
      </c>
    </row>
    <row r="14" spans="1:8" x14ac:dyDescent="0.25">
      <c r="A14" s="14" t="s">
        <v>20</v>
      </c>
      <c r="B14" s="14" t="s">
        <v>21</v>
      </c>
      <c r="C14" s="14"/>
      <c r="D14" s="14"/>
      <c r="E14" s="14"/>
    </row>
    <row r="15" spans="1:8" x14ac:dyDescent="0.25">
      <c r="A15" s="3" t="s">
        <v>14</v>
      </c>
      <c r="B15" s="12">
        <f>$C$6*$B7*B$13</f>
        <v>0</v>
      </c>
      <c r="C15" s="12">
        <f>$C$6*$B7*C$13</f>
        <v>0</v>
      </c>
      <c r="D15" s="12">
        <f t="shared" ref="D15:E15" si="0">$C$6*$B7*D$13</f>
        <v>0</v>
      </c>
      <c r="E15" s="12">
        <f t="shared" si="0"/>
        <v>0</v>
      </c>
    </row>
    <row r="16" spans="1:8" x14ac:dyDescent="0.25">
      <c r="A16" s="3" t="s">
        <v>15</v>
      </c>
      <c r="B16" s="12">
        <f t="shared" ref="B16:E17" si="1">$C$6*$B8*B$13</f>
        <v>0</v>
      </c>
      <c r="C16" s="12">
        <f t="shared" si="1"/>
        <v>0</v>
      </c>
      <c r="D16" s="12">
        <f t="shared" si="1"/>
        <v>0</v>
      </c>
      <c r="E16" s="12">
        <f t="shared" si="1"/>
        <v>0</v>
      </c>
    </row>
    <row r="17" spans="1:5" x14ac:dyDescent="0.25">
      <c r="A17" s="3" t="s">
        <v>16</v>
      </c>
      <c r="B17" s="12">
        <f t="shared" si="1"/>
        <v>0</v>
      </c>
      <c r="C17" s="12">
        <f t="shared" si="1"/>
        <v>0</v>
      </c>
      <c r="D17" s="12">
        <f t="shared" si="1"/>
        <v>0</v>
      </c>
      <c r="E17" s="12">
        <f t="shared" si="1"/>
        <v>0</v>
      </c>
    </row>
    <row r="19" spans="1:5" x14ac:dyDescent="0.25">
      <c r="A19" s="9" t="s">
        <v>22</v>
      </c>
      <c r="B19" s="9"/>
      <c r="C19" s="9"/>
    </row>
    <row r="20" spans="1:5" ht="13.8" thickBot="1" x14ac:dyDescent="0.3">
      <c r="A20" s="14" t="s">
        <v>23</v>
      </c>
      <c r="B20" s="14"/>
      <c r="C20" s="14"/>
    </row>
    <row r="21" spans="1:5" ht="13.8" thickBot="1" x14ac:dyDescent="0.3">
      <c r="A21" s="3" t="s">
        <v>14</v>
      </c>
      <c r="B21" s="15"/>
      <c r="C21" s="3"/>
    </row>
    <row r="22" spans="1:5" x14ac:dyDescent="0.25">
      <c r="A22" s="3" t="s">
        <v>25</v>
      </c>
      <c r="B22" s="4">
        <f>IF(B21=$H$7,B$15,IF(B21=H$8,C$15,IF(B21=$H$9,D$15,IF(B21=$H$10,E15))))</f>
        <v>0</v>
      </c>
      <c r="C22" s="3"/>
    </row>
    <row r="23" spans="1:5" ht="13.8" thickBot="1" x14ac:dyDescent="0.3">
      <c r="A23" s="3"/>
      <c r="B23" s="3"/>
      <c r="C23" s="3"/>
    </row>
    <row r="24" spans="1:5" ht="13.8" thickBot="1" x14ac:dyDescent="0.3">
      <c r="A24" s="3" t="s">
        <v>15</v>
      </c>
      <c r="B24" s="15"/>
      <c r="C24" s="3"/>
    </row>
    <row r="25" spans="1:5" x14ac:dyDescent="0.25">
      <c r="A25" s="3" t="s">
        <v>25</v>
      </c>
      <c r="B25" s="4">
        <f>IF(B24=$H$7,B$16,IF(B24=H$8,C$16,IF(B24=$H$9,D$16,IF(B24=$H$10,E$16))))</f>
        <v>0</v>
      </c>
      <c r="C25" s="3"/>
    </row>
    <row r="26" spans="1:5" ht="13.8" thickBot="1" x14ac:dyDescent="0.3">
      <c r="A26" s="3"/>
      <c r="B26" s="3"/>
      <c r="C26" s="3"/>
    </row>
    <row r="27" spans="1:5" ht="13.8" thickBot="1" x14ac:dyDescent="0.3">
      <c r="A27" s="3" t="s">
        <v>16</v>
      </c>
      <c r="B27" s="15"/>
      <c r="C27" s="3"/>
    </row>
    <row r="28" spans="1:5" x14ac:dyDescent="0.25">
      <c r="A28" s="3" t="s">
        <v>25</v>
      </c>
      <c r="B28" s="4">
        <f>IF(B27=$H$7,B$17,IF(B27=H$8,C$17,IF(B27=$H$9,D$17,IF(B27=$H$10,E17))))</f>
        <v>0</v>
      </c>
      <c r="C28" s="3"/>
    </row>
    <row r="29" spans="1:5" x14ac:dyDescent="0.25">
      <c r="A29" s="3"/>
      <c r="B29" s="3"/>
      <c r="C29" s="3"/>
    </row>
    <row r="30" spans="1:5" x14ac:dyDescent="0.25">
      <c r="A30" s="14" t="s">
        <v>24</v>
      </c>
      <c r="B30" s="14"/>
      <c r="C30" s="16">
        <f>B22+B25+B28</f>
        <v>0</v>
      </c>
    </row>
    <row r="31" spans="1:5" x14ac:dyDescent="0.25">
      <c r="A31" s="3"/>
      <c r="B31" s="3"/>
      <c r="C31" s="3"/>
    </row>
    <row r="32" spans="1:5" x14ac:dyDescent="0.25">
      <c r="A32" s="6" t="s">
        <v>29</v>
      </c>
      <c r="B32" s="6"/>
      <c r="C32" s="7">
        <f>C6-C30</f>
        <v>0</v>
      </c>
    </row>
  </sheetData>
  <sheetProtection algorithmName="SHA-512" hashValue="1OHAepMNbxMHTNwWNyFbL/gNHprcEEHLs1aQxKDZ5p/m0OVt+Igengg3NFF+xmgcYqa5k/PqJDVAGB48TCD7Uw==" saltValue="RaBbwdfNSp+t8nKxXN8gXA==" spinCount="100000" sheet="1" objects="1" scenarios="1" selectLockedCells="1"/>
  <mergeCells count="2">
    <mergeCell ref="B2:E2"/>
    <mergeCell ref="B1:E1"/>
  </mergeCells>
  <dataValidations count="1">
    <dataValidation type="list" allowBlank="1" showInputMessage="1" showErrorMessage="1" sqref="G7 B21 B24 B27" xr:uid="{C868A28C-90BF-4609-BB1D-5FAFF70B1499}">
      <formula1>$H$7:$H$10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139D-3E40-4558-B9DD-F93218ED5443}">
  <dimension ref="A1:H32"/>
  <sheetViews>
    <sheetView workbookViewId="0">
      <selection sqref="A1:XFD1048576"/>
    </sheetView>
  </sheetViews>
  <sheetFormatPr defaultRowHeight="13.2" x14ac:dyDescent="0.25"/>
  <cols>
    <col min="1" max="1" width="56" customWidth="1"/>
    <col min="2" max="5" width="14.77734375" customWidth="1"/>
    <col min="7" max="7" width="12.44140625" hidden="1" customWidth="1"/>
    <col min="8" max="8" width="7.109375" hidden="1" customWidth="1"/>
  </cols>
  <sheetData>
    <row r="1" spans="1:8" ht="43.8" customHeight="1" x14ac:dyDescent="0.4">
      <c r="A1" s="17" t="s">
        <v>12</v>
      </c>
      <c r="B1" s="80" t="s">
        <v>146</v>
      </c>
      <c r="C1" s="81"/>
      <c r="D1" s="81"/>
      <c r="E1" s="82"/>
    </row>
    <row r="2" spans="1:8" ht="43.8" customHeight="1" x14ac:dyDescent="0.4">
      <c r="A2" s="18" t="s">
        <v>11</v>
      </c>
      <c r="B2" s="77">
        <f>Referentieprijs!C2</f>
        <v>0</v>
      </c>
      <c r="C2" s="78"/>
      <c r="D2" s="78"/>
      <c r="E2" s="79"/>
    </row>
    <row r="5" spans="1:8" x14ac:dyDescent="0.25">
      <c r="A5" s="9" t="s">
        <v>13</v>
      </c>
      <c r="B5" s="9"/>
      <c r="C5" s="9" t="s">
        <v>26</v>
      </c>
    </row>
    <row r="6" spans="1:8" ht="13.8" thickBot="1" x14ac:dyDescent="0.3">
      <c r="A6" s="10" t="s">
        <v>9</v>
      </c>
      <c r="B6" s="11">
        <v>0.7</v>
      </c>
      <c r="C6" s="13">
        <f>Referentieprijs!H67</f>
        <v>0</v>
      </c>
    </row>
    <row r="7" spans="1:8" ht="13.8" thickBot="1" x14ac:dyDescent="0.3">
      <c r="A7" s="3" t="s">
        <v>14</v>
      </c>
      <c r="B7" s="8">
        <v>0.1</v>
      </c>
      <c r="G7" s="15"/>
      <c r="H7">
        <v>3</v>
      </c>
    </row>
    <row r="8" spans="1:8" x14ac:dyDescent="0.25">
      <c r="A8" s="3" t="s">
        <v>15</v>
      </c>
      <c r="B8" s="8">
        <v>0.1</v>
      </c>
      <c r="H8">
        <v>2</v>
      </c>
    </row>
    <row r="9" spans="1:8" x14ac:dyDescent="0.25">
      <c r="A9" s="3" t="s">
        <v>16</v>
      </c>
      <c r="B9" s="8">
        <v>0.1</v>
      </c>
      <c r="H9">
        <v>1</v>
      </c>
    </row>
    <row r="10" spans="1:8" x14ac:dyDescent="0.25">
      <c r="H10">
        <v>0</v>
      </c>
    </row>
    <row r="11" spans="1:8" x14ac:dyDescent="0.25">
      <c r="A11" s="9" t="s">
        <v>17</v>
      </c>
      <c r="B11" s="9" t="s">
        <v>18</v>
      </c>
      <c r="C11" s="9"/>
      <c r="D11" s="9"/>
      <c r="E11" s="9"/>
    </row>
    <row r="12" spans="1:8" x14ac:dyDescent="0.25">
      <c r="A12" s="3" t="s">
        <v>19</v>
      </c>
      <c r="B12" s="3" t="s">
        <v>27</v>
      </c>
      <c r="C12" s="3" t="s">
        <v>28</v>
      </c>
      <c r="D12" s="3" t="s">
        <v>30</v>
      </c>
      <c r="E12" s="3" t="s">
        <v>31</v>
      </c>
    </row>
    <row r="13" spans="1:8" x14ac:dyDescent="0.25">
      <c r="A13" s="3"/>
      <c r="B13" s="8">
        <v>1</v>
      </c>
      <c r="C13" s="8">
        <v>0.8</v>
      </c>
      <c r="D13" s="8">
        <v>0.4</v>
      </c>
      <c r="E13" s="8">
        <v>0</v>
      </c>
    </row>
    <row r="14" spans="1:8" x14ac:dyDescent="0.25">
      <c r="A14" s="14" t="s">
        <v>20</v>
      </c>
      <c r="B14" s="14" t="s">
        <v>21</v>
      </c>
      <c r="C14" s="14"/>
      <c r="D14" s="14"/>
      <c r="E14" s="14"/>
    </row>
    <row r="15" spans="1:8" x14ac:dyDescent="0.25">
      <c r="A15" s="3" t="s">
        <v>14</v>
      </c>
      <c r="B15" s="12">
        <f>$C$6*$B7*B$13</f>
        <v>0</v>
      </c>
      <c r="C15" s="12">
        <f>$C$6*$B7*C$13</f>
        <v>0</v>
      </c>
      <c r="D15" s="12">
        <f t="shared" ref="D15:E15" si="0">$C$6*$B7*D$13</f>
        <v>0</v>
      </c>
      <c r="E15" s="12">
        <f t="shared" si="0"/>
        <v>0</v>
      </c>
    </row>
    <row r="16" spans="1:8" x14ac:dyDescent="0.25">
      <c r="A16" s="3" t="s">
        <v>15</v>
      </c>
      <c r="B16" s="12">
        <f t="shared" ref="B16:E17" si="1">$C$6*$B8*B$13</f>
        <v>0</v>
      </c>
      <c r="C16" s="12">
        <f t="shared" si="1"/>
        <v>0</v>
      </c>
      <c r="D16" s="12">
        <f t="shared" si="1"/>
        <v>0</v>
      </c>
      <c r="E16" s="12">
        <f t="shared" si="1"/>
        <v>0</v>
      </c>
    </row>
    <row r="17" spans="1:5" x14ac:dyDescent="0.25">
      <c r="A17" s="3" t="s">
        <v>16</v>
      </c>
      <c r="B17" s="12">
        <f t="shared" si="1"/>
        <v>0</v>
      </c>
      <c r="C17" s="12">
        <f t="shared" si="1"/>
        <v>0</v>
      </c>
      <c r="D17" s="12">
        <f t="shared" si="1"/>
        <v>0</v>
      </c>
      <c r="E17" s="12">
        <f t="shared" si="1"/>
        <v>0</v>
      </c>
    </row>
    <row r="19" spans="1:5" x14ac:dyDescent="0.25">
      <c r="A19" s="9" t="s">
        <v>22</v>
      </c>
      <c r="B19" s="9"/>
      <c r="C19" s="9"/>
    </row>
    <row r="20" spans="1:5" ht="13.8" thickBot="1" x14ac:dyDescent="0.3">
      <c r="A20" s="14" t="s">
        <v>23</v>
      </c>
      <c r="B20" s="14"/>
      <c r="C20" s="14"/>
    </row>
    <row r="21" spans="1:5" ht="13.8" thickBot="1" x14ac:dyDescent="0.3">
      <c r="A21" s="3" t="s">
        <v>14</v>
      </c>
      <c r="B21" s="15"/>
      <c r="C21" s="3"/>
    </row>
    <row r="22" spans="1:5" x14ac:dyDescent="0.25">
      <c r="A22" s="3" t="s">
        <v>25</v>
      </c>
      <c r="B22" s="4">
        <f>IF(B21=$H$7,B$15,IF(B21=H$8,C$15,IF(B21=$H$9,D$15,IF(B21=$H$10,E15))))</f>
        <v>0</v>
      </c>
      <c r="C22" s="3"/>
    </row>
    <row r="23" spans="1:5" ht="13.8" thickBot="1" x14ac:dyDescent="0.3">
      <c r="A23" s="3"/>
      <c r="B23" s="3"/>
      <c r="C23" s="3"/>
    </row>
    <row r="24" spans="1:5" ht="13.8" thickBot="1" x14ac:dyDescent="0.3">
      <c r="A24" s="3" t="s">
        <v>15</v>
      </c>
      <c r="B24" s="15"/>
      <c r="C24" s="3"/>
    </row>
    <row r="25" spans="1:5" x14ac:dyDescent="0.25">
      <c r="A25" s="3" t="s">
        <v>25</v>
      </c>
      <c r="B25" s="4">
        <f>IF(B24=$H$7,B$16,IF(B24=H$8,C$16,IF(B24=$H$9,D$16,IF(B24=$H$10,E$16))))</f>
        <v>0</v>
      </c>
      <c r="C25" s="3"/>
    </row>
    <row r="26" spans="1:5" ht="13.8" thickBot="1" x14ac:dyDescent="0.3">
      <c r="A26" s="3"/>
      <c r="B26" s="3"/>
      <c r="C26" s="3"/>
    </row>
    <row r="27" spans="1:5" ht="13.8" thickBot="1" x14ac:dyDescent="0.3">
      <c r="A27" s="3" t="s">
        <v>16</v>
      </c>
      <c r="B27" s="15"/>
      <c r="C27" s="3"/>
    </row>
    <row r="28" spans="1:5" x14ac:dyDescent="0.25">
      <c r="A28" s="3" t="s">
        <v>25</v>
      </c>
      <c r="B28" s="4">
        <f>IF(B27=$H$7,B$17,IF(B27=H$8,C$17,IF(B27=$H$9,D$17,IF(B27=$H$10,E17))))</f>
        <v>0</v>
      </c>
      <c r="C28" s="3"/>
    </row>
    <row r="29" spans="1:5" x14ac:dyDescent="0.25">
      <c r="A29" s="3"/>
      <c r="B29" s="3"/>
      <c r="C29" s="3"/>
    </row>
    <row r="30" spans="1:5" x14ac:dyDescent="0.25">
      <c r="A30" s="14" t="s">
        <v>24</v>
      </c>
      <c r="B30" s="14"/>
      <c r="C30" s="16">
        <f>B22+B25+B28</f>
        <v>0</v>
      </c>
    </row>
    <row r="31" spans="1:5" x14ac:dyDescent="0.25">
      <c r="A31" s="3"/>
      <c r="B31" s="3"/>
      <c r="C31" s="3"/>
    </row>
    <row r="32" spans="1:5" x14ac:dyDescent="0.25">
      <c r="A32" s="6" t="s">
        <v>29</v>
      </c>
      <c r="B32" s="6"/>
      <c r="C32" s="7">
        <f>C6-C30</f>
        <v>0</v>
      </c>
    </row>
  </sheetData>
  <sheetProtection algorithmName="SHA-512" hashValue="p6XbOvwWvkheNClYQkjTmh1XVTcQE7OxldvOf6+j+jaSxTlTVEvgVgOu8MlHYYT/Q8n8gG6i06s1Jy8RLfSRlw==" saltValue="w2IcX5H2eEb7HzKdpeHXhQ==" spinCount="100000" sheet="1" objects="1" scenarios="1" selectLockedCells="1"/>
  <mergeCells count="2">
    <mergeCell ref="B2:E2"/>
    <mergeCell ref="B1:E1"/>
  </mergeCells>
  <dataValidations count="1">
    <dataValidation type="list" allowBlank="1" showInputMessage="1" showErrorMessage="1" sqref="G7 B21 B24 B27" xr:uid="{3745C921-7B77-4F8C-A2A1-60FC607E0420}">
      <formula1>$H$7:$H$10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9DAD-2038-443D-8277-C4C77EAC0766}">
  <dimension ref="A1:H32"/>
  <sheetViews>
    <sheetView workbookViewId="0">
      <selection sqref="A1:XFD1048576"/>
    </sheetView>
  </sheetViews>
  <sheetFormatPr defaultRowHeight="13.2" x14ac:dyDescent="0.25"/>
  <cols>
    <col min="1" max="1" width="56" customWidth="1"/>
    <col min="2" max="5" width="14.77734375" customWidth="1"/>
    <col min="7" max="7" width="12.44140625" hidden="1" customWidth="1"/>
    <col min="8" max="8" width="7.109375" hidden="1" customWidth="1"/>
  </cols>
  <sheetData>
    <row r="1" spans="1:8" ht="43.8" customHeight="1" x14ac:dyDescent="0.4">
      <c r="A1" s="17" t="s">
        <v>12</v>
      </c>
      <c r="B1" s="80" t="s">
        <v>147</v>
      </c>
      <c r="C1" s="81"/>
      <c r="D1" s="81"/>
      <c r="E1" s="82"/>
    </row>
    <row r="2" spans="1:8" ht="43.8" customHeight="1" x14ac:dyDescent="0.4">
      <c r="A2" s="18" t="s">
        <v>11</v>
      </c>
      <c r="B2" s="77">
        <f>Referentieprijs!C2</f>
        <v>0</v>
      </c>
      <c r="C2" s="78"/>
      <c r="D2" s="78"/>
      <c r="E2" s="79"/>
    </row>
    <row r="5" spans="1:8" x14ac:dyDescent="0.25">
      <c r="A5" s="9" t="s">
        <v>13</v>
      </c>
      <c r="B5" s="9"/>
      <c r="C5" s="9" t="s">
        <v>26</v>
      </c>
    </row>
    <row r="6" spans="1:8" ht="13.8" thickBot="1" x14ac:dyDescent="0.3">
      <c r="A6" s="10" t="s">
        <v>9</v>
      </c>
      <c r="B6" s="11">
        <v>0.7</v>
      </c>
      <c r="C6" s="13">
        <f>Referentieprijs!H77</f>
        <v>0</v>
      </c>
    </row>
    <row r="7" spans="1:8" ht="13.8" thickBot="1" x14ac:dyDescent="0.3">
      <c r="A7" s="3" t="s">
        <v>14</v>
      </c>
      <c r="B7" s="8">
        <v>0.1</v>
      </c>
      <c r="G7" s="15"/>
      <c r="H7">
        <v>3</v>
      </c>
    </row>
    <row r="8" spans="1:8" x14ac:dyDescent="0.25">
      <c r="A8" s="3" t="s">
        <v>15</v>
      </c>
      <c r="B8" s="8">
        <v>0.1</v>
      </c>
      <c r="H8">
        <v>2</v>
      </c>
    </row>
    <row r="9" spans="1:8" x14ac:dyDescent="0.25">
      <c r="A9" s="3" t="s">
        <v>16</v>
      </c>
      <c r="B9" s="8">
        <v>0.1</v>
      </c>
      <c r="H9">
        <v>1</v>
      </c>
    </row>
    <row r="10" spans="1:8" x14ac:dyDescent="0.25">
      <c r="H10">
        <v>0</v>
      </c>
    </row>
    <row r="11" spans="1:8" x14ac:dyDescent="0.25">
      <c r="A11" s="9" t="s">
        <v>17</v>
      </c>
      <c r="B11" s="9" t="s">
        <v>18</v>
      </c>
      <c r="C11" s="9"/>
      <c r="D11" s="9"/>
      <c r="E11" s="9"/>
    </row>
    <row r="12" spans="1:8" x14ac:dyDescent="0.25">
      <c r="A12" s="3" t="s">
        <v>19</v>
      </c>
      <c r="B12" s="3" t="s">
        <v>27</v>
      </c>
      <c r="C12" s="3" t="s">
        <v>28</v>
      </c>
      <c r="D12" s="3" t="s">
        <v>30</v>
      </c>
      <c r="E12" s="3" t="s">
        <v>31</v>
      </c>
    </row>
    <row r="13" spans="1:8" x14ac:dyDescent="0.25">
      <c r="A13" s="3"/>
      <c r="B13" s="8">
        <v>1</v>
      </c>
      <c r="C13" s="8">
        <v>0.8</v>
      </c>
      <c r="D13" s="8">
        <v>0.4</v>
      </c>
      <c r="E13" s="8">
        <v>0</v>
      </c>
    </row>
    <row r="14" spans="1:8" x14ac:dyDescent="0.25">
      <c r="A14" s="14" t="s">
        <v>20</v>
      </c>
      <c r="B14" s="14" t="s">
        <v>21</v>
      </c>
      <c r="C14" s="14"/>
      <c r="D14" s="14"/>
      <c r="E14" s="14"/>
    </row>
    <row r="15" spans="1:8" x14ac:dyDescent="0.25">
      <c r="A15" s="3" t="s">
        <v>14</v>
      </c>
      <c r="B15" s="12">
        <f>$C$6*$B7*B$13</f>
        <v>0</v>
      </c>
      <c r="C15" s="12">
        <f>$C$6*$B7*C$13</f>
        <v>0</v>
      </c>
      <c r="D15" s="12">
        <f t="shared" ref="D15:E15" si="0">$C$6*$B7*D$13</f>
        <v>0</v>
      </c>
      <c r="E15" s="12">
        <f t="shared" si="0"/>
        <v>0</v>
      </c>
    </row>
    <row r="16" spans="1:8" x14ac:dyDescent="0.25">
      <c r="A16" s="3" t="s">
        <v>15</v>
      </c>
      <c r="B16" s="12">
        <f t="shared" ref="B16:E17" si="1">$C$6*$B8*B$13</f>
        <v>0</v>
      </c>
      <c r="C16" s="12">
        <f t="shared" si="1"/>
        <v>0</v>
      </c>
      <c r="D16" s="12">
        <f t="shared" si="1"/>
        <v>0</v>
      </c>
      <c r="E16" s="12">
        <f t="shared" si="1"/>
        <v>0</v>
      </c>
    </row>
    <row r="17" spans="1:5" x14ac:dyDescent="0.25">
      <c r="A17" s="3" t="s">
        <v>16</v>
      </c>
      <c r="B17" s="12">
        <f t="shared" si="1"/>
        <v>0</v>
      </c>
      <c r="C17" s="12">
        <f t="shared" si="1"/>
        <v>0</v>
      </c>
      <c r="D17" s="12">
        <f t="shared" si="1"/>
        <v>0</v>
      </c>
      <c r="E17" s="12">
        <f t="shared" si="1"/>
        <v>0</v>
      </c>
    </row>
    <row r="19" spans="1:5" x14ac:dyDescent="0.25">
      <c r="A19" s="9" t="s">
        <v>22</v>
      </c>
      <c r="B19" s="9"/>
      <c r="C19" s="9"/>
    </row>
    <row r="20" spans="1:5" ht="13.8" thickBot="1" x14ac:dyDescent="0.3">
      <c r="A20" s="14" t="s">
        <v>23</v>
      </c>
      <c r="B20" s="14"/>
      <c r="C20" s="14"/>
    </row>
    <row r="21" spans="1:5" ht="13.8" thickBot="1" x14ac:dyDescent="0.3">
      <c r="A21" s="3" t="s">
        <v>14</v>
      </c>
      <c r="B21" s="15"/>
      <c r="C21" s="3"/>
    </row>
    <row r="22" spans="1:5" x14ac:dyDescent="0.25">
      <c r="A22" s="3" t="s">
        <v>25</v>
      </c>
      <c r="B22" s="4">
        <f>IF(B21=$H$7,B$15,IF(B21=H$8,C$15,IF(B21=$H$9,D$15,IF(B21=$H$10,E15))))</f>
        <v>0</v>
      </c>
      <c r="C22" s="3"/>
    </row>
    <row r="23" spans="1:5" ht="13.8" thickBot="1" x14ac:dyDescent="0.3">
      <c r="A23" s="3"/>
      <c r="B23" s="3"/>
      <c r="C23" s="3"/>
    </row>
    <row r="24" spans="1:5" ht="13.8" thickBot="1" x14ac:dyDescent="0.3">
      <c r="A24" s="3" t="s">
        <v>15</v>
      </c>
      <c r="B24" s="15"/>
      <c r="C24" s="3"/>
    </row>
    <row r="25" spans="1:5" x14ac:dyDescent="0.25">
      <c r="A25" s="3" t="s">
        <v>25</v>
      </c>
      <c r="B25" s="4">
        <f>IF(B24=$H$7,B$16,IF(B24=H$8,C$16,IF(B24=$H$9,D$16,IF(B24=$H$10,E$16))))</f>
        <v>0</v>
      </c>
      <c r="C25" s="3"/>
    </row>
    <row r="26" spans="1:5" ht="13.8" thickBot="1" x14ac:dyDescent="0.3">
      <c r="A26" s="3"/>
      <c r="B26" s="3"/>
      <c r="C26" s="3"/>
    </row>
    <row r="27" spans="1:5" ht="13.8" thickBot="1" x14ac:dyDescent="0.3">
      <c r="A27" s="3" t="s">
        <v>16</v>
      </c>
      <c r="B27" s="15"/>
      <c r="C27" s="3"/>
    </row>
    <row r="28" spans="1:5" x14ac:dyDescent="0.25">
      <c r="A28" s="3" t="s">
        <v>25</v>
      </c>
      <c r="B28" s="4">
        <f>IF(B27=$H$7,B$17,IF(B27=H$8,C$17,IF(B27=$H$9,D$17,IF(B27=$H$10,E17))))</f>
        <v>0</v>
      </c>
      <c r="C28" s="3"/>
    </row>
    <row r="29" spans="1:5" x14ac:dyDescent="0.25">
      <c r="A29" s="3"/>
      <c r="B29" s="3"/>
      <c r="C29" s="3"/>
    </row>
    <row r="30" spans="1:5" x14ac:dyDescent="0.25">
      <c r="A30" s="14" t="s">
        <v>24</v>
      </c>
      <c r="B30" s="14"/>
      <c r="C30" s="16">
        <f>B22+B25+B28</f>
        <v>0</v>
      </c>
    </row>
    <row r="31" spans="1:5" x14ac:dyDescent="0.25">
      <c r="A31" s="3"/>
      <c r="B31" s="3"/>
      <c r="C31" s="3"/>
    </row>
    <row r="32" spans="1:5" x14ac:dyDescent="0.25">
      <c r="A32" s="6" t="s">
        <v>29</v>
      </c>
      <c r="B32" s="6"/>
      <c r="C32" s="7">
        <f>C6-C30</f>
        <v>0</v>
      </c>
    </row>
  </sheetData>
  <sheetProtection algorithmName="SHA-512" hashValue="ffmL1TiOT2VhFkonHr4hO/WoukXy98g8bI/AZB6yztBKs/4SUuTnyUc70yJml50+w0AEDHcntGP2OkpAp1lNrA==" saltValue="lKcF9xYvuVznjptS+wZX/w==" spinCount="100000" sheet="1" objects="1" scenarios="1" selectLockedCells="1"/>
  <mergeCells count="2">
    <mergeCell ref="B2:E2"/>
    <mergeCell ref="B1:E1"/>
  </mergeCells>
  <dataValidations count="1">
    <dataValidation type="list" allowBlank="1" showInputMessage="1" showErrorMessage="1" sqref="G7 B21 B24 B27" xr:uid="{024E6521-E0CA-48BF-8C6F-AEE8EBFB01D3}">
      <formula1>$H$7:$H$10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</vt:i4>
      </vt:variant>
    </vt:vector>
  </HeadingPairs>
  <TitlesOfParts>
    <vt:vector size="9" baseType="lpstr">
      <vt:lpstr>Referentieprijs</vt:lpstr>
      <vt:lpstr>FI Deurautomaten</vt:lpstr>
      <vt:lpstr>FI Overige toegang</vt:lpstr>
      <vt:lpstr>FI Badkamer</vt:lpstr>
      <vt:lpstr>FI Toilet</vt:lpstr>
      <vt:lpstr>FI Keuken</vt:lpstr>
      <vt:lpstr>FI Plafondlift</vt:lpstr>
      <vt:lpstr>FI Opladen en stallen</vt:lpstr>
      <vt:lpstr>Referentieprijs!Afdruktitels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Hesemans</dc:creator>
  <cp:lastModifiedBy>Annette Hesemans</cp:lastModifiedBy>
  <cp:lastPrinted>2024-02-22T15:20:18Z</cp:lastPrinted>
  <dcterms:created xsi:type="dcterms:W3CDTF">2023-12-13T09:32:51Z</dcterms:created>
  <dcterms:modified xsi:type="dcterms:W3CDTF">2024-02-25T09:18:38Z</dcterms:modified>
</cp:coreProperties>
</file>