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Nova College/2023 EHRM/aanbestedingsdocument en bijlagen/concept/"/>
    </mc:Choice>
  </mc:AlternateContent>
  <xr:revisionPtr revIDLastSave="0" documentId="13_ncr:1_{0AA0356C-37E2-644F-AF8E-9DB71F0CC46B}" xr6:coauthVersionLast="47" xr6:coauthVersionMax="47" xr10:uidLastSave="{00000000-0000-0000-0000-000000000000}"/>
  <bookViews>
    <workbookView xWindow="2960" yWindow="500" windowWidth="28800" windowHeight="15820" xr2:uid="{00000000-000D-0000-FFFF-FFFF00000000}"/>
  </bookViews>
  <sheets>
    <sheet name="Waardemodel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3" i="2" l="1"/>
  <c r="L14" i="2"/>
  <c r="J13" i="2"/>
  <c r="H13" i="2"/>
  <c r="G13" i="2"/>
  <c r="F13" i="2"/>
  <c r="E13" i="2"/>
  <c r="D13" i="2"/>
  <c r="C13" i="2"/>
  <c r="B13" i="2"/>
  <c r="I13" i="2"/>
  <c r="K13" i="2"/>
  <c r="K17" i="2"/>
  <c r="K15" i="2"/>
  <c r="J35" i="2"/>
  <c r="F35" i="2"/>
  <c r="J30" i="2"/>
  <c r="F30" i="2"/>
  <c r="B7" i="2"/>
  <c r="C7" i="2"/>
  <c r="D7" i="2"/>
  <c r="E7" i="2"/>
  <c r="F7" i="2"/>
  <c r="G7" i="2"/>
  <c r="H7" i="2"/>
  <c r="H6" i="2"/>
  <c r="B5" i="2"/>
  <c r="H5" i="2"/>
  <c r="B17" i="2"/>
  <c r="C17" i="2"/>
  <c r="D17" i="2"/>
  <c r="E17" i="2"/>
  <c r="F17" i="2"/>
  <c r="G17" i="2"/>
  <c r="H17" i="2"/>
  <c r="I17" i="2"/>
  <c r="J17" i="2"/>
  <c r="L17" i="2"/>
  <c r="J15" i="2"/>
  <c r="I15" i="2"/>
  <c r="H15" i="2"/>
  <c r="G15" i="2"/>
  <c r="F15" i="2"/>
  <c r="E15" i="2"/>
  <c r="D15" i="2"/>
  <c r="C15" i="2"/>
  <c r="B15" i="2"/>
  <c r="H4" i="2"/>
  <c r="H3" i="2"/>
  <c r="L16" i="2"/>
  <c r="L15" i="2"/>
  <c r="M16" i="2"/>
  <c r="B20" i="2"/>
</calcChain>
</file>

<file path=xl/sharedStrings.xml><?xml version="1.0" encoding="utf-8"?>
<sst xmlns="http://schemas.openxmlformats.org/spreadsheetml/2006/main" count="74" uniqueCount="37">
  <si>
    <t>4 goed</t>
  </si>
  <si>
    <t>3 voldoende</t>
  </si>
  <si>
    <t>2 matig</t>
  </si>
  <si>
    <t>1 onvoldoende</t>
  </si>
  <si>
    <t>5 uitmuntend</t>
  </si>
  <si>
    <t>KO</t>
  </si>
  <si>
    <t>Totaal:</t>
  </si>
  <si>
    <t>Percentage</t>
  </si>
  <si>
    <t xml:space="preserve"> </t>
  </si>
  <si>
    <t>Totaal maximaal te behalen  kwaliteit</t>
  </si>
  <si>
    <t>1. Plan van aanpak implementatie</t>
  </si>
  <si>
    <t>3. Gebruikerservaringen/ trainingen</t>
  </si>
  <si>
    <t>4. Borging kwaliteit inschrijving/ realisatie</t>
  </si>
  <si>
    <t>2. DEMONSTRATIE APPLICATIE</t>
  </si>
  <si>
    <t>1. OPEN VRAGEN</t>
  </si>
  <si>
    <t>2. Niveau projectmanagement/ consultancy/ SLA/ AVG</t>
  </si>
  <si>
    <t>6. Borging veiligheid</t>
  </si>
  <si>
    <t>KO= knock-out en zal leiden tot een uitgebreid gemotiveerde uitsluiting.</t>
  </si>
  <si>
    <t>NB (open vragen):</t>
  </si>
  <si>
    <t>NB (demo):</t>
  </si>
  <si>
    <t>indien er door een inschrijver driemaal of vaker 'matig' gescoord wordt zal dit leiden tot een uitgebreid gemotiveerde uitsluiting.</t>
  </si>
  <si>
    <t>5. Borging inrichting bij een migratie</t>
  </si>
  <si>
    <t>Casus 1. Indiensttreding</t>
  </si>
  <si>
    <t>Casus 2. Betaald verlof</t>
  </si>
  <si>
    <t>Casus 3. Inzetverdeling</t>
  </si>
  <si>
    <t>Casus 4. Uitruil vakbond contributie</t>
  </si>
  <si>
    <t>Casus 5. Tijdelijke uitbreiding</t>
  </si>
  <si>
    <t>Casus 6. De salarisrun</t>
  </si>
  <si>
    <t>Casus 7. Rapportages</t>
  </si>
  <si>
    <t>Casus 8. Verzuim</t>
  </si>
  <si>
    <t>Casus 9. Uit dienst</t>
  </si>
  <si>
    <t>Casus 10. Declaraties</t>
  </si>
  <si>
    <t>inschrijver 1</t>
  </si>
  <si>
    <t>kwaliteit</t>
  </si>
  <si>
    <t>prijs</t>
  </si>
  <si>
    <t>BPKV</t>
  </si>
  <si>
    <t>inschrijver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</si>
</sst>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0"/>
      <name val="Raleway"/>
    </font>
    <font>
      <sz val="12"/>
      <color theme="1"/>
      <name val="Raleway"/>
    </font>
    <font>
      <b/>
      <sz val="10"/>
      <color rgb="FF000000"/>
      <name val="Raleway"/>
    </font>
    <font>
      <sz val="10"/>
      <color rgb="FF000000"/>
      <name val="Raleway"/>
    </font>
    <font>
      <sz val="10"/>
      <color theme="1"/>
      <name val="Raleway"/>
    </font>
    <font>
      <b/>
      <sz val="10"/>
      <color rgb="FFFF0000"/>
      <name val="Raleway"/>
    </font>
    <font>
      <sz val="10"/>
      <color rgb="FFFF0000"/>
      <name val="Raleway"/>
    </font>
    <font>
      <b/>
      <sz val="8"/>
      <color rgb="FF000000"/>
      <name val="Raleway"/>
    </font>
    <font>
      <b/>
      <sz val="12"/>
      <color theme="1"/>
      <name val="Raleway"/>
    </font>
    <font>
      <b/>
      <sz val="20"/>
      <color theme="0"/>
      <name val="Raleway"/>
    </font>
  </fonts>
  <fills count="11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5" fillId="9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4" fillId="5" borderId="1" xfId="0" applyFont="1" applyFill="1" applyBorder="1" applyAlignment="1">
      <alignment horizontal="justify" vertical="center" wrapText="1"/>
    </xf>
    <xf numFmtId="9" fontId="6" fillId="0" borderId="1" xfId="1" applyFont="1" applyBorder="1"/>
    <xf numFmtId="0" fontId="7" fillId="10" borderId="8" xfId="0" applyFont="1" applyFill="1" applyBorder="1"/>
    <xf numFmtId="44" fontId="8" fillId="10" borderId="9" xfId="2" applyFont="1" applyFill="1" applyBorder="1"/>
    <xf numFmtId="0" fontId="8" fillId="10" borderId="9" xfId="0" applyFont="1" applyFill="1" applyBorder="1"/>
    <xf numFmtId="0" fontId="8" fillId="10" borderId="10" xfId="0" applyFont="1" applyFill="1" applyBorder="1"/>
    <xf numFmtId="0" fontId="4" fillId="3" borderId="2" xfId="0" applyFont="1" applyFill="1" applyBorder="1" applyAlignment="1">
      <alignment horizontal="justify" vertical="center" wrapText="1"/>
    </xf>
    <xf numFmtId="164" fontId="5" fillId="2" borderId="4" xfId="0" applyNumberFormat="1" applyFont="1" applyFill="1" applyBorder="1" applyAlignment="1">
      <alignment horizontal="justify" vertical="center" wrapText="1"/>
    </xf>
    <xf numFmtId="164" fontId="6" fillId="8" borderId="1" xfId="0" applyNumberFormat="1" applyFont="1" applyFill="1" applyBorder="1"/>
    <xf numFmtId="0" fontId="8" fillId="10" borderId="5" xfId="0" applyFont="1" applyFill="1" applyBorder="1"/>
    <xf numFmtId="0" fontId="8" fillId="10" borderId="0" xfId="0" applyFont="1" applyFill="1"/>
    <xf numFmtId="0" fontId="8" fillId="10" borderId="11" xfId="0" applyFont="1" applyFill="1" applyBorder="1"/>
    <xf numFmtId="0" fontId="8" fillId="10" borderId="6" xfId="0" applyFont="1" applyFill="1" applyBorder="1"/>
    <xf numFmtId="0" fontId="8" fillId="10" borderId="7" xfId="0" applyFont="1" applyFill="1" applyBorder="1"/>
    <xf numFmtId="0" fontId="8" fillId="10" borderId="4" xfId="0" applyFont="1" applyFill="1" applyBorder="1"/>
    <xf numFmtId="164" fontId="8" fillId="2" borderId="4" xfId="0" applyNumberFormat="1" applyFont="1" applyFill="1" applyBorder="1" applyAlignment="1">
      <alignment horizontal="justify" vertical="center" wrapText="1"/>
    </xf>
    <xf numFmtId="164" fontId="8" fillId="8" borderId="1" xfId="0" applyNumberFormat="1" applyFont="1" applyFill="1" applyBorder="1"/>
    <xf numFmtId="0" fontId="7" fillId="2" borderId="4" xfId="0" applyFont="1" applyFill="1" applyBorder="1" applyAlignment="1">
      <alignment horizontal="justify" vertical="center" wrapText="1"/>
    </xf>
    <xf numFmtId="0" fontId="6" fillId="0" borderId="0" xfId="0" applyFont="1"/>
    <xf numFmtId="0" fontId="9" fillId="3" borderId="1" xfId="0" applyFont="1" applyFill="1" applyBorder="1" applyAlignment="1">
      <alignment horizontal="justify" vertical="center" wrapText="1"/>
    </xf>
    <xf numFmtId="0" fontId="9" fillId="5" borderId="1" xfId="0" applyFont="1" applyFill="1" applyBorder="1" applyAlignment="1">
      <alignment horizontal="justify" vertical="center" wrapText="1"/>
    </xf>
    <xf numFmtId="164" fontId="3" fillId="0" borderId="0" xfId="0" applyNumberFormat="1" applyFont="1"/>
    <xf numFmtId="44" fontId="8" fillId="7" borderId="0" xfId="2" applyFont="1" applyFill="1"/>
    <xf numFmtId="0" fontId="6" fillId="7" borderId="0" xfId="0" applyFont="1" applyFill="1"/>
    <xf numFmtId="0" fontId="3" fillId="7" borderId="0" xfId="0" applyFont="1" applyFill="1"/>
    <xf numFmtId="164" fontId="10" fillId="8" borderId="1" xfId="0" applyNumberFormat="1" applyFont="1" applyFill="1" applyBorder="1" applyAlignment="1">
      <alignment vertical="center"/>
    </xf>
    <xf numFmtId="44" fontId="3" fillId="0" borderId="0" xfId="2" applyFont="1"/>
    <xf numFmtId="44" fontId="3" fillId="9" borderId="0" xfId="2" applyFont="1" applyFill="1"/>
    <xf numFmtId="44" fontId="3" fillId="7" borderId="0" xfId="2" applyFont="1" applyFill="1"/>
    <xf numFmtId="0" fontId="3" fillId="0" borderId="0" xfId="0" applyFont="1" applyAlignment="1">
      <alignment horizontal="center"/>
    </xf>
    <xf numFmtId="10" fontId="4" fillId="5" borderId="1" xfId="1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justify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lh3.googleusercontent.com/proxy/905zFnH74o3QfgKemATaZ24nc0uunw-ysNCU0Dy7J7m3BhLm29udfFcb0FZb8j94now4Ep5TSR7SAuHtpJ-8cb912jl_w-kDYr5CMxLDHwH_f4EkmJSVXD59dP0E4RzNqvc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160986</xdr:colOff>
      <xdr:row>0</xdr:row>
      <xdr:rowOff>232536</xdr:rowOff>
    </xdr:from>
    <xdr:to>
      <xdr:col>2</xdr:col>
      <xdr:colOff>445574</xdr:colOff>
      <xdr:row>0</xdr:row>
      <xdr:rowOff>809391</xdr:rowOff>
    </xdr:to>
    <xdr:pic>
      <xdr:nvPicPr>
        <xdr:cNvPr id="3" name="Afbeelding 1" descr="Nova Studiecentrum">
          <a:extLst>
            <a:ext uri="{FF2B5EF4-FFF2-40B4-BE49-F238E27FC236}">
              <a16:creationId xmlns:a16="http://schemas.microsoft.com/office/drawing/2014/main" id="{15A6C130-11F4-3F98-FFBF-CFD5E472D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380" y="232536"/>
          <a:ext cx="1715574" cy="576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showGridLines="0" tabSelected="1" zoomScale="142" zoomScaleNormal="142" workbookViewId="0">
      <selection activeCell="L14" sqref="L14"/>
    </sheetView>
  </sheetViews>
  <sheetFormatPr baseColWidth="10" defaultColWidth="11" defaultRowHeight="15" x14ac:dyDescent="0.2"/>
  <cols>
    <col min="1" max="1" width="15.83203125" style="1" customWidth="1"/>
    <col min="2" max="2" width="18.83203125" style="1" customWidth="1"/>
    <col min="3" max="3" width="19" style="1" customWidth="1"/>
    <col min="4" max="4" width="19.5" style="1" customWidth="1"/>
    <col min="5" max="13" width="18.83203125" style="1" customWidth="1"/>
    <col min="14" max="14" width="20.1640625" style="1" customWidth="1"/>
    <col min="15" max="15" width="13" style="1" bestFit="1" customWidth="1"/>
    <col min="16" max="16" width="12.6640625" style="1" bestFit="1" customWidth="1"/>
    <col min="17" max="16384" width="11" style="1"/>
  </cols>
  <sheetData>
    <row r="1" spans="1:14" ht="81" customHeight="1" thickBot="1" x14ac:dyDescent="0.25">
      <c r="A1" s="38" t="s">
        <v>14</v>
      </c>
      <c r="B1" s="39"/>
      <c r="C1" s="39"/>
      <c r="D1" s="39"/>
      <c r="E1" s="39"/>
      <c r="F1" s="39"/>
      <c r="G1" s="39"/>
      <c r="H1" s="39"/>
      <c r="I1" s="40"/>
      <c r="J1" s="40"/>
      <c r="K1" s="33"/>
    </row>
    <row r="2" spans="1:14" ht="77" customHeight="1" thickBot="1" x14ac:dyDescent="0.25">
      <c r="A2" s="35"/>
      <c r="B2" s="2" t="s">
        <v>10</v>
      </c>
      <c r="C2" s="2" t="s">
        <v>15</v>
      </c>
      <c r="D2" s="2" t="s">
        <v>11</v>
      </c>
      <c r="E2" s="2" t="s">
        <v>12</v>
      </c>
      <c r="F2" s="2" t="s">
        <v>21</v>
      </c>
      <c r="G2" s="2" t="s">
        <v>16</v>
      </c>
      <c r="H2" s="3" t="s">
        <v>6</v>
      </c>
      <c r="I2" s="41"/>
      <c r="J2" s="41"/>
      <c r="K2" s="33"/>
    </row>
    <row r="3" spans="1:14" ht="17" thickBot="1" x14ac:dyDescent="0.25">
      <c r="A3" s="4" t="s">
        <v>7</v>
      </c>
      <c r="B3" s="34">
        <v>0.16669999999999999</v>
      </c>
      <c r="C3" s="34">
        <v>0.16669999999999999</v>
      </c>
      <c r="D3" s="34">
        <v>0.16669999999999999</v>
      </c>
      <c r="E3" s="34">
        <v>0.16669999999999999</v>
      </c>
      <c r="F3" s="34">
        <v>0.16669999999999999</v>
      </c>
      <c r="G3" s="34">
        <v>0.16669999999999999</v>
      </c>
      <c r="H3" s="5">
        <f>SUM(B3:G3)</f>
        <v>1.0002</v>
      </c>
      <c r="I3" s="6" t="s">
        <v>18</v>
      </c>
      <c r="J3" s="7"/>
      <c r="K3" s="7"/>
      <c r="L3" s="7"/>
      <c r="M3" s="8"/>
      <c r="N3" s="9"/>
    </row>
    <row r="4" spans="1:14" ht="16" thickBot="1" x14ac:dyDescent="0.25">
      <c r="A4" s="10" t="s">
        <v>4</v>
      </c>
      <c r="B4" s="11">
        <v>16000</v>
      </c>
      <c r="C4" s="11">
        <v>16000</v>
      </c>
      <c r="D4" s="11">
        <v>16000</v>
      </c>
      <c r="E4" s="11">
        <v>16000</v>
      </c>
      <c r="F4" s="11">
        <v>16000</v>
      </c>
      <c r="G4" s="11">
        <v>16000</v>
      </c>
      <c r="H4" s="12">
        <f>SUM(B4:G4)</f>
        <v>96000</v>
      </c>
      <c r="I4" s="13" t="s">
        <v>17</v>
      </c>
      <c r="J4" s="14"/>
      <c r="K4" s="14"/>
      <c r="L4" s="14"/>
      <c r="M4" s="14"/>
      <c r="N4" s="15"/>
    </row>
    <row r="5" spans="1:14" ht="16" thickBot="1" x14ac:dyDescent="0.25">
      <c r="A5" s="10" t="s">
        <v>0</v>
      </c>
      <c r="B5" s="11">
        <f>B4*0.8</f>
        <v>12800</v>
      </c>
      <c r="C5" s="11">
        <v>13000</v>
      </c>
      <c r="D5" s="11">
        <v>13000</v>
      </c>
      <c r="E5" s="11">
        <v>13000</v>
      </c>
      <c r="F5" s="11">
        <v>13000</v>
      </c>
      <c r="G5" s="11">
        <v>13000</v>
      </c>
      <c r="H5" s="12">
        <f t="shared" ref="H5:H7" si="0">SUM(B5:G5)</f>
        <v>77800</v>
      </c>
      <c r="I5" s="16" t="s">
        <v>20</v>
      </c>
      <c r="J5" s="17"/>
      <c r="K5" s="17"/>
      <c r="L5" s="17"/>
      <c r="M5" s="17"/>
      <c r="N5" s="18"/>
    </row>
    <row r="6" spans="1:14" ht="16" thickBot="1" x14ac:dyDescent="0.25">
      <c r="A6" s="10" t="s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2">
        <f t="shared" si="0"/>
        <v>0</v>
      </c>
    </row>
    <row r="7" spans="1:14" ht="17" customHeight="1" thickBot="1" x14ac:dyDescent="0.25">
      <c r="A7" s="10" t="s">
        <v>2</v>
      </c>
      <c r="B7" s="19">
        <f>0-(B4*0.6)</f>
        <v>-9600</v>
      </c>
      <c r="C7" s="19">
        <f t="shared" ref="C7:G7" si="1">0-(C4*0.6)</f>
        <v>-9600</v>
      </c>
      <c r="D7" s="19">
        <f t="shared" si="1"/>
        <v>-9600</v>
      </c>
      <c r="E7" s="19">
        <f t="shared" si="1"/>
        <v>-9600</v>
      </c>
      <c r="F7" s="19">
        <f t="shared" si="1"/>
        <v>-9600</v>
      </c>
      <c r="G7" s="19">
        <f t="shared" si="1"/>
        <v>-9600</v>
      </c>
      <c r="H7" s="20">
        <f t="shared" si="0"/>
        <v>-57600</v>
      </c>
    </row>
    <row r="8" spans="1:14" ht="17" customHeight="1" thickBot="1" x14ac:dyDescent="0.25">
      <c r="A8" s="10" t="s">
        <v>3</v>
      </c>
      <c r="B8" s="21" t="s">
        <v>5</v>
      </c>
      <c r="C8" s="21" t="s">
        <v>5</v>
      </c>
      <c r="D8" s="21" t="s">
        <v>5</v>
      </c>
      <c r="E8" s="21" t="s">
        <v>5</v>
      </c>
      <c r="F8" s="21" t="s">
        <v>5</v>
      </c>
      <c r="G8" s="21" t="s">
        <v>5</v>
      </c>
      <c r="H8" s="3"/>
    </row>
    <row r="9" spans="1:14" ht="44" customHeight="1" x14ac:dyDescent="0.2">
      <c r="A9" s="22"/>
      <c r="B9" s="22"/>
      <c r="C9" s="22"/>
      <c r="D9" s="22"/>
      <c r="E9" s="22"/>
      <c r="F9" s="22"/>
      <c r="G9" s="22"/>
    </row>
    <row r="10" spans="1:14" ht="16" hidden="1" x14ac:dyDescent="0.2">
      <c r="A10" s="22"/>
      <c r="B10" s="22"/>
      <c r="C10" s="22"/>
      <c r="D10" s="22"/>
      <c r="E10" s="22" t="s">
        <v>8</v>
      </c>
      <c r="F10" s="22" t="s">
        <v>8</v>
      </c>
      <c r="G10" s="22"/>
    </row>
    <row r="11" spans="1:14" ht="52" customHeight="1" thickBot="1" x14ac:dyDescent="0.25">
      <c r="A11" s="36" t="s">
        <v>13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ht="54" customHeight="1" thickBot="1" x14ac:dyDescent="0.25">
      <c r="A12" s="23" t="s">
        <v>8</v>
      </c>
      <c r="B12" s="2" t="s">
        <v>22</v>
      </c>
      <c r="C12" s="2" t="s">
        <v>23</v>
      </c>
      <c r="D12" s="2" t="s">
        <v>24</v>
      </c>
      <c r="E12" s="2" t="s">
        <v>25</v>
      </c>
      <c r="F12" s="2" t="s">
        <v>26</v>
      </c>
      <c r="G12" s="2" t="s">
        <v>27</v>
      </c>
      <c r="H12" s="2" t="s">
        <v>28</v>
      </c>
      <c r="I12" s="2" t="s">
        <v>29</v>
      </c>
      <c r="J12" s="2" t="s">
        <v>30</v>
      </c>
      <c r="K12" s="2" t="s">
        <v>31</v>
      </c>
      <c r="L12" s="3" t="s">
        <v>6</v>
      </c>
    </row>
    <row r="13" spans="1:14" ht="16" thickBot="1" x14ac:dyDescent="0.25">
      <c r="A13" s="24" t="s">
        <v>7</v>
      </c>
      <c r="B13" s="34">
        <f>(B14/$L$14)</f>
        <v>0.13513513513513514</v>
      </c>
      <c r="C13" s="34">
        <f>(C14/$L$14)</f>
        <v>9.90990990990991E-2</v>
      </c>
      <c r="D13" s="34">
        <f>(D14/$L$14)</f>
        <v>0.11711711711711711</v>
      </c>
      <c r="E13" s="34">
        <f>(E14/$L$14)</f>
        <v>7.6576576576576572E-2</v>
      </c>
      <c r="F13" s="34">
        <f>(F14/$L$14)</f>
        <v>9.45945945945946E-2</v>
      </c>
      <c r="G13" s="34">
        <f>(G14/$L$14)</f>
        <v>5.8558558558558557E-2</v>
      </c>
      <c r="H13" s="34">
        <f>(H14/$L$14)</f>
        <v>5.8558558558558557E-2</v>
      </c>
      <c r="I13" s="34">
        <f>(I14/$L$14)</f>
        <v>0.15315315315315314</v>
      </c>
      <c r="J13" s="34">
        <f>(J14/$L$14)</f>
        <v>9.0090090090090086E-2</v>
      </c>
      <c r="K13" s="34">
        <f>(K14/$L$14)</f>
        <v>0.11711711711711711</v>
      </c>
      <c r="L13" s="5">
        <f>J13+H13+G13+F13+E13+D13+C13+B13+I13+K13</f>
        <v>1</v>
      </c>
    </row>
    <row r="14" spans="1:14" ht="16" thickBot="1" x14ac:dyDescent="0.25">
      <c r="A14" s="10" t="s">
        <v>4</v>
      </c>
      <c r="B14" s="11">
        <v>15000</v>
      </c>
      <c r="C14" s="11">
        <v>11000</v>
      </c>
      <c r="D14" s="11">
        <v>13000</v>
      </c>
      <c r="E14" s="11">
        <v>8500</v>
      </c>
      <c r="F14" s="11">
        <v>10500</v>
      </c>
      <c r="G14" s="11">
        <v>6500</v>
      </c>
      <c r="H14" s="11">
        <v>6500</v>
      </c>
      <c r="I14" s="11">
        <v>17000</v>
      </c>
      <c r="J14" s="11">
        <v>10000</v>
      </c>
      <c r="K14" s="11">
        <v>13000</v>
      </c>
      <c r="L14" s="12">
        <f>SUM(B14:K14)</f>
        <v>111000</v>
      </c>
    </row>
    <row r="15" spans="1:14" ht="16" thickBot="1" x14ac:dyDescent="0.25">
      <c r="A15" s="10" t="s">
        <v>0</v>
      </c>
      <c r="B15" s="11">
        <f t="shared" ref="B15:J15" si="2">B14*0.8</f>
        <v>12000</v>
      </c>
      <c r="C15" s="11">
        <f t="shared" si="2"/>
        <v>8800</v>
      </c>
      <c r="D15" s="11">
        <f t="shared" si="2"/>
        <v>10400</v>
      </c>
      <c r="E15" s="11">
        <f t="shared" si="2"/>
        <v>6800</v>
      </c>
      <c r="F15" s="11">
        <f t="shared" si="2"/>
        <v>8400</v>
      </c>
      <c r="G15" s="11">
        <f t="shared" si="2"/>
        <v>5200</v>
      </c>
      <c r="H15" s="11">
        <f t="shared" si="2"/>
        <v>5200</v>
      </c>
      <c r="I15" s="11">
        <f t="shared" si="2"/>
        <v>13600</v>
      </c>
      <c r="J15" s="11">
        <f t="shared" si="2"/>
        <v>8000</v>
      </c>
      <c r="K15" s="11">
        <f t="shared" ref="K15" si="3">K14*0.8</f>
        <v>10400</v>
      </c>
      <c r="L15" s="12">
        <f>SUM(B15:K15)</f>
        <v>88800</v>
      </c>
    </row>
    <row r="16" spans="1:14" ht="16" thickBot="1" x14ac:dyDescent="0.25">
      <c r="A16" s="10" t="s">
        <v>1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2">
        <f>SUM(B16:K16)</f>
        <v>0</v>
      </c>
      <c r="M16" s="25">
        <f>L15-L16</f>
        <v>88800</v>
      </c>
    </row>
    <row r="17" spans="1:12" ht="16" thickBot="1" x14ac:dyDescent="0.25">
      <c r="A17" s="10" t="s">
        <v>2</v>
      </c>
      <c r="B17" s="19">
        <f t="shared" ref="B17:J17" si="4">0-(B14*0.6)</f>
        <v>-9000</v>
      </c>
      <c r="C17" s="19">
        <f t="shared" si="4"/>
        <v>-6600</v>
      </c>
      <c r="D17" s="19">
        <f t="shared" si="4"/>
        <v>-7800</v>
      </c>
      <c r="E17" s="19">
        <f t="shared" si="4"/>
        <v>-5100</v>
      </c>
      <c r="F17" s="19">
        <f t="shared" si="4"/>
        <v>-6300</v>
      </c>
      <c r="G17" s="19">
        <f t="shared" si="4"/>
        <v>-3900</v>
      </c>
      <c r="H17" s="19">
        <f t="shared" si="4"/>
        <v>-3900</v>
      </c>
      <c r="I17" s="19">
        <f t="shared" si="4"/>
        <v>-10200</v>
      </c>
      <c r="J17" s="19">
        <f t="shared" si="4"/>
        <v>-6000</v>
      </c>
      <c r="K17" s="19">
        <f t="shared" ref="K17" si="5">0-(K14*0.6)</f>
        <v>-7800</v>
      </c>
      <c r="L17" s="20">
        <f>SUM(B17:K17)</f>
        <v>-66600</v>
      </c>
    </row>
    <row r="18" spans="1:12" ht="16" thickBot="1" x14ac:dyDescent="0.25">
      <c r="A18" s="10" t="s">
        <v>3</v>
      </c>
      <c r="B18" s="21" t="s">
        <v>5</v>
      </c>
      <c r="C18" s="21" t="s">
        <v>5</v>
      </c>
      <c r="D18" s="21" t="s">
        <v>5</v>
      </c>
      <c r="E18" s="21" t="s">
        <v>5</v>
      </c>
      <c r="F18" s="21" t="s">
        <v>5</v>
      </c>
      <c r="G18" s="21" t="s">
        <v>5</v>
      </c>
      <c r="H18" s="21" t="s">
        <v>5</v>
      </c>
      <c r="I18" s="21" t="s">
        <v>5</v>
      </c>
      <c r="J18" s="21" t="s">
        <v>5</v>
      </c>
      <c r="K18" s="21" t="s">
        <v>5</v>
      </c>
      <c r="L18" s="3"/>
    </row>
    <row r="19" spans="1:12" ht="16" thickBot="1" x14ac:dyDescent="0.25">
      <c r="A19" s="22"/>
      <c r="B19" s="22"/>
      <c r="C19" s="22"/>
      <c r="D19" s="22"/>
      <c r="E19" s="26"/>
      <c r="F19" s="26"/>
      <c r="G19" s="27"/>
      <c r="H19" s="28"/>
    </row>
    <row r="20" spans="1:12" ht="49" customHeight="1" thickBot="1" x14ac:dyDescent="0.25">
      <c r="A20" s="23" t="s">
        <v>9</v>
      </c>
      <c r="B20" s="29">
        <f>L14+H4</f>
        <v>207000</v>
      </c>
      <c r="C20" s="22"/>
      <c r="D20" s="6" t="s">
        <v>19</v>
      </c>
      <c r="E20" s="7"/>
      <c r="F20" s="7"/>
      <c r="G20" s="8"/>
      <c r="H20" s="9"/>
    </row>
    <row r="21" spans="1:12" ht="16" x14ac:dyDescent="0.2">
      <c r="A21" s="22"/>
      <c r="B21" s="22"/>
      <c r="D21" s="13" t="s">
        <v>17</v>
      </c>
      <c r="E21" s="14"/>
      <c r="F21" s="14"/>
      <c r="G21" s="14"/>
      <c r="H21" s="15"/>
    </row>
    <row r="22" spans="1:12" ht="17" thickBot="1" x14ac:dyDescent="0.25">
      <c r="D22" s="16" t="s">
        <v>20</v>
      </c>
      <c r="E22" s="17"/>
      <c r="F22" s="17"/>
      <c r="G22" s="17"/>
      <c r="H22" s="18"/>
    </row>
    <row r="28" spans="1:12" x14ac:dyDescent="0.2">
      <c r="D28" s="1" t="s">
        <v>32</v>
      </c>
      <c r="E28" s="1" t="s">
        <v>34</v>
      </c>
      <c r="F28" s="30">
        <v>100000</v>
      </c>
      <c r="H28" s="1" t="s">
        <v>36</v>
      </c>
      <c r="I28" s="1" t="s">
        <v>34</v>
      </c>
      <c r="J28" s="30">
        <v>200000</v>
      </c>
      <c r="K28" s="30"/>
    </row>
    <row r="29" spans="1:12" x14ac:dyDescent="0.2">
      <c r="E29" s="1" t="s">
        <v>33</v>
      </c>
      <c r="F29" s="30">
        <v>0</v>
      </c>
      <c r="I29" s="1" t="s">
        <v>33</v>
      </c>
      <c r="J29" s="30">
        <v>150000</v>
      </c>
      <c r="K29" s="30"/>
    </row>
    <row r="30" spans="1:12" x14ac:dyDescent="0.2">
      <c r="E30" s="1" t="s">
        <v>35</v>
      </c>
      <c r="F30" s="30">
        <f>F28-F29</f>
        <v>100000</v>
      </c>
      <c r="I30" s="1" t="s">
        <v>35</v>
      </c>
      <c r="J30" s="31">
        <f>J28-J29</f>
        <v>50000</v>
      </c>
      <c r="K30" s="31"/>
    </row>
    <row r="33" spans="4:11" x14ac:dyDescent="0.2">
      <c r="D33" s="1" t="s">
        <v>32</v>
      </c>
      <c r="E33" s="1" t="s">
        <v>34</v>
      </c>
      <c r="F33" s="30">
        <v>100000</v>
      </c>
      <c r="H33" s="1" t="s">
        <v>36</v>
      </c>
      <c r="I33" s="1" t="s">
        <v>34</v>
      </c>
      <c r="J33" s="30">
        <v>200000</v>
      </c>
      <c r="K33" s="30"/>
    </row>
    <row r="34" spans="4:11" x14ac:dyDescent="0.2">
      <c r="E34" s="1" t="s">
        <v>33</v>
      </c>
      <c r="F34" s="30">
        <v>0</v>
      </c>
      <c r="I34" s="1" t="s">
        <v>33</v>
      </c>
      <c r="J34" s="30">
        <v>80000</v>
      </c>
      <c r="K34" s="30"/>
    </row>
    <row r="35" spans="4:11" x14ac:dyDescent="0.2">
      <c r="E35" s="1" t="s">
        <v>35</v>
      </c>
      <c r="F35" s="31">
        <f>F33-F34</f>
        <v>100000</v>
      </c>
      <c r="I35" s="1" t="s">
        <v>35</v>
      </c>
      <c r="J35" s="32">
        <f>J33-J34</f>
        <v>120000</v>
      </c>
      <c r="K35" s="32"/>
    </row>
  </sheetData>
  <sheetProtection algorithmName="SHA-512" hashValue="nSvQHW/IHqGrJVA0LMDLNUVeHSUr07vouxTNu4r1JKa8sC+wx1fzZAaUEKvpzzn0QBSFc9CRfGDUfMdtE9DMpw==" saltValue="DBQdfeqOnTeIBo0H/gkKUw==" spinCount="100000" sheet="1" objects="1" scenarios="1"/>
  <mergeCells count="4">
    <mergeCell ref="A2"/>
    <mergeCell ref="A11:N11"/>
    <mergeCell ref="A1:H1"/>
    <mergeCell ref="I1:J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Copyright: inkoopadviesbureau BiC</dc:description>
  <cp:lastModifiedBy>Saskia Roos</cp:lastModifiedBy>
  <dcterms:created xsi:type="dcterms:W3CDTF">2020-03-23T12:24:07Z</dcterms:created>
  <dcterms:modified xsi:type="dcterms:W3CDTF">2023-11-14T15:37:26Z</dcterms:modified>
  <cp:category/>
</cp:coreProperties>
</file>