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autoCompressPictures="0" defaultThemeVersion="124226"/>
  <mc:AlternateContent xmlns:mc="http://schemas.openxmlformats.org/markup-compatibility/2006">
    <mc:Choice Requires="x15">
      <x15ac:absPath xmlns:x15ac="http://schemas.microsoft.com/office/spreadsheetml/2010/11/ac" url="C:\Users\Apope2\Downloads\"/>
    </mc:Choice>
  </mc:AlternateContent>
  <xr:revisionPtr revIDLastSave="0" documentId="13_ncr:1_{AE6A3FC0-8180-4B42-B5E8-F66E153D1811}" xr6:coauthVersionLast="47" xr6:coauthVersionMax="47" xr10:uidLastSave="{00000000-0000-0000-0000-000000000000}"/>
  <bookViews>
    <workbookView xWindow="-108" yWindow="-108" windowWidth="23256" windowHeight="12576" tabRatio="802" xr2:uid="{00000000-000D-0000-FFFF-FFFF00000000}"/>
  </bookViews>
  <sheets>
    <sheet name="Scoreoverzicht" sheetId="22" r:id="rId1"/>
    <sheet name="Algemeen" sheetId="17" r:id="rId2"/>
    <sheet name="Apparatuur" sheetId="1" r:id="rId3"/>
    <sheet name="Werkwijze" sheetId="11" r:id="rId4"/>
    <sheet name="Certificering" sheetId="20" r:id="rId5"/>
    <sheet name="Duurzaamheid" sheetId="29" r:id="rId6"/>
    <sheet name="Veiligheid " sheetId="18" r:id="rId7"/>
    <sheet name="Medewerkers" sheetId="14" r:id="rId8"/>
    <sheet name="Onderaannemers" sheetId="19" r:id="rId9"/>
    <sheet name="Blad1" sheetId="26" state="hidden" r:id="rId10"/>
    <sheet name="SLA afspraken" sheetId="6" r:id="rId11"/>
    <sheet name="Prijsinvulformulier PvA" sheetId="24" r:id="rId12"/>
    <sheet name="Financieel" sheetId="21" r:id="rId13"/>
    <sheet name="Types." sheetId="28" r:id="rId14"/>
    <sheet name="Blad2" sheetId="27" state="hidden" r:id="rId15"/>
    <sheet name="Types" sheetId="9" state="hidden" r:id="rId16"/>
  </sheets>
  <definedNames>
    <definedName name="_xlnm._FilterDatabase" localSheetId="2" hidden="1">Apparatuur!$A$2:$O$47</definedName>
    <definedName name="_xlnm._FilterDatabase" localSheetId="3" hidden="1">Werkwijze!$A$3:$O$51</definedName>
    <definedName name="_xlnm.Print_Area" localSheetId="2">Apparatuur!$A$1:$H$46</definedName>
    <definedName name="_xlnm.Print_Area" localSheetId="10">'SLA afspraken'!$A$1:$M$10</definedName>
    <definedName name="PriorityList">Types!$B$2:$B$5</definedName>
    <definedName name="TypeList">Types!$A$2:$A$10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16" i="14" l="1"/>
  <c r="M39" i="14"/>
  <c r="M35" i="14"/>
  <c r="M33" i="14"/>
  <c r="M32" i="14"/>
  <c r="M30" i="14"/>
  <c r="M29" i="14"/>
  <c r="M28" i="14"/>
  <c r="M25" i="14"/>
  <c r="M24" i="14"/>
  <c r="M23" i="14"/>
  <c r="M21" i="14"/>
  <c r="M18" i="14"/>
  <c r="M17" i="14"/>
  <c r="M16" i="14"/>
  <c r="M15" i="14"/>
  <c r="M14" i="14"/>
  <c r="M13" i="14"/>
  <c r="M11" i="14"/>
  <c r="M9" i="14"/>
  <c r="O48" i="11"/>
  <c r="O47" i="11"/>
  <c r="O46" i="11"/>
  <c r="O45" i="11"/>
  <c r="O39" i="1"/>
  <c r="O38" i="1"/>
  <c r="O35" i="1"/>
  <c r="O34" i="1"/>
  <c r="O33" i="1"/>
  <c r="O32" i="1"/>
  <c r="O31" i="1"/>
  <c r="O30" i="1"/>
  <c r="O29" i="1"/>
  <c r="O28" i="1"/>
  <c r="L10" i="17"/>
  <c r="M11" i="17"/>
  <c r="M10" i="17"/>
  <c r="M9" i="17"/>
  <c r="M8" i="17"/>
  <c r="N5" i="29"/>
  <c r="N3" i="29"/>
  <c r="N3" i="20"/>
  <c r="G31" i="22"/>
  <c r="H5" i="24" l="1"/>
  <c r="H7" i="24"/>
  <c r="G52" i="22"/>
  <c r="G41" i="22"/>
  <c r="M16" i="21"/>
  <c r="N16" i="21"/>
  <c r="N15" i="21"/>
  <c r="N14" i="21"/>
  <c r="N13" i="21"/>
  <c r="G17" i="22" l="1"/>
  <c r="G19" i="22"/>
  <c r="G20" i="22"/>
  <c r="G18" i="22"/>
  <c r="G21" i="22"/>
  <c r="G44" i="22"/>
  <c r="G22" i="22"/>
  <c r="H6" i="24"/>
  <c r="H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4" i="24"/>
  <c r="H55" i="24"/>
  <c r="H56" i="24"/>
  <c r="H57" i="24"/>
  <c r="H58" i="24"/>
  <c r="H59" i="24"/>
  <c r="H60" i="24"/>
  <c r="H61" i="24"/>
  <c r="H62" i="24"/>
  <c r="H63" i="24"/>
  <c r="H67" i="24"/>
  <c r="H66" i="24"/>
  <c r="H69" i="24"/>
  <c r="D9" i="22"/>
  <c r="L4" i="19"/>
  <c r="M4" i="19"/>
  <c r="M14" i="18"/>
  <c r="L14" i="18"/>
  <c r="I42" i="14"/>
  <c r="I5" i="19"/>
  <c r="L11" i="17" l="1"/>
  <c r="L6" i="14"/>
  <c r="L33" i="14"/>
  <c r="M40" i="14"/>
  <c r="L40" i="14"/>
  <c r="O26" i="11" l="1"/>
  <c r="N26" i="11"/>
  <c r="O5" i="11"/>
  <c r="N5" i="11"/>
  <c r="O38" i="11"/>
  <c r="N38" i="11"/>
  <c r="O7" i="1"/>
  <c r="N7" i="1"/>
  <c r="N32" i="1"/>
  <c r="N37" i="11"/>
  <c r="O37" i="11"/>
  <c r="L16" i="17"/>
  <c r="N45" i="11"/>
  <c r="N47" i="11"/>
  <c r="N44" i="11"/>
  <c r="O44" i="11"/>
  <c r="N49" i="11"/>
  <c r="O49" i="11"/>
  <c r="N46" i="11"/>
  <c r="N41" i="11"/>
  <c r="O41" i="11"/>
  <c r="N43" i="11"/>
  <c r="O43" i="11"/>
  <c r="N48" i="11"/>
  <c r="N42" i="11"/>
  <c r="O42" i="11"/>
  <c r="O10" i="1"/>
  <c r="N10" i="1"/>
  <c r="L10" i="14"/>
  <c r="L14" i="14"/>
  <c r="L11" i="14"/>
  <c r="N19" i="11" l="1"/>
  <c r="O19" i="11"/>
  <c r="J8" i="29"/>
  <c r="D8" i="22" s="1"/>
  <c r="M7" i="29"/>
  <c r="N6" i="29"/>
  <c r="M6" i="29"/>
  <c r="M5" i="29"/>
  <c r="M4" i="29"/>
  <c r="N8" i="29" l="1"/>
  <c r="C8" i="22" s="1"/>
  <c r="L16" i="21"/>
  <c r="N18" i="11"/>
  <c r="L15" i="17"/>
  <c r="L14" i="17"/>
  <c r="L13" i="17"/>
  <c r="L12" i="17"/>
  <c r="L3" i="17"/>
  <c r="M15" i="21" l="1"/>
  <c r="L15" i="21"/>
  <c r="M3" i="17" l="1"/>
  <c r="M4" i="17"/>
  <c r="M5" i="17"/>
  <c r="M6" i="17"/>
  <c r="M7" i="17"/>
  <c r="M12" i="17"/>
  <c r="M13" i="17"/>
  <c r="M14" i="17"/>
  <c r="M15" i="17"/>
  <c r="O3" i="11"/>
  <c r="O6" i="11"/>
  <c r="O7" i="11"/>
  <c r="O8" i="11"/>
  <c r="O9" i="11"/>
  <c r="O10" i="11"/>
  <c r="O4" i="11"/>
  <c r="O11" i="11"/>
  <c r="O12" i="11"/>
  <c r="O14" i="11"/>
  <c r="O13" i="11"/>
  <c r="O16" i="11"/>
  <c r="O15" i="11"/>
  <c r="O17" i="11"/>
  <c r="O20" i="11"/>
  <c r="O21" i="11"/>
  <c r="O22" i="11"/>
  <c r="O23" i="11"/>
  <c r="O24" i="11"/>
  <c r="O27" i="11"/>
  <c r="O28" i="11"/>
  <c r="O30" i="11"/>
  <c r="O25" i="11"/>
  <c r="O31" i="11"/>
  <c r="O29" i="11"/>
  <c r="O32" i="11"/>
  <c r="O33" i="11"/>
  <c r="O34" i="11"/>
  <c r="O35" i="11"/>
  <c r="O36" i="11"/>
  <c r="O39" i="11"/>
  <c r="O40" i="11"/>
  <c r="M3" i="18"/>
  <c r="M4" i="18"/>
  <c r="M5" i="18"/>
  <c r="M6" i="18"/>
  <c r="M7" i="18"/>
  <c r="M8" i="18"/>
  <c r="M9" i="18"/>
  <c r="M10" i="18"/>
  <c r="M11" i="18"/>
  <c r="M12" i="18"/>
  <c r="M13" i="18"/>
  <c r="M3" i="6"/>
  <c r="M4" i="6"/>
  <c r="M5" i="6"/>
  <c r="M6" i="6"/>
  <c r="M7" i="6"/>
  <c r="M3" i="19"/>
  <c r="M5" i="19" s="1"/>
  <c r="C35" i="22"/>
  <c r="H74" i="24"/>
  <c r="G4" i="22" s="1"/>
  <c r="L36" i="14"/>
  <c r="L20" i="14"/>
  <c r="L5" i="14"/>
  <c r="L12" i="14"/>
  <c r="L13" i="18"/>
  <c r="L11" i="18"/>
  <c r="L8" i="18"/>
  <c r="N13" i="11"/>
  <c r="N14" i="11"/>
  <c r="N12" i="11"/>
  <c r="N10" i="11"/>
  <c r="N8" i="1"/>
  <c r="N17" i="11"/>
  <c r="L4" i="17"/>
  <c r="O18" i="1"/>
  <c r="O16" i="1"/>
  <c r="O11" i="1"/>
  <c r="O8" i="1"/>
  <c r="H53" i="24"/>
  <c r="H75" i="24" s="1"/>
  <c r="G5" i="22" s="1"/>
  <c r="O9" i="1"/>
  <c r="O12" i="1"/>
  <c r="O13" i="1"/>
  <c r="O14" i="1"/>
  <c r="O15" i="1"/>
  <c r="O19" i="1"/>
  <c r="O20" i="1"/>
  <c r="O21" i="1"/>
  <c r="O22" i="1"/>
  <c r="O24" i="1"/>
  <c r="O25" i="1"/>
  <c r="O26" i="1"/>
  <c r="O27" i="1"/>
  <c r="O36" i="1"/>
  <c r="O37" i="1"/>
  <c r="O40" i="1"/>
  <c r="O41" i="1"/>
  <c r="O42" i="1"/>
  <c r="O43" i="1"/>
  <c r="O44" i="1"/>
  <c r="O45" i="1"/>
  <c r="O46" i="1"/>
  <c r="O3" i="1"/>
  <c r="O4" i="1"/>
  <c r="O5" i="1"/>
  <c r="O6" i="1"/>
  <c r="O17" i="1"/>
  <c r="O23" i="1"/>
  <c r="N4" i="20"/>
  <c r="N5" i="20"/>
  <c r="N6" i="20"/>
  <c r="N7" i="20"/>
  <c r="N8" i="20"/>
  <c r="N9" i="20"/>
  <c r="M3" i="14"/>
  <c r="G43" i="22"/>
  <c r="G42" i="22"/>
  <c r="G39" i="22"/>
  <c r="G38" i="22"/>
  <c r="G37" i="22"/>
  <c r="G36" i="22"/>
  <c r="G35" i="22"/>
  <c r="G34" i="22"/>
  <c r="G33" i="22"/>
  <c r="G32" i="22"/>
  <c r="G53" i="22"/>
  <c r="D35" i="22"/>
  <c r="I17" i="17"/>
  <c r="D4" i="22" s="1"/>
  <c r="K47" i="1"/>
  <c r="D5" i="22" s="1"/>
  <c r="D10" i="22"/>
  <c r="K51" i="11"/>
  <c r="D6" i="22" s="1"/>
  <c r="J10" i="20"/>
  <c r="D7" i="22" s="1"/>
  <c r="I8" i="6"/>
  <c r="D11" i="22" s="1"/>
  <c r="D12" i="22"/>
  <c r="G48" i="22"/>
  <c r="G47" i="22"/>
  <c r="G46" i="22"/>
  <c r="N9" i="21"/>
  <c r="M9" i="21"/>
  <c r="L9" i="21"/>
  <c r="N8" i="21"/>
  <c r="M8" i="21"/>
  <c r="L8" i="21"/>
  <c r="H68" i="24"/>
  <c r="H76" i="24" s="1"/>
  <c r="M14" i="21"/>
  <c r="L14" i="21"/>
  <c r="M13" i="21"/>
  <c r="L13" i="21"/>
  <c r="N12" i="21"/>
  <c r="M12" i="21"/>
  <c r="L12" i="21"/>
  <c r="N10" i="21"/>
  <c r="M10" i="21"/>
  <c r="L10" i="21"/>
  <c r="N7" i="21"/>
  <c r="M7" i="21"/>
  <c r="L7" i="21"/>
  <c r="N6" i="21"/>
  <c r="M6" i="21"/>
  <c r="L6" i="21"/>
  <c r="N5" i="21"/>
  <c r="M5" i="21"/>
  <c r="L5" i="21"/>
  <c r="N4" i="21"/>
  <c r="M4" i="21"/>
  <c r="L4" i="21"/>
  <c r="L6" i="17"/>
  <c r="L29" i="14"/>
  <c r="L22" i="14"/>
  <c r="L3" i="14"/>
  <c r="L4" i="14"/>
  <c r="L8" i="14"/>
  <c r="L9" i="14"/>
  <c r="L15" i="14"/>
  <c r="L18" i="14"/>
  <c r="L17" i="14"/>
  <c r="L7" i="14"/>
  <c r="L19" i="14"/>
  <c r="L21" i="14"/>
  <c r="L23" i="14"/>
  <c r="L25" i="14"/>
  <c r="L26" i="14"/>
  <c r="L27" i="14"/>
  <c r="L28" i="14"/>
  <c r="L30" i="14"/>
  <c r="L31" i="14"/>
  <c r="L32" i="14"/>
  <c r="L34" i="14"/>
  <c r="L37" i="14"/>
  <c r="L38" i="14"/>
  <c r="L35" i="14"/>
  <c r="L39" i="14"/>
  <c r="N9" i="1"/>
  <c r="L6" i="18"/>
  <c r="N23" i="1"/>
  <c r="L9" i="18"/>
  <c r="N40" i="1"/>
  <c r="N39" i="1"/>
  <c r="N38" i="1"/>
  <c r="N37" i="1"/>
  <c r="N12" i="1"/>
  <c r="N4" i="1"/>
  <c r="N39" i="11"/>
  <c r="M9" i="20"/>
  <c r="N42" i="1"/>
  <c r="N41" i="1"/>
  <c r="N36" i="1"/>
  <c r="N35" i="1"/>
  <c r="N34" i="1"/>
  <c r="N33" i="1"/>
  <c r="N31" i="1"/>
  <c r="N19" i="1"/>
  <c r="N46" i="1"/>
  <c r="N45" i="1"/>
  <c r="N44" i="1"/>
  <c r="N43" i="1"/>
  <c r="N30" i="1"/>
  <c r="N29" i="1"/>
  <c r="N28" i="1"/>
  <c r="N27" i="1"/>
  <c r="N26" i="1"/>
  <c r="N25" i="1"/>
  <c r="M8" i="20"/>
  <c r="N35" i="11"/>
  <c r="N34" i="11"/>
  <c r="N33" i="11"/>
  <c r="N32" i="11"/>
  <c r="N29" i="11"/>
  <c r="N31" i="11"/>
  <c r="N25" i="11"/>
  <c r="N30" i="11"/>
  <c r="N28" i="11"/>
  <c r="N27" i="11"/>
  <c r="N24" i="11"/>
  <c r="N23" i="11"/>
  <c r="N22" i="11"/>
  <c r="N15" i="1"/>
  <c r="N14" i="1"/>
  <c r="N17" i="1"/>
  <c r="N17" i="21"/>
  <c r="L17" i="21"/>
  <c r="M17" i="21"/>
  <c r="N11" i="1"/>
  <c r="M11" i="21"/>
  <c r="N11" i="21"/>
  <c r="L11" i="21"/>
  <c r="L12" i="18"/>
  <c r="L10" i="18"/>
  <c r="L7" i="18"/>
  <c r="L5" i="18"/>
  <c r="L4" i="18"/>
  <c r="L3" i="18"/>
  <c r="L7" i="6"/>
  <c r="L6" i="6"/>
  <c r="L5" i="6"/>
  <c r="L4" i="6"/>
  <c r="L3" i="6"/>
  <c r="L3" i="19"/>
  <c r="M6" i="20"/>
  <c r="M5" i="20"/>
  <c r="M4" i="20"/>
  <c r="M7" i="20"/>
  <c r="L5" i="17"/>
  <c r="N3" i="21"/>
  <c r="N16" i="11"/>
  <c r="N21" i="1"/>
  <c r="N5" i="1"/>
  <c r="N9" i="11"/>
  <c r="N18" i="1"/>
  <c r="L9" i="17"/>
  <c r="L8" i="17"/>
  <c r="L7" i="17"/>
  <c r="I19" i="21"/>
  <c r="M3" i="21"/>
  <c r="L3" i="21"/>
  <c r="N13" i="1"/>
  <c r="N15" i="11"/>
  <c r="N11" i="11"/>
  <c r="N8" i="11"/>
  <c r="N7" i="11"/>
  <c r="N40" i="11"/>
  <c r="N36" i="11"/>
  <c r="N21" i="11"/>
  <c r="N20" i="11"/>
  <c r="N4" i="11"/>
  <c r="N6" i="11"/>
  <c r="N3" i="11"/>
  <c r="N3" i="1"/>
  <c r="N6" i="1"/>
  <c r="N16" i="1"/>
  <c r="N20" i="1"/>
  <c r="N22" i="1"/>
  <c r="N24" i="1"/>
  <c r="M16" i="18" l="1"/>
  <c r="H78" i="24"/>
  <c r="G6" i="22"/>
  <c r="M19" i="21"/>
  <c r="O47" i="1"/>
  <c r="M8" i="6"/>
  <c r="N10" i="20"/>
  <c r="C7" i="22" s="1"/>
  <c r="G49" i="22"/>
  <c r="G24" i="22"/>
  <c r="O51" i="11"/>
  <c r="C6" i="22" s="1"/>
  <c r="M42" i="14"/>
  <c r="C10" i="22" s="1"/>
  <c r="M17" i="17"/>
  <c r="C4" i="22" s="1"/>
  <c r="D15" i="22"/>
  <c r="D46" i="22" s="1"/>
  <c r="C5" i="22" l="1"/>
  <c r="C15" i="22" s="1"/>
  <c r="C46" i="22" s="1"/>
  <c r="G7" i="22"/>
  <c r="G25" i="22" s="1"/>
  <c r="G55"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1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1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100-000003000000}">
      <text>
        <r>
          <rPr>
            <sz val="9"/>
            <color indexed="81"/>
            <rFont val="Tahoma"/>
            <family val="2"/>
          </rPr>
          <t>Identificatiecode van de Eis. Hier kan een eigen systematiek worden toegepast.</t>
        </r>
      </text>
    </comment>
    <comment ref="D2" authorId="0" shapeId="0" xr:uid="{00000000-0006-0000-0100-000004000000}">
      <text>
        <r>
          <rPr>
            <sz val="9"/>
            <color indexed="81"/>
            <rFont val="Tahoma"/>
            <family val="2"/>
          </rPr>
          <t>Korte naam of beschrijving van de eis.</t>
        </r>
      </text>
    </comment>
    <comment ref="E2" authorId="0" shapeId="0" xr:uid="{00000000-0006-0000-0100-000005000000}">
      <text>
        <r>
          <rPr>
            <sz val="9"/>
            <color indexed="81"/>
            <rFont val="Tahoma"/>
            <family val="2"/>
          </rPr>
          <t>Nadere toelichting op de eis</t>
        </r>
      </text>
    </comment>
    <comment ref="F2" authorId="0" shapeId="0" xr:uid="{00000000-0006-0000-01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J2" authorId="1" shapeId="0" xr:uid="{00000000-0006-0000-01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C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C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C00-000003000000}">
      <text>
        <r>
          <rPr>
            <sz val="9"/>
            <color indexed="81"/>
            <rFont val="Tahoma"/>
            <family val="2"/>
          </rPr>
          <t>Identificatiecode van de Eis. Hier kan een eigen systematiek worden toegepast.</t>
        </r>
      </text>
    </comment>
    <comment ref="D2" authorId="0" shapeId="0" xr:uid="{00000000-0006-0000-0C00-000004000000}">
      <text>
        <r>
          <rPr>
            <sz val="9"/>
            <color indexed="81"/>
            <rFont val="Tahoma"/>
            <family val="2"/>
          </rPr>
          <t>Korte naam of beschrijving van de eis.</t>
        </r>
      </text>
    </comment>
    <comment ref="E2" authorId="0" shapeId="0" xr:uid="{00000000-0006-0000-0C00-000005000000}">
      <text>
        <r>
          <rPr>
            <sz val="9"/>
            <color indexed="81"/>
            <rFont val="Tahoma"/>
            <family val="2"/>
          </rPr>
          <t>Nadere toelichting op de eis</t>
        </r>
      </text>
    </comment>
    <comment ref="F2" authorId="0" shapeId="0" xr:uid="{00000000-0006-0000-0C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J2" authorId="1" shapeId="0" xr:uid="{00000000-0006-0000-0C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 ref="K2" authorId="1" shapeId="0" xr:uid="{00000000-0006-0000-0C00-000008000000}">
      <text>
        <r>
          <rPr>
            <sz val="9"/>
            <color indexed="81"/>
            <rFont val="Tahoma"/>
            <family val="2"/>
          </rPr>
          <t xml:space="preserve">Bij Prio = Should vult u hier het bedrag in waarvoor u inschrijft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2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2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200-000003000000}">
      <text>
        <r>
          <rPr>
            <sz val="9"/>
            <color indexed="81"/>
            <rFont val="Tahoma"/>
            <family val="2"/>
          </rPr>
          <t>Identificatiecode van de Eis. Hier kan een eigen systematiek worden toegepast.</t>
        </r>
      </text>
    </comment>
    <comment ref="D2" authorId="0" shapeId="0" xr:uid="{00000000-0006-0000-0200-000004000000}">
      <text>
        <r>
          <rPr>
            <sz val="9"/>
            <color indexed="81"/>
            <rFont val="Tahoma"/>
            <family val="2"/>
          </rPr>
          <t>Korte naam of beschrijving van de eis.</t>
        </r>
      </text>
    </comment>
    <comment ref="E2" authorId="0" shapeId="0" xr:uid="{00000000-0006-0000-0200-000005000000}">
      <text>
        <r>
          <rPr>
            <sz val="9"/>
            <color indexed="81"/>
            <rFont val="Tahoma"/>
            <family val="2"/>
          </rPr>
          <t>Nadere toelichting op de eis</t>
        </r>
      </text>
    </comment>
    <comment ref="F2" authorId="0" shapeId="0" xr:uid="{00000000-0006-0000-02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I2" authorId="1" shapeId="0" xr:uid="{00000000-0006-0000-0200-000007000000}">
      <text>
        <r>
          <rPr>
            <b/>
            <sz val="9"/>
            <color indexed="81"/>
            <rFont val="Tahoma"/>
            <family val="2"/>
          </rPr>
          <t>Geef het nummer aan van de acceptatiecriteria waaraan niet kan worden voldaan</t>
        </r>
      </text>
    </comment>
    <comment ref="J2" authorId="1" shapeId="0" xr:uid="{00000000-0006-0000-0200-000008000000}">
      <text>
        <r>
          <rPr>
            <b/>
            <sz val="9"/>
            <color indexed="81"/>
            <rFont val="Tahoma"/>
            <family val="2"/>
          </rPr>
          <t>Geef in breukvorm aan hoeveel criteria van de totale hoeveelheid aan wordt voldaan</t>
        </r>
        <r>
          <rPr>
            <sz val="9"/>
            <color indexed="81"/>
            <rFont val="Tahoma"/>
            <family val="2"/>
          </rPr>
          <t xml:space="preserve">
</t>
        </r>
      </text>
    </comment>
    <comment ref="L2" authorId="1" shapeId="0" xr:uid="{00000000-0006-0000-0200-000009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3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3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300-000003000000}">
      <text>
        <r>
          <rPr>
            <sz val="9"/>
            <color indexed="81"/>
            <rFont val="Tahoma"/>
            <family val="2"/>
          </rPr>
          <t>Identificatiecode van de Eis. Hier kan een eigen systematiek worden toegepast.</t>
        </r>
      </text>
    </comment>
    <comment ref="D2" authorId="0" shapeId="0" xr:uid="{00000000-0006-0000-0300-000004000000}">
      <text>
        <r>
          <rPr>
            <sz val="9"/>
            <color indexed="81"/>
            <rFont val="Tahoma"/>
            <family val="2"/>
          </rPr>
          <t>Korte naam of beschrijving van de eis.</t>
        </r>
      </text>
    </comment>
    <comment ref="E2" authorId="0" shapeId="0" xr:uid="{00000000-0006-0000-0300-000005000000}">
      <text>
        <r>
          <rPr>
            <sz val="9"/>
            <color indexed="81"/>
            <rFont val="Tahoma"/>
            <family val="2"/>
          </rPr>
          <t>Nadere toelichting op de eis</t>
        </r>
      </text>
    </comment>
    <comment ref="F2" authorId="0" shapeId="0" xr:uid="{00000000-0006-0000-03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L2" authorId="1" shapeId="0" xr:uid="{00000000-0006-0000-03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4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400-000002000000}">
      <text>
        <r>
          <rPr>
            <sz val="9"/>
            <color indexed="81"/>
            <rFont val="Tahoma"/>
            <family val="2"/>
          </rPr>
          <t xml:space="preserve">Indeling in onderwerpen is handig om structuur en eisen te brengen. Het kan bijv. een functioneel deelsysteem betreffen.
</t>
        </r>
      </text>
    </comment>
    <comment ref="C2" authorId="0" shapeId="0" xr:uid="{00000000-0006-0000-0400-000003000000}">
      <text>
        <r>
          <rPr>
            <sz val="9"/>
            <color indexed="81"/>
            <rFont val="Tahoma"/>
            <family val="2"/>
          </rPr>
          <t>Indeling in onderdelen is handig om nadere structuur in eisen van een Onderwerp te brengen. Het kan bijv. een aspect of deelgebied van een functioneel deelsysteem betreffen.</t>
        </r>
      </text>
    </comment>
    <comment ref="D2" authorId="0" shapeId="0" xr:uid="{00000000-0006-0000-0400-000004000000}">
      <text>
        <r>
          <rPr>
            <sz val="9"/>
            <color indexed="81"/>
            <rFont val="Tahoma"/>
            <family val="2"/>
          </rPr>
          <t>Identificatiecode van de Eis. Hier kan een eigen systematiek worden toegepast.</t>
        </r>
      </text>
    </comment>
    <comment ref="E2" authorId="0" shapeId="0" xr:uid="{00000000-0006-0000-0400-000005000000}">
      <text>
        <r>
          <rPr>
            <sz val="9"/>
            <color indexed="81"/>
            <rFont val="Tahoma"/>
            <family val="2"/>
          </rPr>
          <t>Korte naam of beschrijving van de eis.</t>
        </r>
      </text>
    </comment>
    <comment ref="F2" authorId="0" shapeId="0" xr:uid="{00000000-0006-0000-0400-000006000000}">
      <text>
        <r>
          <rPr>
            <sz val="9"/>
            <color indexed="81"/>
            <rFont val="Tahoma"/>
            <family val="2"/>
          </rPr>
          <t>Nadere toelichting op de eis</t>
        </r>
      </text>
    </comment>
    <comment ref="G2" authorId="0" shapeId="0" xr:uid="{00000000-0006-0000-0400-000007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K2" authorId="1" shapeId="0" xr:uid="{00000000-0006-0000-0400-000008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5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500-000002000000}">
      <text>
        <r>
          <rPr>
            <sz val="9"/>
            <color indexed="81"/>
            <rFont val="Tahoma"/>
            <family val="2"/>
          </rPr>
          <t xml:space="preserve">Indeling in onderwerpen is handig om structuur en eisen te brengen. Het kan bijv. een functioneel deelsysteem betreffen.
</t>
        </r>
      </text>
    </comment>
    <comment ref="C2" authorId="0" shapeId="0" xr:uid="{00000000-0006-0000-0500-000003000000}">
      <text>
        <r>
          <rPr>
            <sz val="9"/>
            <color indexed="81"/>
            <rFont val="Tahoma"/>
            <family val="2"/>
          </rPr>
          <t>Indeling in onderdelen is handig om nadere structuur in eisen van een Onderwerp te brengen. Het kan bijv. een aspect of deelgebied van een functioneel deelsysteem betreffen.</t>
        </r>
      </text>
    </comment>
    <comment ref="D2" authorId="0" shapeId="0" xr:uid="{00000000-0006-0000-0500-000004000000}">
      <text>
        <r>
          <rPr>
            <sz val="9"/>
            <color indexed="81"/>
            <rFont val="Tahoma"/>
            <family val="2"/>
          </rPr>
          <t>Identificatiecode van de Eis. Hier kan een eigen systematiek worden toegepast.</t>
        </r>
      </text>
    </comment>
    <comment ref="E2" authorId="0" shapeId="0" xr:uid="{00000000-0006-0000-0500-000005000000}">
      <text>
        <r>
          <rPr>
            <sz val="9"/>
            <color indexed="81"/>
            <rFont val="Tahoma"/>
            <family val="2"/>
          </rPr>
          <t>Korte naam of beschrijving van de eis.</t>
        </r>
      </text>
    </comment>
    <comment ref="F2" authorId="0" shapeId="0" xr:uid="{00000000-0006-0000-0500-000006000000}">
      <text>
        <r>
          <rPr>
            <sz val="9"/>
            <color indexed="81"/>
            <rFont val="Tahoma"/>
            <family val="2"/>
          </rPr>
          <t>Nadere toelichting op de eis</t>
        </r>
      </text>
    </comment>
    <comment ref="G2" authorId="0" shapeId="0" xr:uid="{00000000-0006-0000-0500-000007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K2" authorId="1" shapeId="0" xr:uid="{00000000-0006-0000-0500-000008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6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6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600-000003000000}">
      <text>
        <r>
          <rPr>
            <sz val="9"/>
            <color indexed="81"/>
            <rFont val="Tahoma"/>
            <family val="2"/>
          </rPr>
          <t>Identificatiecode van de Eis. Hier kan een eigen systematiek worden toegepast.</t>
        </r>
      </text>
    </comment>
    <comment ref="D2" authorId="0" shapeId="0" xr:uid="{00000000-0006-0000-0600-000004000000}">
      <text>
        <r>
          <rPr>
            <sz val="9"/>
            <color indexed="81"/>
            <rFont val="Tahoma"/>
            <family val="2"/>
          </rPr>
          <t>Korte naam of beschrijving van de eis.</t>
        </r>
      </text>
    </comment>
    <comment ref="E2" authorId="0" shapeId="0" xr:uid="{00000000-0006-0000-0600-000005000000}">
      <text>
        <r>
          <rPr>
            <sz val="9"/>
            <color indexed="81"/>
            <rFont val="Tahoma"/>
            <family val="2"/>
          </rPr>
          <t>Nadere toelichting op de eis</t>
        </r>
      </text>
    </comment>
    <comment ref="F2" authorId="0" shapeId="0" xr:uid="{00000000-0006-0000-06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J2" authorId="1" shapeId="0" xr:uid="{00000000-0006-0000-06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7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7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700-000003000000}">
      <text>
        <r>
          <rPr>
            <sz val="9"/>
            <color indexed="81"/>
            <rFont val="Tahoma"/>
            <family val="2"/>
          </rPr>
          <t>Identificatiecode van de Eis. Hier kan een eigen systematiek worden toegepast.</t>
        </r>
      </text>
    </comment>
    <comment ref="D2" authorId="0" shapeId="0" xr:uid="{00000000-0006-0000-0700-000004000000}">
      <text>
        <r>
          <rPr>
            <sz val="9"/>
            <color indexed="81"/>
            <rFont val="Tahoma"/>
            <family val="2"/>
          </rPr>
          <t>Korte naam of beschrijving van de eis.</t>
        </r>
      </text>
    </comment>
    <comment ref="E2" authorId="0" shapeId="0" xr:uid="{00000000-0006-0000-0700-000005000000}">
      <text>
        <r>
          <rPr>
            <sz val="9"/>
            <color indexed="81"/>
            <rFont val="Tahoma"/>
            <family val="2"/>
          </rPr>
          <t>Nadere toelichting op de eis</t>
        </r>
      </text>
    </comment>
    <comment ref="F2" authorId="0" shapeId="0" xr:uid="{00000000-0006-0000-07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J2" authorId="1" shapeId="0" xr:uid="{00000000-0006-0000-07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8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8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800-000003000000}">
      <text>
        <r>
          <rPr>
            <sz val="9"/>
            <color indexed="81"/>
            <rFont val="Tahoma"/>
            <family val="2"/>
          </rPr>
          <t>Identificatiecode van de Eis. Hier kan een eigen systematiek worden toegepast.</t>
        </r>
      </text>
    </comment>
    <comment ref="D2" authorId="0" shapeId="0" xr:uid="{00000000-0006-0000-0800-000004000000}">
      <text>
        <r>
          <rPr>
            <sz val="9"/>
            <color indexed="81"/>
            <rFont val="Tahoma"/>
            <family val="2"/>
          </rPr>
          <t>Korte naam of beschrijving van de eis.</t>
        </r>
      </text>
    </comment>
    <comment ref="E2" authorId="0" shapeId="0" xr:uid="{00000000-0006-0000-0800-000005000000}">
      <text>
        <r>
          <rPr>
            <sz val="9"/>
            <color indexed="81"/>
            <rFont val="Tahoma"/>
            <family val="2"/>
          </rPr>
          <t>Nadere toelichting op de eis</t>
        </r>
      </text>
    </comment>
    <comment ref="F2" authorId="0" shapeId="0" xr:uid="{00000000-0006-0000-08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J2" authorId="1" shapeId="0" xr:uid="{00000000-0006-0000-08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Joost</author>
    <author>Marijke Schaminée - Hendriks</author>
  </authors>
  <commentList>
    <comment ref="A2" authorId="0" shapeId="0" xr:uid="{00000000-0006-0000-0A00-000001000000}">
      <text>
        <r>
          <rPr>
            <sz val="9"/>
            <color indexed="81"/>
            <rFont val="Tahoma"/>
            <family val="2"/>
          </rPr>
          <t xml:space="preserve">Indeling in onderwerpen is handig om structuur en eisen te brengen. Het kan bijv. een functioneel deelsysteem betreffen.
</t>
        </r>
      </text>
    </comment>
    <comment ref="B2" authorId="0" shapeId="0" xr:uid="{00000000-0006-0000-0A00-000002000000}">
      <text>
        <r>
          <rPr>
            <sz val="9"/>
            <color indexed="81"/>
            <rFont val="Tahoma"/>
            <family val="2"/>
          </rPr>
          <t>Indeling in onderdelen is handig om nadere structuur in eisen van een Onderwerp te brengen. Het kan bijv. een aspect of deelgebied van een functioneel deelsysteem betreffen.</t>
        </r>
      </text>
    </comment>
    <comment ref="C2" authorId="0" shapeId="0" xr:uid="{00000000-0006-0000-0A00-000003000000}">
      <text>
        <r>
          <rPr>
            <sz val="9"/>
            <color indexed="81"/>
            <rFont val="Tahoma"/>
            <family val="2"/>
          </rPr>
          <t>Identificatiecode van de Eis. Hier kan een eigen systematiek worden toegepast.</t>
        </r>
      </text>
    </comment>
    <comment ref="D2" authorId="0" shapeId="0" xr:uid="{00000000-0006-0000-0A00-000004000000}">
      <text>
        <r>
          <rPr>
            <sz val="9"/>
            <color indexed="81"/>
            <rFont val="Tahoma"/>
            <family val="2"/>
          </rPr>
          <t>Korte naam of beschrijving van de eis.</t>
        </r>
      </text>
    </comment>
    <comment ref="E2" authorId="0" shapeId="0" xr:uid="{00000000-0006-0000-0A00-000005000000}">
      <text>
        <r>
          <rPr>
            <sz val="9"/>
            <color indexed="81"/>
            <rFont val="Tahoma"/>
            <family val="2"/>
          </rPr>
          <t>Nadere toelichting op de eis</t>
        </r>
      </text>
    </comment>
    <comment ref="F2" authorId="0" shapeId="0" xr:uid="{00000000-0006-0000-0A00-000006000000}">
      <text>
        <r>
          <rPr>
            <sz val="9"/>
            <color indexed="81"/>
            <rFont val="Tahoma"/>
            <family val="2"/>
          </rPr>
          <t xml:space="preserve">Prioriteit van de eis:
</t>
        </r>
        <r>
          <rPr>
            <b/>
            <sz val="9"/>
            <color indexed="81"/>
            <rFont val="Tahoma"/>
            <family val="2"/>
          </rPr>
          <t>Must:</t>
        </r>
        <r>
          <rPr>
            <sz val="9"/>
            <color indexed="81"/>
            <rFont val="Tahoma"/>
            <family val="2"/>
          </rPr>
          <t xml:space="preserve"> Moet aanwezig zijn
</t>
        </r>
        <r>
          <rPr>
            <b/>
            <sz val="9"/>
            <color indexed="81"/>
            <rFont val="Tahoma"/>
            <family val="2"/>
          </rPr>
          <t>Should:</t>
        </r>
        <r>
          <rPr>
            <sz val="9"/>
            <color indexed="81"/>
            <rFont val="Tahoma"/>
            <family val="2"/>
          </rPr>
          <t xml:space="preserve"> Sterke voorkeur, maar blokkeert niet de oplevering van systeem of increment
</t>
        </r>
      </text>
    </comment>
    <comment ref="J2" authorId="1" shapeId="0" xr:uid="{00000000-0006-0000-0A00-000007000000}">
      <text>
        <r>
          <rPr>
            <sz val="9"/>
            <color indexed="81"/>
            <rFont val="Tahoma"/>
            <family val="2"/>
          </rPr>
          <t xml:space="preserve">Indien u hieraan kan voldoen moet u hier een </t>
        </r>
        <r>
          <rPr>
            <b/>
            <sz val="9"/>
            <color indexed="81"/>
            <rFont val="Tahoma"/>
            <family val="2"/>
          </rPr>
          <t>1</t>
        </r>
        <r>
          <rPr>
            <sz val="9"/>
            <color indexed="81"/>
            <rFont val="Tahoma"/>
            <family val="2"/>
          </rPr>
          <t xml:space="preserve"> invullen.
</t>
        </r>
      </text>
    </comment>
  </commentList>
</comments>
</file>

<file path=xl/sharedStrings.xml><?xml version="1.0" encoding="utf-8"?>
<sst xmlns="http://schemas.openxmlformats.org/spreadsheetml/2006/main" count="1392" uniqueCount="927">
  <si>
    <t>Wensen</t>
  </si>
  <si>
    <t>Onderdeel (Tabblad)</t>
  </si>
  <si>
    <t>Score</t>
  </si>
  <si>
    <t>Maximum</t>
  </si>
  <si>
    <t>A. Projectcase PvA</t>
  </si>
  <si>
    <t>Bedrag</t>
  </si>
  <si>
    <t>Algemeen</t>
  </si>
  <si>
    <t>Apparatuur</t>
  </si>
  <si>
    <t>Werkwijze</t>
  </si>
  <si>
    <t>Certificering</t>
  </si>
  <si>
    <t>Totaal (A)</t>
  </si>
  <si>
    <t>Duurzaamheid</t>
  </si>
  <si>
    <t>Veiligheid</t>
  </si>
  <si>
    <t>Medewerkers</t>
  </si>
  <si>
    <t>SLA afspraken</t>
  </si>
  <si>
    <t>Onderaannemers</t>
  </si>
  <si>
    <t>Totaal Wensen</t>
  </si>
  <si>
    <t xml:space="preserve">Accountmanager uren overleg met Provincie </t>
  </si>
  <si>
    <t>Accountmanager reiskosten VV (vast bedrag)</t>
  </si>
  <si>
    <t>Accountmanager transportkosten VV (vast bedrag)</t>
  </si>
  <si>
    <t>AV-bedieningstechnicus uur</t>
  </si>
  <si>
    <t xml:space="preserve">Onderdeel </t>
  </si>
  <si>
    <t>AV-Bedieningstechnicus reiskosten VV (vast bedrag)</t>
  </si>
  <si>
    <t>Duidelijkheid structuur PvA</t>
  </si>
  <si>
    <t>AV-Bedieningstechnicus transportkosten VV (vast bedrag)</t>
  </si>
  <si>
    <t>Compleetheid</t>
  </si>
  <si>
    <t>SMART</t>
  </si>
  <si>
    <t>Realistische uitvoerbaarheid</t>
  </si>
  <si>
    <t>Instructie medewerkers</t>
  </si>
  <si>
    <t>Duidelijkheid Communicatielijnen</t>
  </si>
  <si>
    <t>PRIE(risico analyse)</t>
  </si>
  <si>
    <t>Realistische gedetaillerde planning</t>
  </si>
  <si>
    <t>Standaard uurtarieven en opslag voor speciale uren</t>
  </si>
  <si>
    <t>Administratief proces</t>
  </si>
  <si>
    <t>Wijze van testen en repeteren</t>
  </si>
  <si>
    <t>Borging wensen Provincie</t>
  </si>
  <si>
    <t>Totaal Beoordeling PvA</t>
  </si>
  <si>
    <t xml:space="preserve">Transportkosten </t>
  </si>
  <si>
    <t>Naam rechtsgeldig bevoegde functionaris</t>
  </si>
  <si>
    <t>Functie</t>
  </si>
  <si>
    <t>Handtekening</t>
  </si>
  <si>
    <t>Datum</t>
  </si>
  <si>
    <t>500 uren AV- bedieningstechnicus</t>
  </si>
  <si>
    <t xml:space="preserve">24 x vast bedrag reiskosten </t>
  </si>
  <si>
    <t>24 x transportkosten met kleine bestelwagen of luxe wagen</t>
  </si>
  <si>
    <t>Kortingen op verhuur apparatuur</t>
  </si>
  <si>
    <t>Percentage</t>
  </si>
  <si>
    <t>Antwoord Leverancier</t>
  </si>
  <si>
    <t>Onderwerp</t>
  </si>
  <si>
    <t>Onderdeel</t>
  </si>
  <si>
    <t>Id</t>
  </si>
  <si>
    <t>Eis</t>
  </si>
  <si>
    <t>Beschrijving</t>
  </si>
  <si>
    <t>Prio</t>
  </si>
  <si>
    <t>ref</t>
  </si>
  <si>
    <t>Acceptatiecriteria</t>
  </si>
  <si>
    <t>Punten</t>
  </si>
  <si>
    <t>Voldaan?</t>
  </si>
  <si>
    <t>Antwoord</t>
  </si>
  <si>
    <t>Eisen</t>
  </si>
  <si>
    <t>1. Plan van Aanpak</t>
  </si>
  <si>
    <t>1.1 Werkwijze</t>
  </si>
  <si>
    <t>1.1.1</t>
  </si>
  <si>
    <t>Omschreven werkwijze gelijk aan uitvoering projecten na gunning.</t>
  </si>
  <si>
    <t>De omschreven werkwijze in het Plan van Aanpak is ook de werkwijze die u toe zal passen tijdens de projecten die u mogelijk na gunning gaat uitvoeren. U dient hier bij het omschrijven van het Plan van Aanpak rekening mee te houden. Tenzij de Provincie Noord Brabant tijdens de uitvoering van het contract nadrukkelijk om aanpassingen vraagt.</t>
  </si>
  <si>
    <t>Must</t>
  </si>
  <si>
    <t xml:space="preserve">Werkwijze zoals omschreven in Plan van Aanpak zal worden getoetst aan werkwijze bij projecten na gunning. </t>
  </si>
  <si>
    <t>1.2 Schouw</t>
  </si>
  <si>
    <t>1.2.1</t>
  </si>
  <si>
    <t>Op de hoogte stellen via schouw.</t>
  </si>
  <si>
    <t>Inschrijvers kunnen zich tijdens de schouw op de hoogte stellen van de situatie in de betreffende ruimten en de toegangswegen. Afmetingen van de ruimte en positionering van apparatuur kunt u daar ter plekke bekijken. U dient op basis van deze bevindingen een goede offerte te kunnen aanbieden. De opdrachtnemer is zelf verantwoordelijk voor de betreffende maatvoeringen in de ruimtes. Mogelijke vragen en onduidelijkheden kunt u indienen en worden beantwoord in de Nota van Inlichtingen.</t>
  </si>
  <si>
    <t>U dient aanwezig te zijn op de schouw.</t>
  </si>
  <si>
    <t>2. Beoordeling op prijs</t>
  </si>
  <si>
    <t>2.1 Calculatiesheet</t>
  </si>
  <si>
    <t>2.1.1</t>
  </si>
  <si>
    <t>Invullen meegeleverde calculatiesheets.</t>
  </si>
  <si>
    <t>Inschrijver dient de als bijlage meegeleverde calculatie sheets te gebruiken voor het invullen van de prijzen. U dient alle geel/oranje velden in te vullen.</t>
  </si>
  <si>
    <t xml:space="preserve">U dient alle geel/oranje velden in te vullen. Zoniet dan volgt uitsluiting.
</t>
  </si>
  <si>
    <t xml:space="preserve">2.2 Marktconforme prijzen </t>
  </si>
  <si>
    <t>2.2.1</t>
  </si>
  <si>
    <t>Opdrachtnemer past marktconforme prijzen toe.</t>
  </si>
  <si>
    <t>Opdrachtnemer past marktconforme prijzen toe die verifieerbaar zijn in de markt.</t>
  </si>
  <si>
    <t>(1) Opdrachtnemer past marktconforme prijzen toe die verifieerbaar zijn middels prijsvergelijking met verhuurprijslijsten die gepubliceerd zijn op een openbaar toegankelijke internet sites of door bij collegabedrijven prijzen op te vragen. De aangeboden kortingen zijn gebaseerd op de marktconforme prijzen. De kortingen zijn van toepassing op alle in te huren apparatuur.
(2) Ook voor het maken van ontwerpen hanteert u marktconforme prijzen gebasseerd op het betreffende project. Ter controle kunnen prijzen voorgelegd worden aan een onafhankelijk bureau die deze prijzen toetst aan marktconformiteit.</t>
  </si>
  <si>
    <t>3. Eis t.a.v. Disciplines</t>
  </si>
  <si>
    <t>3.1 Hoofdactiviteiten</t>
  </si>
  <si>
    <t>3.1.1</t>
  </si>
  <si>
    <t>Omschrijving hoofdactiviteiten en eisen die daaraan gesteld worden.</t>
  </si>
  <si>
    <t>Het is hierbij belangrijk dat men zelf de belangrijkste discipline professioneel geluid, AV en licht voor grote evenementen als hoofdactiviteit heeft. Mogelijk mag ook een onderaannemer gekozen worden die het best past bij het project en de werkzaamheden die moeten plaats vinden. Het blijft hierbij belangrijk dat deze onderaannemer volledig voldoet aan de eisen die de Provincie Noord Brabant stelt in dit PvE. De opdrachtnemer (penvoerder) blijft eindverantwoordelijk voor alle ingezette medewerkers.</t>
  </si>
  <si>
    <t>Should</t>
  </si>
  <si>
    <t>De opdrachtnemer heeft professioneel geluid, AV en licht voor grote evenementen als hoofdactiviteit.</t>
  </si>
  <si>
    <t>3.1.2</t>
  </si>
  <si>
    <t>Beheersing van de discipline professioneel geluid.</t>
  </si>
  <si>
    <t xml:space="preserve">De opdrachtnemer beheerst de discipline professioneel geluid. </t>
  </si>
  <si>
    <t xml:space="preserve">(1) De opdrachtnemer heeft ook eigen apparatuur voor het faciliteren van deze discipline.
(2) De opdrachtnemer heeft medewerkers in dienst die deze discipline beheersen en daarvoor ook gecertificeerd zijn.
(3) De opdrachtnemer voldoet ook aan de eisen en mogelijk wensen t.a.v. de apparatuur behorende bij deze disciplines. </t>
  </si>
  <si>
    <t>3.1.3</t>
  </si>
  <si>
    <t>Beheersing van de discipline professioneel beeld (AV).</t>
  </si>
  <si>
    <t xml:space="preserve">De opdrachtnemer beheerst de discipline professioneel beeld (AV) . </t>
  </si>
  <si>
    <t>3.1.4</t>
  </si>
  <si>
    <t>Beheersing van de discipline professioneel licht.</t>
  </si>
  <si>
    <t xml:space="preserve">De opdrachtnemer beheerst de discipline professioneel licht. </t>
  </si>
  <si>
    <t>3.1.5</t>
  </si>
  <si>
    <t>Beheersing van de discipline Studio.</t>
  </si>
  <si>
    <t>De opdrachtnemer beheerst de discipline professioneel camera bediening en regie. De Provincie Noord Brabant heeft een geheel ingerichte eigen studio, waar live uitzendingen en opnames (eventueel met gebruik van greenscreen) worden gemaakt. Afhankelijk van de vorm zijn voor het draaien van de Studio de disciplines geluid, AV (specifiek vMix), camera en bedieningstechnicus nodig.</t>
  </si>
  <si>
    <t>4. Uitsluiting</t>
  </si>
  <si>
    <t>4.1 Andere leverancier</t>
  </si>
  <si>
    <t>4.1.1</t>
  </si>
  <si>
    <t>Inzet andere leverancier.</t>
  </si>
  <si>
    <t>De opdrachtgever behoudt het recht om voor specifieke projecten een andere leverancier te contracteren.</t>
  </si>
  <si>
    <t xml:space="preserve">5. PvA.                           </t>
  </si>
  <si>
    <t xml:space="preserve">5.1 Plan van Aanpak projectcase </t>
  </si>
  <si>
    <t>5.1.1</t>
  </si>
  <si>
    <t>Aanleveren Plan van Aanpak.</t>
  </si>
  <si>
    <t xml:space="preserve">Uw Plan van Aanpak op basis van een uitgebreid omschreven projectcase wordt o.a. beoordeeld op basis van conformiteit met de eisen en door u gehonoreerde wensen in het PvE en een aantal andere beoordelingscriteria. U dient hiervoor een PvA met de aanbieding mee te zenden. </t>
  </si>
  <si>
    <t xml:space="preserve">5.2 Offerte Plan van Aanpak projectcase </t>
  </si>
  <si>
    <t>5.2.1</t>
  </si>
  <si>
    <t xml:space="preserve">U dient op basis van de projectcase behorende bij het Plan van Aanpak een offerte te maken door gebruik te maken van het prijsinvulformulier onder tabblad Prijsinvulformulier PvA.  </t>
  </si>
  <si>
    <t xml:space="preserve">De offerte moet gebaseert zijn op de eisen in het PvE.
U dient hiervoor gebruik te maken van het prijsinvulformulier onder het tabblad PvA.
U dient de geel/oranje velden in te vullen. </t>
  </si>
  <si>
    <t>(1) Op basis van een uitgebreide omschrijving inclusief tekenigen dient u een reële offerte te maken volgens een excelmodel (tabblad Prijsinvulformulier). U dient alleen de geel/oranje velden in te vullen. U bent vrij om meer velden aan te maken mocht u te weinig ruimte hebben om offerte volledig te kunnen realiseren.
(2) U dient hierbij rekening te houden met alle apparatuur, materialen en uren die u nodig denkt te hebben op basis van de uitwerking van uw PvA dat getoetst wordt aan de hand van de eisen en gehonoreerde wensen in het PvE.
(3) U dient de ruimte zelf te beoordelen en de maten op te nemen tijdens een schouw.
(4) U dient alle kosten te specificeren zoals omschreven in het PvE.
(5) U zorgt voor een offerte op basis van de eisen die gesteld zijn in het PvE en de prijzen, uurtarieven en kortingen die aangeboden zijn in de aanbesteding. Transparant, gespecifieerd op artikel niveau, bruto prijs, afgesproken korting , nettoprijs, urenspecificatie per medewerkers (functie gespecificeerd naar uurloon en totaal aantal uren), transportkosten en de mogelijke speciale tarieven voor avonden, nachten en weekenden.
(6) U bent zelf verantwoordelijk voor de juiste optelling van het eindbedrag. Dit eindbedrag zal automatisch gekoppeld worden aan de berekening in het scoreoverzicht.</t>
  </si>
  <si>
    <t>6.1 Toetsing op basis van prestatie indicatoren</t>
  </si>
  <si>
    <t>6.1.1</t>
  </si>
  <si>
    <t xml:space="preserve">De opdrachtnemer wordt getoets op basis van prestatie indicatoren. Deze prestatie indicatoren worden door de Provincie Noord Brabant bepaald op basis van de eisen en gehonoreerde wensen in het PvE. </t>
  </si>
  <si>
    <t>7. Maaltijdverstrekking</t>
  </si>
  <si>
    <t>7.1 Maaltijdverstrekking</t>
  </si>
  <si>
    <t>7.1.1</t>
  </si>
  <si>
    <t>(1) Wanneer opbouw van evenementen plaatsvindt op weekdagen onder kantoortijden (07.00 - 18.00 uur), dan zijn de kosten van de lunch voor de opdrachtnemer.
(2) Bij avondevenementen, waarbij de opbouw vóór dinertijd (17:30 uur) geschiedt, dan zorgt de Provincie Noord Brabant voor een warme maaltijd.
(3) Wanneer er in het weekend een evenement plaatsvindt, dan zorgt,- in overleg-, de Provincie Noord Brabant voor een lunch/warme maaltijd.</t>
  </si>
  <si>
    <t>Ref</t>
  </si>
  <si>
    <t>Acc.Crit.Niet</t>
  </si>
  <si>
    <t>Acc.Crit.Factor</t>
  </si>
  <si>
    <t>1. Algemeen</t>
  </si>
  <si>
    <t>1.1 Verhuur assortiment</t>
  </si>
  <si>
    <t>Representatieve apparatuur.</t>
  </si>
  <si>
    <t>De opdrachtnemer werkt altijd met schoon, vrijwel onbeschadigd en gekeurd apparatuur en accessoires die geplaatst worden bij de Provincie Noord Brabant.</t>
  </si>
  <si>
    <t>(1) Aantoonbaar NEN 3140 gekeurd apparatuur.
(2) Schoon en vrijwel onbeschadigd apparatuur en accessoires. Dit geldt met name voor apparatuur, die direct zichtbaar voor het publiek opgesteld staan of op een andere wijze zichtbaar zijn.</t>
  </si>
  <si>
    <t>1.1.2</t>
  </si>
  <si>
    <t>Vervoer verhuur apparatuur.</t>
  </si>
  <si>
    <t>Alle apparatuur dient vervoerd te worden in flightcases.</t>
  </si>
  <si>
    <t>Apparatuur dient verpakt te zijn in flightcases die geschikt zijn om apparatuur schadevrij te kunnen vervoeren.</t>
  </si>
  <si>
    <t>2. Apparatuur van Provincie Noord Brabant</t>
  </si>
  <si>
    <t xml:space="preserve">2.1 Gebruik </t>
  </si>
  <si>
    <t>Gebruik apparatuur van Provincie Noord Brabant.</t>
  </si>
  <si>
    <t xml:space="preserve">De opdrachtnemer maakt voor de kleinere interne evenementen, in principe, gebruik van de bij de Provincie Noord Brabant aanwezige apparatuur.                                                                                                           </t>
  </si>
  <si>
    <t xml:space="preserve">(1) De opdrachtnemer verklaart te willen en kunnen werken met de eigen apparatuur van de Provincie Noord Brabant.
(2) De opdrachtnemer zal duidelijk moeten motiveren (in voor een leek begrijpelijke taal) waarom de apparatuur van de Provincie Noord Brabant niet geschikt is voor de toepassing tijdens het evenement.
(3) Er mag pas verhuur apparatuur van de opdrachtnemer (volgens offerte) ingezet worden na goedkeuring van de Projectmanager van het Evenementenbureau van de Provincie Noord Brabant.
</t>
  </si>
  <si>
    <t>2.2 Verantwoordelijkheid</t>
  </si>
  <si>
    <t>Verantwoordelijk omgaan met apparatuur van de Provincie Noord Brabant.</t>
  </si>
  <si>
    <t>De opdrachtnemer is ook bij gebruik van apparatuur van de Provincie Noord Brabant een goed huismeester.</t>
  </si>
  <si>
    <t xml:space="preserve">De opdrachtnemer gaat verantwoordelijk om met de apparatuur van de Provincie Noord Brabant als men daar gebruik van maakt tijdens de werkzaamheden. </t>
  </si>
  <si>
    <t>3.1 Geluid</t>
  </si>
  <si>
    <t>Eisen aan geluid.</t>
  </si>
  <si>
    <t>De opdrachtnemer maakt voor grote evenementen een geluidsontwerp (digitaal) op basis van de afmetingen van de zaal en de posities van het publiek in die zaal.
Men houdt hierbij rekening met de akoestische aspecten van de zaal.
De uitkomsten uit de berekening die gemaakt wordt aan de hand van het geluidsontwerp benadert de geluidskwaliteit in de werkelijkheid.</t>
  </si>
  <si>
    <t>De eisen die aan werkelijke geluidskwaliteit gesteld worden zijn:
(1) Goede spraakverstaanbaarheid op iedere publiekspositie in de zaal (de STI, Speech Transmission Index, waarde moet op de slechtste posities in de zaal in ieder geval meer zijn dan 0,60. De andere posities moeten dus hogere waarden hebben). STI volgens NEN-EN-IEC 60268-16:2011.
(2) Gelijkmatigheid geluidsniveau voor 90% van het publieksvlak van +/- 3 dB en voor het resterende gedeelte &lt; +/- 5dB, gemeten in tertsen met roze ruis.
(3) Dit ontwerp wordt besproken met de Projectmanager van het Evenementenbureau van de Provincie Noord Brabant en eventueel voorgelegd aan een adviseur en mogelijk op basis van steekproeven via een meting beoordeeld (zowel voordat er publiek in de zaal zit en tijdens dat er publiek in de zaal zit.
(4) Het moet mogelijk zijn om een geluidsdruk te realiseren in het midden van het publieksvlak van 103dB (lin) Leq (maximaal 1% harmonische vervorming). De geluidsdruk mag nooit hoger zijn dan 103dB (lin) Leq.
(5) Er staan geen luidsprekers uit fase.
(6) De delay van het geluid van de delaystacks staat exact op tijd (afstand) ingesteld.
(7) Bij muziek weergave is er sprake van een relatieve gelijkmatigheid in frequentieverloop van 40 Hz tot 16KHz</t>
  </si>
  <si>
    <t>3.2 Luidsprekersystemen</t>
  </si>
  <si>
    <t>3.2.1</t>
  </si>
  <si>
    <t>Audio line-array systemen.</t>
  </si>
  <si>
    <t>Opdrachtnemer heeft een eigen line-array luidsprekersysteem inclusief rigging systeem en met mogelijk een ground support (ophang)systeem.</t>
  </si>
  <si>
    <t>(1) De opdrachtnemer werkt o.a. met een eigen, A-merk, audio line-array systeem inclusief een bijpassend sublaagluidsprekersysteem (A-merken; Meijer Sound, Adamson, L-Acoustics, D&amp;B, EAW, Renkus Heinz, Martin Audio, NEXO of gelijkwaardig).
(2) Het line-array luidsprekersysteem moet lineair en coherent zijn.
(3) De horizontale openingshoek van het line-array cluster moet minimaal 80 graden zijn.
(4) Met dit line-array systeem moet het mogelijk zijn om in de centrale hal van het Provinciehuis in Den Bosch op iedere publiekspositie een geluidsdruk te realiseren van 103dB (lin) Leq.
(5) De line-array luidsprekers heeft een frequentiespectrum in vrij veld van: minimaal 40 Hz tot 16 kHz +/- 5 dB.</t>
  </si>
  <si>
    <t>3.2.2</t>
  </si>
  <si>
    <t>Sublaag systemen.</t>
  </si>
  <si>
    <t>Eigen sublaagsysteem.</t>
  </si>
  <si>
    <t>(1) De opdrachtnemer werkt met een sublaagsysteem passend wat betreft merk en type bij het toegepaste line-array luidsprekersysteem (welke door de fabrikant geadviseerd wordt).
(2) Minimaal 2 x 15 inch per component.
(3) Haalbare geluidsdruk, per kant, van 103 dB (onvervormd).
(4) Frequentiespectrum vrije veld:  minimaal 40Hz tot 150Hz  +/- 5dB.</t>
  </si>
  <si>
    <t>3.2.3</t>
  </si>
  <si>
    <t>Luidsprekersysteem ontwerp.</t>
  </si>
  <si>
    <t xml:space="preserve">De audiotechnicus werkt met een ontwerpsysteem voor het configureren, positioneren, inregelen van een line-array luidspreker systeem in een bepaalde ruimte. </t>
  </si>
  <si>
    <t>Met dit programma is het mogelijk;
(1) Om te bepalen hoe de line-array gepositioneerd moet worden in de ruimte (waar en hoe hoog).
(2) Hoe de line-array geconfigureerd moet worden (hoeveel line-array cabinetten er toegepast moeten worden, wat de hoek moet zijn tussen de luidsprekers).
(3) Hoe de instelling/inregeling moet zijn voor het line-array systeem, etc.
(4) U geeft bij het antwoord aan welk programma u hier voor gebruikt.</t>
  </si>
  <si>
    <t>3.2.4</t>
  </si>
  <si>
    <t>Electro akoestisch audio meetsysteem.</t>
  </si>
  <si>
    <t>De audiotechnicus maakt gebruik van een digitaal electro akoestisch audio meetsysteem. Met behulp van meetmicrofoons in de zaal wordt het binnenkomende geluid vergeleken met het signaal op de uitgang van de audiomixer.</t>
  </si>
  <si>
    <t>(1) Met dit systeem is het mogelijk om het luidsprekersysteem optimaal in te regelen voor een bepaald ruimte.
(2) Dit programma meet, met behulp van meetmicrofoons, het akoestisch effect van een luidsprekersysteem in de ruimte. De veeleisende systeemtechnicus kan het luidsprekersysteem hiermee nog beter inregelen.
(3) U geeft in de kolom "antwoord" aan welk meetsysteem u hier voor gebruikt.</t>
  </si>
  <si>
    <t>3.2.5</t>
  </si>
  <si>
    <t>Ondersteunende luidsprekersystemen.</t>
  </si>
  <si>
    <t>Wanneer er met twee line-array clusters geen goede spreiding en dekking over de zaal wordt verkregen dan kan men gebruik maken van een middencluster, frontfills of een delaystack.</t>
  </si>
  <si>
    <t>(1) Een middencluster kan ingevuld worden met een derde line-array cluster of bijvoorbeeld 3 gekoppelde luidsprekers die het midden van de zaal invullen. Dit systeem zal hangend aan een truss systeem bevestigd moeten worden.
(2) Om het publiek vlak voor het podium ook een goede geluidservaring te geven is het soms wenselijk om voor deze groep mensen aparte luidsprekers te plaatsen. Vaak hoeft hier geen volledige mix van het zaalgeluid op versterkt te worden.
(3) Via een delay stack is het mogelijk om bij lange zalen of zalen met beperkingen i.v.m. hoogteverschillen of objecten in de ruimte gebruik te maken van een delay stack. Dit kan opgelost worden met meerdere kleine line-array systemen of luidsprekers op statief. Het is hierbij belangrijk dat de delay goed ingesteld is.
(4) Voor alle luidsprekers geldt dat ze niet uit fase mogen staan.
(5) Luidsprekers moeten zodanig opgehangen worden of geplaatst worden dat de zichtlijnen naar het podium en de mogelijke projectieschermen niet of minimaal beperken. Als een beperking van de zichtlijnen absoluut nodig is voor een goede geluidsweergave overal in de zaal, dan zal men middels extra LCD schermen de beelden van het podium via een cameraregistratie aan moeten bieden. Tevens moeten de beelden die op het projectiescherm te zien zijn ook geschakeld worden naar de LCD-schermen.
(6) Het is van belang dat de gekozen oplossingen passend zijn voor een nette business omgeving.</t>
  </si>
  <si>
    <t>3.2.6</t>
  </si>
  <si>
    <t>Ondersteunende luidsprekersystemen op statief.</t>
  </si>
  <si>
    <t>Op posities in de zaal waar u met het line-array luidsprekersysteem niet goed geluid kunt projecteren, gebruikt u luidsprekers op statief.</t>
  </si>
  <si>
    <t>(1) De opdrachtnemer maakt hiervoor gebruik van luidsprekers (A-merken) bij voorkeur van het zelfde merk als het line-array systeem. Deze luidsprekers kunnen door middel van een wind-up statief op minimaal 2,5 mtr. hoogte gepositioneerd worden. Door middel van een speciaal frame kan de luidspreker volledig vrij (zowel horizontaal als verticaal) schuin gericht worden op een groep mensen in het publiek.
(2) De luidspreker moet wat betreft capaciteit en kwaliteit aansluiten bij het toegepaste line-array systeem.</t>
  </si>
  <si>
    <t>3.2.7</t>
  </si>
  <si>
    <t>Kleine luidsprekersystemen.</t>
  </si>
  <si>
    <r>
      <t xml:space="preserve">De opdrachtnemer past voor kleinere zalen dan de Centrale hal, </t>
    </r>
    <r>
      <rPr>
        <sz val="11"/>
        <rFont val="Futura Book"/>
        <family val="2"/>
      </rPr>
      <t xml:space="preserve">indien de Provincie Noord Brabant hier zelf niet in kan voorzien, </t>
    </r>
    <r>
      <rPr>
        <sz val="11"/>
        <color indexed="8"/>
        <rFont val="Futura Book"/>
        <family val="2"/>
      </rPr>
      <t>kwalitatief goede luidsprekersystemen toe die passend zijn bij de ruimte en passend zijn bij het soort evenement.</t>
    </r>
  </si>
  <si>
    <t>(1) De opdrachtnemer bepaalt per ruimte en evenement welk luidsprekersysteem hier het meest geschikt voor is.
(2) In smalle lange ruimtes wordt bijvoorbeeld gewerkt met meerdere luidsprekers die over de lengte van de zaal verdeeld zijn en t.o.v. elkaar vertraagd zijn.
(3) In hele brede ondiepe ruimtes wordt gewerkt met een rij van 4 of 6 luidsprekers voor in de zaal.
(4) Spraakverstaanbaarheid zal in veel gevallen een bepalende kwaliteitseis zijn.</t>
  </si>
  <si>
    <t>3.2.8</t>
  </si>
  <si>
    <t>Versterkers.</t>
  </si>
  <si>
    <t>De opdrachtnemer werkt met versterkers die passend zijn bij het luidsprekersysteem.</t>
  </si>
  <si>
    <t>De versterkers moeten wat betreft vermogen en kwaliteit passend zijn bij het luidsprekersysteem. (Bij actieve luidsprekersystemen hoeft natuurlijk geen versterker toegepast te worden).</t>
  </si>
  <si>
    <t>3.3 Digitale audioinfrastructuur</t>
  </si>
  <si>
    <t>3.3.1</t>
  </si>
  <si>
    <t>Digitale audiomixer.</t>
  </si>
  <si>
    <t xml:space="preserve">De opdrachtnemer beschikt over en heeft ervaring met een minimaal 48 kanalen digitale audiomixer met een minimaal 8 kanaals matrix functie. </t>
  </si>
  <si>
    <t xml:space="preserve">De minimaal 48 kanaals digitale audiomixer (24 bit/96kHz) met een minimaal 8 kanaals matrix functie, is van een A-merk zoals bijvoorbeeld Midas, Digico en Yamaha of gelijkwaardig. </t>
  </si>
  <si>
    <t>3.3.2</t>
  </si>
  <si>
    <t>Toepassen digitale audiomixer.</t>
  </si>
  <si>
    <t>De opdrachtnemer gebruikt een digitale audiomixer.</t>
  </si>
  <si>
    <t>(1) De opdrachtnemer maakt voor de grote evenementen gebruik van een digitale audiomixer passend bij het aantal noodzakelijke audiokanalen.
(2)De audiomixer beschikt over een redundant voeding.</t>
  </si>
  <si>
    <t>3.3.3</t>
  </si>
  <si>
    <t>Digitale signaal distributie.</t>
  </si>
  <si>
    <t>De opdrachtnemer gebruikt Dante digital media netwerk technologie.</t>
  </si>
  <si>
    <t xml:space="preserve">De opdrachtnemer maakt voor de grote evenementen extern (buiten de audiomixer om) gebruik van Dante digital media netwerk technologie voor digitale audio distributie via netwerk bekabeling tussen audiomixer en podium en digitale audiobewerking via digitale audiomixers, processors, audiocomponenten. </t>
  </si>
  <si>
    <t>3.3.4</t>
  </si>
  <si>
    <t>Stageboxen.</t>
  </si>
  <si>
    <t>De opdrachtnemer gebruikt digitale stageboxen op het podium.</t>
  </si>
  <si>
    <t>(1) De stageboxen die op het podium gebruikt worden zijn minimaal (24 in, en 8 of 12 out).
(2) Deze ondersteunen 24 bit/96kHz.</t>
  </si>
  <si>
    <t>3.4 Zendermicrofoons</t>
  </si>
  <si>
    <t>3.4.1</t>
  </si>
  <si>
    <t>Type zender microfoons.</t>
  </si>
  <si>
    <t>De opdrachtnemer werkt met professionele zendermicrofoons.</t>
  </si>
  <si>
    <t>(1) De opdrachtnemer werkt met professionele condensator zendermicrofoons met deversity ontvangers en actieve antenne distributie (A-merken zoals bijvoorbeeld Shure, Sennheiser of gelijkwaardig).
(2) Deze zenders maken gebruik van een wettelijk in Nederland goedgekeurde band.
(3) Voor de grotere evenementen moet het mogelijk zijn om tegelijkertijd 16 zendermicrofoons te gebruiken zonder dat ze elkaar beïnvloeden of storing opleveren.
(4) De zendermicrofoon of beltpackzender heeft een zendvermogen van minimaal 30mW.</t>
  </si>
  <si>
    <t>3.4.2</t>
  </si>
  <si>
    <t>Type headset microfoon voor beltpackzender.</t>
  </si>
  <si>
    <t xml:space="preserve">De opdrachtnemer werkt met beltpackzenders en headset en/of revers microfoons. </t>
  </si>
  <si>
    <t>(1) De opdrachtnemer werkt bij spraakversterking met zendermicrofoons, in live situaties bij voorkeur met headsetmicrofoons (dun model en huidkleurig). (A-merken zoals bijvoorbeeld DPA, Sennheiser, Shure, Countryman of gelijkwaardig).
(2) Wanneer iemand absoluut geen headsetmicrofoon wil dragen, dan dient er gekozen te worden voor een reversmicrofoon met een nierkarakteristiek.</t>
  </si>
  <si>
    <t>3.4.3</t>
  </si>
  <si>
    <t>Type handzendermicrofoon.</t>
  </si>
  <si>
    <t>De opdrachtnemer kiest het type handzendermicrofoon bij de specifieke toepassing tijdens het evenement.</t>
  </si>
  <si>
    <t>(1) Voor een microfoon situatie waarbij feedback (rondzingen) een probleem kan vormen zal een close mic (handzender microfoon met cardioïde karakteristiek) gekozen worden.
(2) Voor een zaal waarin een spreker van achter een katheder wil spreken met een zender microfoon op statief zal voor een handzender met een super cardioïde karakteristiek (schakelbaar tussen cardioïde en super cardioïde) gekozen worden mits er geen feedbackproblemen te verwachten zijn.</t>
  </si>
  <si>
    <t>3.4.4</t>
  </si>
  <si>
    <t>Back-up zenders.</t>
  </si>
  <si>
    <t>De opdrachtnemer zorgt tijdens grote evenementen (o.a. in de Centrale hal) voor een directe back-up van hand- en/of beltpack zender/ontvanger.</t>
  </si>
  <si>
    <t>In het geval er zich tijdens een groot evenement (o.a. In de Centrale hal) een storing voordoet aan een zendermicrofoon of ontvanger, dan heeft u een back-up zendermicrofoon configuratie (handzender en/of beltpackzender + ontvanger + actieve antenne vlaggen) gereed om ter plekke binnen 30 seconden een nieuwe zendermicrofoon of beltpackzender te overhandigen die wel goed functioneert.
U dient hierbij rekening te houden met het feit dat deze zendermicrofoon al aangesloten en ingeregeld is op de audiomixer.</t>
  </si>
  <si>
    <t>3.5 Microfoons</t>
  </si>
  <si>
    <t>3.5.1</t>
  </si>
  <si>
    <t>Type microfoons.</t>
  </si>
  <si>
    <t>De opdrachtnemer kiest het type microfoon bij de specifieke toepassing tijdens het evenement.</t>
  </si>
  <si>
    <t>De opdrachtnemer kiest voor iedere toepassing een specifieke microfoon.
(1) Bij het katheder wordt bij voorkeur een zwanenhals microfoon toegepast.
(2) Bij zang wordt bij voorkeur een close mic toegepast.
(3) Bij ieder instrument wordt een specifieke microfoon toegepast passend bij het volume en frequentie gebied van het instrument.
(4) Op het podium zal de esthetiek ook een belangrijk punt zijn bij de keuze voor een specifieke microfoon.</t>
  </si>
  <si>
    <t>4.1 Projectoren</t>
  </si>
  <si>
    <t>Type projectoren.</t>
  </si>
  <si>
    <r>
      <t>De opdrachtnemer overlegt met de Coördinator Evenemententechniek van de</t>
    </r>
    <r>
      <rPr>
        <sz val="11"/>
        <rFont val="Futura Book"/>
        <family val="2"/>
      </rPr>
      <t xml:space="preserve"> Provincie Noord Brabant bij kleine events de keu</t>
    </r>
    <r>
      <rPr>
        <sz val="11"/>
        <color indexed="8"/>
        <rFont val="Futura Book"/>
        <family val="2"/>
      </rPr>
      <t>ze voor de projector op basis van de betreffende weergavebronnen (PC's, video, etc), beeldresoluties, de lichtomstandigheden, het beeldformaat en de positie in de zaal.</t>
    </r>
  </si>
  <si>
    <t>De projector moet voldoen aan;
(1) een native beeldresolutie van 1920 x 1200.
(2) een "operation noise" in normal mode van minder dan of gelijk aan 40dB.
(3) een minimale licht output van 6000 AnsiLumen.
(4) een goede kleurweergave (géén 1 chip projectoren met kleurenwiel).</t>
  </si>
  <si>
    <t>4.1.2</t>
  </si>
  <si>
    <t>De opdrachtnemer werkt o.a. voor grote evenementen met professionele large venue projectoren.</t>
  </si>
  <si>
    <t>De projector moet voldoen aan;
(1) 3 chip DLP (LED/Laser).
(2) een native beeldresolutie van minimaal 1920 x 1200.
(3) een minimale licht output van 16.000 AnsiLumen (meer Ansilumen afhankelijk van lichtomstandigheden en schermformaat).
(4) een "operation noise" in normal mode van minder dan of gelijk aan 50dB.
(5) toepasbare wisselbare lenzen.
(6) toepasbare lensshift horizontaal en vertikaal.
(7) A-merken zoals bijvoorbeeld Epson, Barco, Panasonic, Christies, Digital Projection.</t>
  </si>
  <si>
    <t>4.2 Signaal distributie</t>
  </si>
  <si>
    <t>4.2.1</t>
  </si>
  <si>
    <t>Digitale signaaldistributie.</t>
  </si>
  <si>
    <t>De opdrachtnemer werkt o.a. met digitale signaaldistributie van HD beeldsignalen (camera- en presentatiebeelden).</t>
  </si>
  <si>
    <t xml:space="preserve">Digitale signaal distributie van presenentatie signalen van camera- en presentatiebeelden met een resolutie van 1920 x 1080 of meer vindt plaats met minimaal HD-SDI verbindingen (via specifieke coax kabel of glasvezelkabel) of met HDBT verbindingen (via CAT6A of glasvezelbekabeling). </t>
  </si>
  <si>
    <t>4.3 Camerasystemen</t>
  </si>
  <si>
    <t>4.3.1</t>
  </si>
  <si>
    <t>Professionele HD camerasystemen.</t>
  </si>
  <si>
    <t>De opdrachtnemer werkt met professionele HD camerasystemen.</t>
  </si>
  <si>
    <t>(1) De opdrachtnemer werkt met HD camera’s (A-merken zoals bijvoorbeeld Sony, Panasonic of gelijkwaardig) en een HD camera regieset (A-Merken als BlackMagic Design, Panasonic, JVC) of een compacte camerawagen.
(2) Men maakt gebruik van HD-SDI verbindingen en een HD-SDI cameramixer.
(3) De cameramensen hebben in een cameraregiesysteem een intercom verbinding met de regie en een tallyfunctie op de camera.
(4) Shading van de camera's vindt plaats vanaf de regiepositie.</t>
  </si>
  <si>
    <t>4.4 Presentatieswitchers</t>
  </si>
  <si>
    <t>4.4.1</t>
  </si>
  <si>
    <t>Presentatieswitchers.</t>
  </si>
  <si>
    <t xml:space="preserve">De opdrachtnemer werkt met aparte professionele presentatieswitchers </t>
  </si>
  <si>
    <t>(1) Er wordt gewerkt met A-merken zoals Barco, Chistie Spyder, Analogway of gelijkwaardig voor het schakelen van PC-, video- en camera signalen naar de projectoren en de LCD schermen.
(2) De presentatieswitchers kunnen seamless (zonder zwart beeld tijdens de overgang) en via een fade schakelen tussen analoge en digitale inputs met diverse resoluties.
(3) De output resoluties kunnen vrij ingesteld worden (in ieder geval 1920 x 1080 en 1920 x 1200).
(4) De seamless switcher heeft een preview functie en preview uitgang om beelden te kunnen voorschakelen voordat er daadwerkelijk live geschakeld wordt.
(5) De presentatieswitcher heeft de mogelijkheid om minimaal 2x Picture in Pictures (beide bewegende beelden) over een stilstaande (vrij in te vullen) achtergrond te plaatsen.</t>
  </si>
  <si>
    <t>A-Merken bijvoorbeeld Barco, Christie Spyder, AnalogWay, ) voor het schakelen van de PC signalen en video signalen naar de projectieschermen en de LCD monitoren</t>
  </si>
  <si>
    <t>4.5 Multiscreen softedge blending faciliteiten</t>
  </si>
  <si>
    <t>4.5.1</t>
  </si>
  <si>
    <t>Multiscreen softedge blending faciliteiten.</t>
  </si>
  <si>
    <t>De opdrachtnemer werkt voor grote multiscreen softedge projectie met systemen als Dataton Watchout of AV-Stumpfl Pixera of gelijkwaardig.</t>
  </si>
  <si>
    <t xml:space="preserve">(1) Het moet mogelijk zijn om meerdere projectoren een totale projectie van 24 mtr. breed bij 3,5 mtr. hoog te realiseren, waarbij volledig schaalbaar meerdere projectoren een deel van het beeld toegewezen krijgen.
(2) De totale resolutie van de gehele projectie moet vrij schaalbaar zijn.
(3) Via Dataton Watchout of AV-Stumpfl Pixera moet het mogelijk zijn om via softedge de projectie naadloos en vloeiend te koppelen.
(4) Het moet tevens mogelijk zijn om real time live camerabeelden, powerpoints etc weer te geven in Windows binnen de totale projectie.
(5) Het moet mogelijk zijn om een totaal beeld over 24 mtr. in de juiste bijpasende pixelresolutie weer te geven. Men maakt hierbij niet gebruik van LCD projectoren in verband met de softedge overgangen in zwart.
(6) Realtime rendering vindt plaats op de locale PC's die de projectoren van signaal voorzien. </t>
  </si>
  <si>
    <t>4.6 LCD monitoren</t>
  </si>
  <si>
    <t>4.6.1</t>
  </si>
  <si>
    <t>Gebruik LCD monitoren.</t>
  </si>
  <si>
    <t>De opdrachtnemer werkt met professionele LCD monitoren in diverse formaten die geplaatst worden op LCD monitorstatieven.</t>
  </si>
  <si>
    <t>(1) Met professioneel wordt bedoeld dat de fabrikant aangeeft dat ze geschikt zijn voor 12 x 7 gebruik (7 dagen per week 12 uur per dag of meer uren per dag).
(2) Lichtopbrengst minimaal 450 cd/m2.
(3) De native resolutie van de LCD monitor is 1920 x 1080 of 4K.
(4) LCD monitoren worden geplaatst op een professioneel, veilig, robuust LCD monitor statief passend bij het formaat en het gewicht van de LCD monitor.
(5) De hoogte van het LCD scherm kan gevarieerd worden. De afstand vloer tot onderkant LCD scherm minimaal 1,80 mtr..</t>
  </si>
  <si>
    <t>4.7 Tijdelijke Studio / Livestream</t>
  </si>
  <si>
    <t>4.7.1</t>
  </si>
  <si>
    <t>Creeëren tijdelijke Studio / Livestream omgeving.</t>
  </si>
  <si>
    <t>Minimale mogelijkheden van een tijdelijke Studio / Livestream omgeving.</t>
  </si>
  <si>
    <t>(1) HD kwaliteit eindproduct.
(2) Inzet van minimaal 2 PTZ camera's op camera controller.
(3) Presentatieswitch heeft minimaal input voor twee laptops en 2 camera's (bij inzet van meer dan 2 camera's een aparte cameraregie gebruiken en deze PGM de presentatieswitch insturen).
(4) Presentatieswitch heeft minimaal één (multi)preview en twee onafhankelijk te schakelen outputs.
(5) Minimaal 65" beeldscherm of beamer/projectiescherm voor videoswitch PGM weergave naar bezoekers.
(6) Minimaal 32" beeldscherm als afkijkscherm voor presentatie.
(7) Inzet van webpresenter om livestream naar Teams, Vimeo of YouTube te sturen.
(8) Inzet van recorder om livestream op te nemen.
(9) Inzet van audioset (Mixer, microfoons, luidsprekers) voor weergave in de ruimte en livestream.
(10) Inzet van voldoende en in kleur in te stellen (2800 K - 6500 K) LED verlichting op statieven.</t>
  </si>
  <si>
    <t>5. Licht apparatuur</t>
  </si>
  <si>
    <t>5.1 Keuze type licht</t>
  </si>
  <si>
    <t>Keuze voor LED of conventioneel licht.</t>
  </si>
  <si>
    <r>
      <t xml:space="preserve">Bij de keuze voor LED licht of conventioneel licht (halogeen) gaat de </t>
    </r>
    <r>
      <rPr>
        <sz val="11"/>
        <rFont val="Futura Book"/>
        <family val="2"/>
      </rPr>
      <t>duidelijke</t>
    </r>
    <r>
      <rPr>
        <sz val="11"/>
        <color indexed="8"/>
        <rFont val="Futura Book"/>
        <family val="2"/>
      </rPr>
      <t xml:space="preserve"> voorkeur van de Provincie Noord Brabant uit naar de oplossing </t>
    </r>
    <r>
      <rPr>
        <sz val="11"/>
        <rFont val="Futura Book"/>
        <family val="2"/>
      </rPr>
      <t>voor LED licht</t>
    </r>
    <r>
      <rPr>
        <sz val="11"/>
        <color rgb="FFFF0000"/>
        <rFont val="Futura Book"/>
        <family val="2"/>
      </rPr>
      <t xml:space="preserve"> </t>
    </r>
    <r>
      <rPr>
        <sz val="11"/>
        <color indexed="8"/>
        <rFont val="Futura Book"/>
        <family val="2"/>
      </rPr>
      <t xml:space="preserve">die wat betreft de totale projectkosten voor licht en de betrouwbaarheid, esthetiek en bedieningsvriendelijkheid de beste resultaten geeft mits aan de kwaliteitseisen wordt voldaan. </t>
    </r>
  </si>
  <si>
    <t>(1) Denk hierbij aan totale projectkosten voor licht waarbij LED licht bijvoorbeeld zorgt voor lagere vermogens (stroomvoorziening), minder bekabeling en minder dikke kabels in de zaal en in de trussen, minder dimmers, minder opbouwtijd.
(2) De eisen zoals geformuleerd voor licht dienen hierbij gehanteerd te worden.</t>
  </si>
  <si>
    <t>5.2 LED licht</t>
  </si>
  <si>
    <t>LED licht.</t>
  </si>
  <si>
    <t>Bij gebruik van LED theaterspots (PC/Fresnel/Profiel/Moving head) (RGBW) als frontlicht worden de beschreven eisen gesteld.</t>
  </si>
  <si>
    <t>(1) Vanaf 2500 Kelvin tot maximaal 3200 Kelvin instelbare kleurtemperatuur.
(2) CRI (Colour Rendering Index) minimaal 90 waarbij R9 (rood) een minimale waarde heeft van 50.
(3) Lichtdimming flickerfree (daarmee wordt bedoeld geen flikkering zichtbaar voor het menselijk oog en videocamera’s).
(4) Goede optische kwaliteit (geen kleurschifting aan de randen), hoog rendement.
(5) Veiligheid (zit mechanisch goed in elkaar, goede elektrische veiligheid, dubbele isolatie randaarde, dubbele veiligheid (afschakelen spanning bij openen lamphuis).
(6) A-merken zoals bijvoorbeeld gelijk of beter dan DTS scena, Robert Juliat, ETC, Clay Paky, Martin, Robe, Varilite, High End Systems, SGM.</t>
  </si>
  <si>
    <t>5.3 Conventioneel licht</t>
  </si>
  <si>
    <t>5.3.1</t>
  </si>
  <si>
    <t>Conventioneel licht.</t>
  </si>
  <si>
    <t>Bij gebruik van conventioneel licht als frontlicht (PC/Fresnel/Profiel) worden de beschreven eisen gesteld.</t>
  </si>
  <si>
    <t>(1) Goede optische kwaliteit (geen kleurschifting aan de randen), hoog rendement.
(2) Veiligheid; zit mechanisch goed in elkaar, goede elektrische veiligheid, dubbele isolatie randaarde, dubbele veiligheid (afschakelen spanning bij openen lamphuis).
(3) A-merken zoals bijvoorbeeld gelijk of beter dan Robert Juliat, ETC, Selecon, ADB.</t>
  </si>
  <si>
    <t>5.3.2</t>
  </si>
  <si>
    <t>PAR schijnwerpers.</t>
  </si>
  <si>
    <t>Basis frontlicht.</t>
  </si>
  <si>
    <t>Het gebruik van PAR schijnwerpers is niet toegestaan voor basis frontlicht.</t>
  </si>
  <si>
    <t>5.3.3</t>
  </si>
  <si>
    <t>Lamparmaturen en schijnwerpers.</t>
  </si>
  <si>
    <t>Algemene eisen t.a.v. lamparmaturen en schijnwerpers.</t>
  </si>
  <si>
    <t>(1) Lamparmaturen/schijnwerpers moeten voorzien zijn van een gecertificeerde veiligheidskabel passend bij het gewicht van de lamparmaturen/schijnwerpers en een maximale valhoogte van 50 cm.
(2) Alle lamparmaturen/schijnwerpers hebben een gemonteerde 230V aansluitkabel van minimaal 1,5 mtr. met gemonteerde Schuko stekker 16A/230V.
(3) Armaturen/schijnwerpers (m.u.v. Profielen en bewegend licht) moeten zijn voorzien van barndoors.</t>
  </si>
  <si>
    <t>5.3.4</t>
  </si>
  <si>
    <t>Bewegend licht.</t>
  </si>
  <si>
    <t>Algemene eisen t.a.v. bewegend licht.</t>
  </si>
  <si>
    <t xml:space="preserve">(1) Lichtdimming flickerfree (daarmee wordt bedoeld geen flikkering zichtbaar voor het menselijk oog en videocamera’s) en vloeiend (fade-in en fade-out) dimgedrag.
(2) Goede optische kwaliteit (geen kleurschifting aan de randen), hoog rendement.
(3) Veiligheid; zit mechanisch goed in elkaar, goede elektrische veiligheid, dubbele isolatie randaarde, dubbele veiligheid (afschakelen spanning bij openen lamphuis).
(4) Scherpe projectie bij een profile moving head, groot zoombereik bij gebruik van een wash moving head.
(5) Vloeiende bewegingen (geen schokkende stappenmotor), de pan en tilt snelheid, de stabiele stop van een pan of tilt beweging.
(6) A-merken zoals bijvoorbeeld gelijk of beter dan Clay Paky, Martin, Robe, Varilite, High End Systems, SGM, DTS lighting.                                                   </t>
  </si>
  <si>
    <t>5.4 Lichtregeltafels</t>
  </si>
  <si>
    <t>5.4.1</t>
  </si>
  <si>
    <t>Lichtregeltafels.</t>
  </si>
  <si>
    <t>Algemene eisen t.a.v.lichtregeltafels.</t>
  </si>
  <si>
    <t xml:space="preserve">(1) Voldoende kanalen voor de toepassing, 16 bit processing, geschikt voor de aansturing van dimmers, scrollers, LED en bewegend licht.
(2) Besturingsprotocol DMX512.
(3) Geluidsniveau minder dan 35 dBA op 1 mtr. afstand van de lichtregeltafel.
(4) A-merken zoals bijvoorbeeld gelijk of beter dan MA Lighting, Avolites, High End Systems, Compulite, ETC, LSC, Strand Lighting, Zero88, Chamsys. </t>
  </si>
  <si>
    <t>5.5 Licht Dimmers</t>
  </si>
  <si>
    <t>5.5.1</t>
  </si>
  <si>
    <t>Dimmers.</t>
  </si>
  <si>
    <t>Algemene eisen t.a.v. lichtdimmers.</t>
  </si>
  <si>
    <t>(1) Dimmers moeten voldoen aan alle geldende richtlijnen (veiligheid, netvervuiling, straling), dubbelpolige afzekering per kanaal, beveiligd tegen overspanning.
(2) Vloeiend lichtbeeld bij faden van 0% tot 100% en van 100% tot 0%.
(3) A-merken zoals bijvoorbeeld gelijk of beter dan MA Lighting, Avolites, Compulite, ETC, ADB, LSC, Strand Lighting, Zero88, RVE, PLS, SRS Lighting.</t>
  </si>
  <si>
    <t>6. Rigging</t>
  </si>
  <si>
    <t>6.1 Keuring</t>
  </si>
  <si>
    <t>Trussen.</t>
  </si>
  <si>
    <t>Algemen eisen t.a.v. trussen.</t>
  </si>
  <si>
    <t>Trussen moeten TÜV gekeurd en gecertificeerd zijn.</t>
  </si>
  <si>
    <t>6.2 Ophangpunten</t>
  </si>
  <si>
    <t>6.2.1</t>
  </si>
  <si>
    <t>Ophangpunten in het Provinciehuis.</t>
  </si>
  <si>
    <t>Kennis van belasting ophangpunten in het Provinciehuis.</t>
  </si>
  <si>
    <t>Bij gebruik van de ophangpunten in het Provinciehuis zal men, wat betreft de krachtenberekening, kennis moeten nemen van de maximale belasting bij de architect en/of de constructeur.</t>
  </si>
  <si>
    <t>7. Randapparatuur en accessoires</t>
  </si>
  <si>
    <t>7.1 Theaterdoeken</t>
  </si>
  <si>
    <t>Achtergrond doeken.</t>
  </si>
  <si>
    <t xml:space="preserve">Algemene eisen t.a.v. achtergrond doeken.                            </t>
  </si>
  <si>
    <t xml:space="preserve">(1) De opdrachtnemer werkt met pipe en drape systemen en nette, kwalitatief goede en veilige  theaterdoeken, horizondoeken en backdrops.
(2) Ze zijn allen geïmpregneerd i.v.m. brandveiligheid (met certificaat).
(3) De doeken zijn na een dag hangen visueel, vanuit de zaal gezien, kreuk vrij.                </t>
  </si>
  <si>
    <t>7.2 Stroomvoorziening</t>
  </si>
  <si>
    <t>7.2.1</t>
  </si>
  <si>
    <t>Inzet stroom aggregaten.</t>
  </si>
  <si>
    <t xml:space="preserve">Algemene eisen t.a.v.noodzakelijk inzet van aggregaten.                               </t>
  </si>
  <si>
    <t xml:space="preserve">De opdrachtnemer maakt, indien noodzakelijk, gebruik van een aggregaat.
(1) Zeer stil (max. 70 dB).
(2) Aantoonbaar NEN3140 gekeurd. Een geldig certificeringsbewijs is verplicht.
(3) Gestabiliseerd (in verband met kwetsbare en kritische apparatuur die gevoed dient te worden). Het moet mogelijk zijn om computers, TV regie en andere kritsche apparatuur via het aggregaat te voeden.
(4) Het aggregaat zal volgens het Elektrotechnisch Veiligheidshandboek geaard dienen te worden. </t>
  </si>
  <si>
    <t>7.3 Podia</t>
  </si>
  <si>
    <t>7.3.1</t>
  </si>
  <si>
    <t>Inzet van podia.</t>
  </si>
  <si>
    <t>Algemene eisen t.a.v. podia.</t>
  </si>
  <si>
    <r>
      <t xml:space="preserve">(1) De podiumdelen zijn t.o.v. elkaar waterpas gemonteerd. De podiumdelen zijn onderling met elkaar verbonden. Ze mogen niet t.o.v. elkaar kunnen bewegen.
(2) Een podium zal bij hoogtes groter dan 40 cm voorzien dienen te worden van een stabiele bijpassende opstap of trap. Bij hoogtes van meer dan </t>
    </r>
    <r>
      <rPr>
        <sz val="11"/>
        <rFont val="Futura Book"/>
        <family val="2"/>
      </rPr>
      <t>60</t>
    </r>
    <r>
      <rPr>
        <sz val="11"/>
        <color theme="1"/>
        <rFont val="Futura Book"/>
        <family val="2"/>
      </rPr>
      <t xml:space="preserve"> cm zal de trap voorzien dienen te zijn van een trapleuning.
(3) De randen van het podium dienen voorzien te zijn van een duidelijk zichtbare signalering van einde podium (gezien vanaf het podium).
(4) Indien podia 60 cm of hoger zijn dient er een hekwerk geplaatst te worden op de randen. Behoud van zichtlijnen is belangrijk.</t>
    </r>
  </si>
  <si>
    <t>7.4 Special effects</t>
  </si>
  <si>
    <t>7.4.1</t>
  </si>
  <si>
    <t>Inzet special effects.</t>
  </si>
  <si>
    <t>Algemene eisen t.a.v. special effects.</t>
  </si>
  <si>
    <t>(1) Alle special effects dienen te voldoen aan de daarvoor geldende certificeringen, normen, afspraken.
(2) De special effects dienen alleen door gecertificeerd personeel op- en afgebouwd en bediend te worden.
(3) De leverancier heeft ruim voor aanvang van het evenement een risico analyse gerealiseerd die goedgekeurd is door de Provincie Noord Brabant.
(4) Ter plekke zal de special effects installatie door de Provincie Noord Brabant goedgekeiurd moeten worden voor gebruik.</t>
  </si>
  <si>
    <t xml:space="preserve">Werkwijze </t>
  </si>
  <si>
    <t>1. Werkwijze</t>
  </si>
  <si>
    <t xml:space="preserve">1.1 De accountmanager    </t>
  </si>
  <si>
    <t>Aanvraag voor ondersteuning.</t>
  </si>
  <si>
    <t>Afhankelijk van de grootte zal er, na een aanvraag voor ondersteuning bij een evenement van de Provincie Noord Brabant, door de Coördinator Evenemententechniek contact worden opgenomen met accountmanager.</t>
  </si>
  <si>
    <t>(1) Op basis van het contact bepaalt men samen de vervolgstappen.
(2) Op basis van het contact wordt er mogelijk opgeschaald naar een projectleider voor dit project.</t>
  </si>
  <si>
    <t>Mogelijk overleg.</t>
  </si>
  <si>
    <t>Mogelijk overleg tussen de accountmanager/projectleider/opdrachtgever/sprekers/artiesten, samen met het Evenementenbureau.</t>
  </si>
  <si>
    <t>(1) Indien noodzakelijk zal er in het bijzijn van de Projectmanager van het Evenementenbureau, een overleg plaatsvinden met de accountmanager/projectleider, Coördinator Evenemententechniek en de opdrachtgever (eventueel met sprekers/artiesten) over de inhoud van het evenement en of het voldoet aan de functionele en technische eisen.
(2) Een verslag van deze gesprekken en de uitkomsten van deze gesprekken wordt opgesteld door Projectmanager vanuit het Evenementenbureau en zal per e-mail worden verzonden aan de deelnemers van dit overleg.
(3) Bij mogelijke wijzigingen zal er een aangepaste offerte worden opgemaakt.</t>
  </si>
  <si>
    <t>1.1.3</t>
  </si>
  <si>
    <t>Concept technisch ontwerp.</t>
  </si>
  <si>
    <r>
      <t>De accountmanager/</t>
    </r>
    <r>
      <rPr>
        <sz val="11"/>
        <rFont val="Futura Book"/>
        <family val="2"/>
      </rPr>
      <t>projectleider</t>
    </r>
    <r>
      <rPr>
        <sz val="11"/>
        <color indexed="8"/>
        <rFont val="Futura Book"/>
        <family val="2"/>
      </rPr>
      <t xml:space="preserve"> zorgt voor een concept technisch ontwerp. </t>
    </r>
  </si>
  <si>
    <t xml:space="preserve">De accountmanager/projectleider vertaalt de wensen en eisen van de opdrachtgever naar een concept technisch ontwerp.
De accountmanager presenteert het concept technisch ontwerp inclusief een begroting aan de Coödinator Evenemententechniek en/of Projectmanager van het Evenementenbureau van de Provincie Noord Brabant. </t>
  </si>
  <si>
    <t>1.1.4</t>
  </si>
  <si>
    <t>De offerte.</t>
  </si>
  <si>
    <t xml:space="preserve">Indien nodig levert de accountmanager een offerte aan op basis van de eisen in dit PvE. </t>
  </si>
  <si>
    <t xml:space="preserve">Via de e-mail aanleveren van een offerte op basis van de eisen weergegeven in het PvE aan de Coördinator Evenemententechniek van de Provincie Noord Brabant.
Deze offerte dient als volgt te zijn opgebouwd; Transparant, gespecificeerd op artikel niveau, bruto prijs, afgesproken korting, nettoprijs, urenspecificatie per medewerkers (functie gespecificeerd naar uurloon en totaal aantal uren), transportkosten en de mogelijke speciale tarieven voor avonden, nachten en weekenden.                         </t>
  </si>
  <si>
    <t>1.1.5</t>
  </si>
  <si>
    <t>Aanlevertermijn offerte.</t>
  </si>
  <si>
    <t>Algemene eisen t.a.v. aanlevertermijn</t>
  </si>
  <si>
    <t>(1) Een offerte wordt (mits alle informatie bekend is) in principe altijd gerealiseerd binnen twee werkdagen.
(2) Voor grote evenementen in de Centrale hal of externe locatie wordt hiervoor een periode van 5 werkdagen aangehouden.</t>
  </si>
  <si>
    <t>1.1.6</t>
  </si>
  <si>
    <t>Nabellen offerte.</t>
  </si>
  <si>
    <t>Algemen eis t.a.v. nabellen offerte</t>
  </si>
  <si>
    <t>Nabellen binnen twee werkdagen na het uitbrengen offerte.</t>
  </si>
  <si>
    <t>1.1.7</t>
  </si>
  <si>
    <t>Aanpassingen offerte.</t>
  </si>
  <si>
    <t>Algemen eis t.a.v. aanpassingen offerte</t>
  </si>
  <si>
    <t xml:space="preserve">De accountmanager verwerkt mogelijke aanpassingen en verduidelijkingen nog dezelfde dag in een nieuwe aangepaste offerte, die de Coördinator Evenemententechniek van de Provincie Noord Brabant, via de e-mail wordt toegezonden.                                                                                                    </t>
  </si>
  <si>
    <t>1.1.8</t>
  </si>
  <si>
    <t>Voorbereidingen na schriftelijk akkoord.</t>
  </si>
  <si>
    <t>Algemene eisen t.a.v. voorbereidingen na schriftelijk akkoord offerte</t>
  </si>
  <si>
    <t>De accountmanager zal na schriftelijk akkoord op de offerte voor de betreffende reserveringen zorgen.
(1) Er wordt een projectplanning gemaakt waarbij alle zaken rond dit evenement in opgenomen zijn.
(2) Aan de hand van de projectplanning worden ook de medewerkers vastgelegd.
(3) De noodzakelijke apparatuur wordt dezelfde dag nog gereserveerd. Bij mogelijke onderaannemers wordt de apparatuur ook nog dezelfde dag gereserveerd.
(4) De bevestigingsdocumenten worden per e-mail naar de Coördinator Evenemententechniek verzonden. Deze overlegt ze met de Projectmanager van het Evenementenbureau van de Provincie Noord Brabant en opdrachtgever.</t>
  </si>
  <si>
    <t>1.1.9</t>
  </si>
  <si>
    <t>Technisch draaiboek.</t>
  </si>
  <si>
    <r>
      <rPr>
        <sz val="11"/>
        <color rgb="FF000000"/>
        <rFont val="Futura Book"/>
        <family val="2"/>
      </rPr>
      <t>De accountmanager/projectleider</t>
    </r>
    <r>
      <rPr>
        <sz val="11"/>
        <color rgb="FFFF0000"/>
        <rFont val="Futura Book"/>
        <family val="2"/>
      </rPr>
      <t xml:space="preserve"> </t>
    </r>
    <r>
      <rPr>
        <sz val="11"/>
        <color rgb="FF000000"/>
        <rFont val="Futura Book"/>
        <family val="2"/>
      </rPr>
      <t>maakt op verzoek een gedetailleerd technisch draaiboek.</t>
    </r>
  </si>
  <si>
    <t>Indien nodig zal een gedetailleerd technisch draaiboek (inclusief schakeldraaiboek) door de accountmanager/projectleider worden opgesteld.
In dit draaiboek staat exact in tijd uitgewerkt en per scene uitgeschreven wat er voor schakelmomenten zijn voor geluid, AV, licht en mogelijk special effects en wat er dan exact moet gebeuren.
Dit eventueel in samenwerking met de Coördinator Evenemententechniek van de Provincie Noord Brabant.</t>
  </si>
  <si>
    <t>1.1.10</t>
  </si>
  <si>
    <t>Schema's uitwerken.</t>
  </si>
  <si>
    <t>De accountmanager/projectleider levert op verzoek een opbouw-, bedienings- en afbouwschema aan.</t>
  </si>
  <si>
    <t>(1) De schema's zijn zeer gedetailleerd op het vlak van opbouw-, bedienings- en afbouwwerkzaamheden.
(2) Deze schema's worden gebruikt door het Evenementenbureau om het totaal schema samen te stellen. Mogelijk zijn daardoor weer aanpassingen nodig.
Dit eventueel in samenwerking met de Coördinator Evenemententechniek van de Provincie Noord Brabant.</t>
  </si>
  <si>
    <t>1.1.11</t>
  </si>
  <si>
    <t>Geluids-, AV-, licht-ontwerp en inrichtingsplan.</t>
  </si>
  <si>
    <t>De accountmanager/projectleider zorgt, indien nodig, voor een digitaal geluids-, AV-, licht- en/of inrichtingsontwerp.</t>
  </si>
  <si>
    <t>(1) Aanleveren van een digitaal geluids-, AV-, licht- en/of inrichtingsontwerp op basis van de afmetingen van de zaal en de posities van het publiek in die zaal. Men houdt hierbij rekening met de akoestische aspecten en benodigde zichtlijnen van de zaal.
(2) Het uitgangspunt van alle ontwerpen is dat ze in ieder geval voldoen aan de minimale eisen die in dit PvE gesteld zijn t.a.v. geluid, AV, licht en inrichting.</t>
  </si>
  <si>
    <t>1.1.12</t>
  </si>
  <si>
    <t>Stroomverdelingsplan.</t>
  </si>
  <si>
    <t>De accountmanager/projectleider zorgt, indien nodig, voor een plan voor de stroomverdeling.</t>
  </si>
  <si>
    <t>Het stroomverdelingsplan zal zeer gedetailleerd uitgevoerd dienen te worden.
(1) Het zal exact aangeven welke apparatuurgroepen met welk vermogen aangesloten worden op een specifieke 230 V aansluiting, de krachtstroomaansluiting en of aggregaat.
(2) Mocht er van een 230V aansluiting in het gebouw gebruik worden gemaakt dan dient te worden aangegeven of dit een vrije groep en zo niet hoeveel ampere er nog beschikbaar is.
(3) Voor de 380V aansluiting in het pand zal altijd een verdeelplan moeten komen op basis van het maximaal vermogen van de aangesloten apparatuur.
(4) Dit plan moet voor de opbouw van het evenement voorgelegd zijn aan en goedgekeurd zijn door een daarvoor aangewezen medewerker van de afdeling Huisvesting van de Provincie Noord Brabant.</t>
  </si>
  <si>
    <t>1.1.13</t>
  </si>
  <si>
    <t>Briefing.</t>
  </si>
  <si>
    <t>De accountmanager zorgt voor een goede briefing naar de projectleider of uitvoerende medewerkers</t>
  </si>
  <si>
    <t xml:space="preserve">(1) Tijdens de briefing worden de medewerkers goed op de hoogte gebracht van de achtergrond van het evenement, de apparatuur en het systeem, de functionele toepassing, de werkwijze, het draaiboek, het tijdschema, de taakverdeling, veiligheid en overige specifieke afspraken vermeld in dit PvE die van toepassing kunnen zijn.
(2) Indien noodzakelijk zal onder leiding van de accountmanager een operationele test worden uitgevoerd en zal een korte repetitie worden doorlopen. </t>
  </si>
  <si>
    <t>1.1.14</t>
  </si>
  <si>
    <t>Controle veiligheidseisen en normeringen.</t>
  </si>
  <si>
    <t>De accountmanager/projectleider zorgt voor het naleven van de veiligheidseisen en normeringen</t>
  </si>
  <si>
    <t>1.1.15</t>
  </si>
  <si>
    <t>Evaluatie.</t>
  </si>
  <si>
    <t>De accountmanager zorgt na afloop van het evenement voor een korte evaluatie (mogelijk telefonisch).</t>
  </si>
  <si>
    <t>1.1.16</t>
  </si>
  <si>
    <t>De facturering.</t>
  </si>
  <si>
    <r>
      <t>De accountmanager zorgt voor een factuur op basis van de eisen die gesteld zijn in</t>
    </r>
    <r>
      <rPr>
        <sz val="11"/>
        <rFont val="Futura Book"/>
        <family val="2"/>
      </rPr>
      <t xml:space="preserve"> het PvE.</t>
    </r>
  </si>
  <si>
    <t xml:space="preserve">Voor ieder evenement wordt, op basis van de eisen weergegeven in het PvE, een aparte factuur gemaakt en verzonden.
(1) De factuur is gebaseerd op de offerte die voor dit evenement gemaakt is. Uren moeten na het evenement berekend worden op basis van nacalculatie. Afwijkingen (meerkosten) op de offerte moeten eerst overlegd worden met de Coördinator Evenemententechniek of de Projectmanager van het Evenementenbureau van de Provincie Noord Brabant alvorens dit daadwerkelijk uitgevoerd en gefactureerd mag worden.
(2) Na de definitieve offerte volgt, vanuit het Evenementenbueau van de Provincie Noord Brabant, een opdrachtnummer welke altijd op de factuur moet worden vermeld.
(3) De factuur en/of bijlage bij de factuur dienen als volgt te zijn opgebouwd; Transparant, gespecificeerd op artikel niveau, bruto prijs, afgesproken korting, nettoprijs, urenspecificatie per medewerkers (functie gespecificeerd naar uurloon en totaal aantal uren), transportkosten en de mogelijke speciale tarieven voor avonden, nachten en weekenden.
(4) Verzamelfacturen worden niet geaccepteerd.                                                                                                                                                                                                                                   </t>
  </si>
  <si>
    <t>1.1.17</t>
  </si>
  <si>
    <t>Schriftelijke bevestiging.</t>
  </si>
  <si>
    <t>De accountmanager zorgt ervoor dat alle afspraken per e-mail worden bevestigd.</t>
  </si>
  <si>
    <r>
      <t xml:space="preserve">Alle afspraken worden schriftelijk per e-mail of op een andere schriftelijke en archiveerbare wijze bevestigd naar de </t>
    </r>
    <r>
      <rPr>
        <sz val="11"/>
        <rFont val="Futura Book"/>
        <family val="2"/>
      </rPr>
      <t>Coördinator Evenemententechniek van de Provincie Noord Brabant</t>
    </r>
    <r>
      <rPr>
        <sz val="11"/>
        <color theme="1"/>
        <rFont val="Futura Book"/>
        <family val="2"/>
      </rPr>
      <t>.</t>
    </r>
  </si>
  <si>
    <t>1.1.18</t>
  </si>
  <si>
    <t>Opslag communicatie.</t>
  </si>
  <si>
    <t>Archivering van alle documenten, schriftelijke communicatie, verslagen en e-mails aangaande een evenement.</t>
  </si>
  <si>
    <r>
      <t xml:space="preserve">Alle documenten, schriftelijke communicatie, verslagen en e-mails die dit evenement betreffen worden door de Coördinator </t>
    </r>
    <r>
      <rPr>
        <sz val="11"/>
        <rFont val="Futura Book"/>
        <family val="2"/>
      </rPr>
      <t>Evenemententechniek</t>
    </r>
    <r>
      <rPr>
        <sz val="11"/>
        <color theme="1"/>
        <rFont val="Futura Book"/>
        <family val="2"/>
      </rPr>
      <t xml:space="preserve"> opgeslagen in een specifieke projectmap op de SharePoint-site van de Provincie Noord Brabant. </t>
    </r>
  </si>
  <si>
    <t>1.2 Werkwijze bij inzet puur bedienend personeel</t>
  </si>
  <si>
    <t>Bespreking inzet extra personeel.</t>
  </si>
  <si>
    <r>
      <t xml:space="preserve">Wekelijks overleg tussen de </t>
    </r>
    <r>
      <rPr>
        <sz val="11"/>
        <rFont val="Futura Book"/>
        <family val="2"/>
      </rPr>
      <t xml:space="preserve">Coödinator Evenemententechniek van de Provincie Noord Brabant en de accountmanager over </t>
    </r>
    <r>
      <rPr>
        <sz val="11"/>
        <color indexed="8"/>
        <rFont val="Futura Book"/>
        <family val="2"/>
      </rPr>
      <t>de inzet van ondersteunend personeel.</t>
    </r>
  </si>
  <si>
    <t xml:space="preserve">(1) Wekelijks overlegt de Coödinator Evenemententechniek van de Provincie Noord Brabant met de accountmanager de inzet van ondersteuning door bedienend personeel bij een intern evenement van de Provincie Noord Brabant.
(2) De accountmanager bepaalt samen met de Coödinator Evenemententechniek van de Provincie Noord Brabant wie er waar ingezet wordt en wat de begin en eindtijden zijn.
(3) De accountmanager laat zich tijdens het wekelijks overleg goed informeren over de specifieke evenementen waar de medewerker voor ingezet wordt.
(4) De accountmanager maakt een inschatting van de mogelijke risico’s en komt met aanbevelingen om het evenement technisch goed te laten verlopen. </t>
  </si>
  <si>
    <t>1.3 De projectleider</t>
  </si>
  <si>
    <t>1.3.1</t>
  </si>
  <si>
    <t>Inzet projectleider.</t>
  </si>
  <si>
    <t xml:space="preserve">Voor de grotere en technisch complexere evenementen zet de opdrachtnemer een projectleider in. </t>
  </si>
  <si>
    <t>Voor de complexere en grotere evenementen waarbij gewerkt wordt met meerdere disciplines (audio, AV, licht, rigging, etc) wordt door de accountmanager een projectleider ingezet.</t>
  </si>
  <si>
    <t>1.3.2</t>
  </si>
  <si>
    <t>Eerste gespek.</t>
  </si>
  <si>
    <t>Er vindt een eerste oriënterend gesprek plaats.</t>
  </si>
  <si>
    <r>
      <t xml:space="preserve">De projectleider gaat samen met de Coödinator Evenemententechniek en de Projectmanager van het  Evenementenbureau van de Provincie Noord Brabant in gesprek </t>
    </r>
    <r>
      <rPr>
        <sz val="11"/>
        <rFont val="Futura Book"/>
        <family val="2"/>
      </rPr>
      <t xml:space="preserve">met de opdrachtgevers. </t>
    </r>
  </si>
  <si>
    <t>1.3.3</t>
  </si>
  <si>
    <t>Pro-actief meedenken.</t>
  </si>
  <si>
    <t>De projectleider denkt pro-actief mee.</t>
  </si>
  <si>
    <t>De projectleider denkt ook pro-actief mee over de creatieve mogelijkheden binnen de technische mogelijkheden in de betreffende ruimte. Hij gebruikt hiervoor zijn kennis en ervaring met andere projecten in het land.</t>
  </si>
  <si>
    <t>1.3.4</t>
  </si>
  <si>
    <t>Mogelijk overleg tussen de projectleider/accountmanager/opdrachtgever/sprekers/artiesten, samen met het Evenementenbureau.</t>
  </si>
  <si>
    <t xml:space="preserve">Indien noodzakelijk zal er in het bijzijn van de Projectmanager van het Evenementenbureau, een overleg plaatsvinden met de projectleider/accountmanager, Coördinator Evenemententechniek en de opdrachtgever (eventueel met sprekers/artiesten) over de inhoud van het evenement en of het voldoet aan de functionele en technische eisen. </t>
  </si>
  <si>
    <t>1.3.5</t>
  </si>
  <si>
    <r>
      <t xml:space="preserve">De </t>
    </r>
    <r>
      <rPr>
        <sz val="11"/>
        <rFont val="Futura Book"/>
        <family val="2"/>
      </rPr>
      <t>projectleider/accountmanager</t>
    </r>
    <r>
      <rPr>
        <sz val="11"/>
        <color indexed="8"/>
        <rFont val="Futura Book"/>
        <family val="2"/>
      </rPr>
      <t xml:space="preserve"> zorgt voor een concept technisch ontwerp. </t>
    </r>
  </si>
  <si>
    <t>De projectleider/accountmanager vertaalt de wensen en eisen van de opdrachtgever naar een concept technisch ontwerp.</t>
  </si>
  <si>
    <t>1.3.6</t>
  </si>
  <si>
    <t>De projectleider/accountmanager zorgt, indien nodig, voor een digitaal geluids-, AV-, licht- en/of inrichtingsontwerp.</t>
  </si>
  <si>
    <t>1.3.7</t>
  </si>
  <si>
    <t>De projectleider/accountmanager zorgt, indien nodig, voor een plan voor de stroomverdeling.</t>
  </si>
  <si>
    <t>1.3.8</t>
  </si>
  <si>
    <t>Bezoek repetities</t>
  </si>
  <si>
    <t>In de voorbereiding van het evenement bezoekt de projectleider, mogelijk met medewerkers, één of meerdere repetities.</t>
  </si>
  <si>
    <r>
      <t xml:space="preserve">In de voorbereiding op het evenement bezoekt de projectleider, mogelijk met een aantal medewerkers, één of meerdere repetities van bijvoorbeeld </t>
    </r>
    <r>
      <rPr>
        <sz val="11"/>
        <rFont val="Futura Book"/>
        <family val="2"/>
      </rPr>
      <t>het koor</t>
    </r>
    <r>
      <rPr>
        <sz val="11"/>
        <color theme="1"/>
        <rFont val="Futura Book"/>
        <family val="2"/>
      </rPr>
      <t xml:space="preserve"> en/of het cabaret van de Provincie Noord Brabant.     Het betreft hier bijvoorbeeld de persoon die tijdens het evenement verantwoordelijk is voor de zaalmix en de monitormix en het instarten van audiofragmenten.
Mogelijk gaat de persoon die tijdens het evenement verantwoordelijk is voor de instarts van videobeelden en PC beelden ook mee.
Als voorbereiding krijgen ze een idee van wat er van hun verwacht wordt en hoe ze dit het beste zouden kunnen realiseren. </t>
    </r>
  </si>
  <si>
    <t>1.3.9</t>
  </si>
  <si>
    <t>PRIE</t>
  </si>
  <si>
    <t>De projectleider zorgt voor een PRIE</t>
  </si>
  <si>
    <t>Voor de grote evenementen (o.a. in de Centrale hal) realiseert de projectleider een PRIE (Productie Risico Inventarisatie en Evaluatie). De uitkomsten van de inventarisatie worden ter beoordeling voorgelegd aan de Coördinator Evenemententechniek van Provincie Noord Brabant.
Voor de kleinere evenementen volstaat een korte risico analyse met de oplossing om het risico te vermijden.</t>
  </si>
  <si>
    <t>1.3.10</t>
  </si>
  <si>
    <r>
      <rPr>
        <sz val="11"/>
        <color rgb="FF000000"/>
        <rFont val="Futura Book"/>
        <family val="2"/>
      </rPr>
      <t>De projectleider/accountmanager</t>
    </r>
    <r>
      <rPr>
        <sz val="11"/>
        <color rgb="FFFF0000"/>
        <rFont val="Futura Book"/>
        <family val="2"/>
      </rPr>
      <t xml:space="preserve"> </t>
    </r>
    <r>
      <rPr>
        <sz val="11"/>
        <color rgb="FF000000"/>
        <rFont val="Futura Book"/>
        <family val="2"/>
      </rPr>
      <t>maakt op verzoek een gedetailleerd technisch draaiboek.</t>
    </r>
  </si>
  <si>
    <t>1.3.11</t>
  </si>
  <si>
    <t>De projectleider zorgt voor een goede briefing naar de uitvoerende medewerkers</t>
  </si>
  <si>
    <t>Tijdens de briefing worden de medewerkers goed op de hoogte gebracht van de achtergrond van het evenement, de apparatuur en het systeem, de functionele toepassing, de werkwijze, het draaiboek, het tijdschema, de taakverdeling, veiligheid en overige specifieke afspraken vermeld in dit PvE die van toepassing kunnen zijn.</t>
  </si>
  <si>
    <t>1.3.12</t>
  </si>
  <si>
    <t>Controle op veiligheidseisen en normeringen.</t>
  </si>
  <si>
    <t xml:space="preserve">De projectleider zorgt tijdens het hele evenement voor de controle op het naleven van de veiligheidseisen en normeringen. </t>
  </si>
  <si>
    <t>1.3.13</t>
  </si>
  <si>
    <t>Testfase.</t>
  </si>
  <si>
    <t xml:space="preserve">De projectleider zorgt voor een uitgebreide testfase van de apparatuur. </t>
  </si>
  <si>
    <t>De projectleider zorgt voor een uitgebreide testfase van de apparatuur. Alle apparatuur zal persoonlijk op de juiste werking worden gecontroleerd. Hierbij wordt het inhoudelijke draaiboek voor de uiteindelijke uitvoering als basis genomen. Mogelijk worden audioinstellingen, projectie instellingen, lichtstanden nog aangepast n.a.v. de test.</t>
  </si>
  <si>
    <t>1.3.14</t>
  </si>
  <si>
    <t>De repetitie.</t>
  </si>
  <si>
    <t xml:space="preserve">De projectleider zorgt zelf voor een uitgebreide repetitie. </t>
  </si>
  <si>
    <t>De projectleider zorgt zelf voor een uitgebreide repetitie met alle medewerkers die betrokken zijn bij het evenement. Alle scenes/onderdelen worden nauwgezet doorgenomen en net zolang herhaald totdat het perfect verloopt. Mogelijk worden er op detail niveau nog instellingen aangepast n.a.v. de repetitie.</t>
  </si>
  <si>
    <t>1.3.15</t>
  </si>
  <si>
    <t>De evaluatie.</t>
  </si>
  <si>
    <t>De projectleider zorgt na afloop van het evenement voor een korte evaluatie met de Coördinator Evenemententechniek of projectleider van het Evenementenbureau.</t>
  </si>
  <si>
    <t>2.Kwaliteitseisen</t>
  </si>
  <si>
    <t>2.1 Algemeen</t>
  </si>
  <si>
    <t>Zichtijnen.</t>
  </si>
  <si>
    <t>Algemene eisen t.a.v. zichtlijnen</t>
  </si>
  <si>
    <t>Bij het plaatsen van geluid-, AV-, licht- en truss-systemen moet men er rekening mee houden dat de zichtlijnen vanuit het publiek in de zaal naar het podium en de mogelijke projectieschermen niet verstoord raken.</t>
  </si>
  <si>
    <t>2.2 Geluid</t>
  </si>
  <si>
    <t>Audio ontwerp.</t>
  </si>
  <si>
    <t>De opdrachtnemer levert het ontwerp aan van een passend geluidsysteem voor grote evenementen.</t>
  </si>
  <si>
    <t>(1) De opdrachtnemer levert het ontwerp aan van een passend geluidsysteem voor grote evenementen welke voldoet aan de eisen gesteld onder punt 3 "Audio apparatuur" van tabblad "Apparatuur"
(2) Na goedkeuring van de projectleider van de Provincie Noord Brabant dient dit ontwerp als dusdanig te worden uitgevoerd.</t>
  </si>
  <si>
    <t>2.3 Beeld</t>
  </si>
  <si>
    <t>2.3.1</t>
  </si>
  <si>
    <t>AV-ontwerp.</t>
  </si>
  <si>
    <t xml:space="preserve">De opdrachtnemer levert het ontwerp aan van een passend AV-systeemvoor voor grote evenementen. </t>
  </si>
  <si>
    <t>(1) De opdrachtnemer levert het ontwerp aan van een passend AV-systeem voor grote evenementen welke voldoet aan de eisen gesteld onder punt 4 "AV apparatuur" van tabblad "Apparatuur"
(2) Na goedkeuring van de projectleider van de Provincie Noord Brabant dient dit ontwerp als dusdanig te worden uitgevoerd.</t>
  </si>
  <si>
    <t>2.4 Licht</t>
  </si>
  <si>
    <t>2.4.1</t>
  </si>
  <si>
    <t>Lichtontwerp.</t>
  </si>
  <si>
    <t>De opdrachtnemer levert een ontwerp aan van een lichtplan voor grote evenementen.</t>
  </si>
  <si>
    <t xml:space="preserve">(1) De opdrachtnemer levert een ontwerp aan van een lichtplan voor grote evenementen welke voldoet aan de eisen gesteld onder punt 5 "Licht apparatuur" van tabblad "Apparatuur" en punt 2.4.2 t/m 2.4.10 van tabblad "Werkwijze"
(2) Het ontwerp is op basis van "WYSIWYG" (of een vergelijkbaar of beter ontwerp met een ander programma) en dient goedgekeurd te worden door de Projectmanager van het Evenementenbureau van de Provincie Noord Brabant.
(3) De visualisatie in het ontwerp zal een sterke overeenkomt moeten vertonen met de uiteindelijke beeld van bijvoorbeeld het podium of een uit te lichten zaal.
(4) Na goedkeuring van de projectleider van de Provincie Noord Brabant dient dit ontwerp als dusdanig te worden uitgevoerd.
</t>
  </si>
  <si>
    <t>2.4.2</t>
  </si>
  <si>
    <t>Uitlichten podium.</t>
  </si>
  <si>
    <t>Algemene eisen t.a.v. front- en tegenlicht</t>
  </si>
  <si>
    <t>(1) Uitlichten podium op basis van 3 punts verlichting. (Delen van podium uitlichten met 2 front spots circa 45 graden van buiten naar binnen en 1 tegenlicht spot). Deze werkwijze dient herhaalt te worden voor het uitlichten van grotere delen van het podium.
(2) Frontlicht dient in te komen onder een hoek van circa 50 graden (in ieder geval meer dan 45 graden (anders hinderlijk voor persoon op podium) en minder dan 60 graden in verband met schaduwwerking op gezichten) t.o.v. de horizontale as (podium niveau). Er zal een ovale egale lichtvlek op het podium gevormd worden over het deel waar de personen of objecten uitgelicht dienen te worden. Wanneer op een podium een situatie uitgelicht moet worden die dieper is dan circa 6 meter dan dient een tweede rij lampen als frontlicht op 6 meter dichter bij het podium gepositioneerd te worden (een tweede plan met 3 punts verlichting).
(3) Frontlicht maximaal 3200 Kelvin.
(4) Lichtwaarde op podium minimaal 1000 Lux (wel dimbaar in groepen).
(5) Tegenlicht conventioneel halogeen licht met eventueel gebruik van kleurfilters of LED RGBW licht om pasteltinten mogelijk te maken (geen 100% kleurverzadiging).</t>
  </si>
  <si>
    <t>2.4.3</t>
  </si>
  <si>
    <t>Uitlichten achtervlak podium.</t>
  </si>
  <si>
    <t>Algemene eisen t.a.v. het uitlichten van het achtervlak van het podium.</t>
  </si>
  <si>
    <t xml:space="preserve">Het achtervlak (horizondoek, backdrop of theaterdoek) dient apart aangelicht te worden om diepte in het toneel/podium beeld te realiseren.
Bij gebruik van theaterdoeken als achtergrond zal het doek ook aangelicht dienen te worden.
Bij voorkeur zwart, bij gebruik van projectieschermen of banners. Mogelijk konings blauw doek als achtergrond bij bijvoorbeeld een cameraregistratie of voor een meer chique uitstraling.
</t>
  </si>
  <si>
    <t>2.4.4</t>
  </si>
  <si>
    <t>Uitlichten specifieke situaties op het podium.</t>
  </si>
  <si>
    <t>Algemene eisen t.a.v. uitlichten specifieke situaties op het podium.</t>
  </si>
  <si>
    <t>Voor specifieke situaties op het podium dienen specifieke lichtstanden gerealiseerd te worden.
Er zal verschil moeten zijn tussen het uitlichten van alleen een kathederpositie (de rest donker met bijvoorbeeld extra licht op een bloemstuk) of het uitlichten van een orkest in combinatie van een solist.
De solist zal door gebruik van meer en ander licht in het toneelbeeld los te komen van het orkest.</t>
  </si>
  <si>
    <t>2.4.5</t>
  </si>
  <si>
    <t>Uitlichten specifieke posities in de zaal.</t>
  </si>
  <si>
    <t xml:space="preserve">Algemene eisen t.a.v. uitlichten specifieke situaties in de zaal. </t>
  </si>
  <si>
    <t xml:space="preserve">Bij het uitlichten van de speciale punten in de zaal (ontvangst balie, garderobe, koffie/thee buffetten) zal in eerste instantie gezorgd moeten worden voor goed werklicht voor de medewerkers en goed licht voor het publiek op die positie.
De punten dienen, apart, sfeervol uitgelicht te worden. Er mag hierbij zeker ook gebruik gemaakt worden van gekleurd licht. </t>
  </si>
  <si>
    <t>2.4.6</t>
  </si>
  <si>
    <t>Zaallicht.</t>
  </si>
  <si>
    <t>Algemene eisen t.a.v. het zaallicht</t>
  </si>
  <si>
    <t xml:space="preserve">Voor de veiligheid bij binnenkomst en vertrek zal de zaal op de publiekstoegankelijke delen een lichtniveau moeten hebben van minimaal 250 Lux. Dit kan mogelijk gerealiseerd worden met bestaand licht.
Aan te raden is een mix van bestaand licht en warm wit licht om het sfeerbeeld in de zaal optimaal te houden. </t>
  </si>
  <si>
    <t>2.4.7</t>
  </si>
  <si>
    <t>Licht bij projectie.</t>
  </si>
  <si>
    <t>Algemene eisen t.a.v. licht bij projectie</t>
  </si>
  <si>
    <t>Bij projectie (doorzicht, maar met name opzicht) zal invallend licht, strooilicht of reflecties op het projectiescherm zoveel mogelijk voorkomen moeten worden.
Dit zal bereikt moeten worden door het goed stellen van het licht, het mogelijk afkleppen van het licht middels barndoors en het toepassen van bijvoorbeeld een matte zwarte balletvloer op het podium of een antraciet of zwarte tapijt (of tapijt tegels).
Er zal tevens een licht balans gerealiseerd moeten worden met de projectie.</t>
  </si>
  <si>
    <t>2.4.8</t>
  </si>
  <si>
    <t>Balans in licht.</t>
  </si>
  <si>
    <t>Algemene eisen t.a.v. de balans tussen zaallicht, frontlicht, tegenlicht en licht op de achtergrond.</t>
  </si>
  <si>
    <t>De lichtverhouding tussen de diverse lichtinstellingen zal in balans moeten zijn om tot een goed totaal licht beeld te komen. Voor het publiek zal er een natuurlijke lichtervaring dienen te worden gecreeerd met sfeer en diepte in het toneelbeeld.</t>
  </si>
  <si>
    <t>2.4.9</t>
  </si>
  <si>
    <t>Hinderlijke schaduwwerking.</t>
  </si>
  <si>
    <t>Algemene eisen t.a.v. hinderlijke schaduwwerking op het podium</t>
  </si>
  <si>
    <t>Voorkomen moet worden dat er schaduwen van personen of objecten overheersend aanwezig zijn op het podium. Hierbij wordt gedoeld op zware contrasten in licht tussen de schaduw en de rest van het podium.</t>
  </si>
  <si>
    <t>2.4.10</t>
  </si>
  <si>
    <t>Nooduitgangsborden.</t>
  </si>
  <si>
    <t>Bij calamiteiten zal er een verlicht nooduitgangsbord dienen te hangen bij iedere nooduitgang.</t>
  </si>
  <si>
    <t>Mochten de nooduitgangsborden in het gebouw voor het publiek niet zichtbaar zijn vanuit de zaal dan dient de opdrachtnemer tijdelijke verlichte nooduitgangsborden te plaatsen die door een (geteste) volle accu gevoed worden.
De nooduitgangsborden dienen op posities te worden bevestigd (bij of op de route naar de nooduitgang) waar het publiek in de zaal het goed kan zien.</t>
  </si>
  <si>
    <t>Kwaliteit</t>
  </si>
  <si>
    <t>1. Gegevens</t>
  </si>
  <si>
    <t xml:space="preserve">1.Certificering.    
</t>
  </si>
  <si>
    <t>1.1 Bedrijf</t>
  </si>
  <si>
    <t>VCA gecertificeerd bedrijf.</t>
  </si>
  <si>
    <t>Opdrachtgever wenst dat de opdrachtnemer voldoet aan de eisen m.b.t. VCA certificering  voor haar medewerkers/ingehuurde- en/of onderaannemers.</t>
  </si>
  <si>
    <t>Could</t>
  </si>
  <si>
    <t>1.2 Medewerkers</t>
  </si>
  <si>
    <t>VCA certificering medewerkers.</t>
  </si>
  <si>
    <t>Alle medewerkers (vast of tijdelijk) van de opdrachtnemer of de onderaannemers die bij de Provincie Noord Brabant aan het werk gaan zijn VCA (vol ) gecertificeerd.</t>
  </si>
  <si>
    <t>(1) Alle medewerkers van de opdrachtnemer die bij de Provincie Noord Brabant aan het werk gaan zijn VCA (vol) gecertificeerd. Men dient het bewijs van certificering bij zich te dragen.
(2) De accountmanager/projectleider is verantwoordelijk voor de controle op deze certificering.
(3) Via een steekproef kan gecontroleerd worden of men daadwerkelijk VCA vol gecertificeerd is.</t>
  </si>
  <si>
    <t>1.2.2</t>
  </si>
  <si>
    <t>Specifieke certificering medewerkers.</t>
  </si>
  <si>
    <t xml:space="preserve">De medewerkers van de opdrachtnemer of de onderaannemer die voor de Provincie Noord Brabant gaan werken en zich bezig houden met zaken als rigging, besturen heftruck of hoogwerker, aanleg krachtstroom systemen, plaatsing aggregaten, etc. zijn hiervoor allemaal gecertificeerd. </t>
  </si>
  <si>
    <t>(1) De medewerkers van de opdrachtnemer of de onderaannemer die voor de Provincie Noord Brabant gaan werken en zich bezig houden met zaken als rigging, besturen heftruck of hoogwerker, aanleg krachtstroom systemen, plaatsing aggregaten, etc. zijn hiervoor allemaal gecertificeerd volgens de in Nederland geldende certificeringen voor deze werkzaamheden. (Het gaat hierbij om de certificering van de medewerkers die daadwerkelijk bij de Provincie Noord Brabant specifieke werkzaamheden gaan uitvoeren waar certificering voor geëist wordt).
(2) Ze houden zich tijdens de werkzaamheden bij de Provincie aan de eisen zoals gesteld in de certificering.</t>
  </si>
  <si>
    <t>2. Beheersbaarheid</t>
  </si>
  <si>
    <t>1.2.3</t>
  </si>
  <si>
    <t>VOP certificering medewerkers</t>
  </si>
  <si>
    <t>Alle medewerkers van de opdrachtnemer of de onderaannemer dienen een VOP certificering te hebben.</t>
  </si>
  <si>
    <r>
      <t xml:space="preserve">Alle medewerkers van de opdrachtnemer of de onderaannemer die voor de Provincie Noord Brabant gaan werken, </t>
    </r>
    <r>
      <rPr>
        <sz val="11"/>
        <rFont val="Futura Book"/>
        <family val="2"/>
      </rPr>
      <t>dienen VOP gecertificeerd te zijn.</t>
    </r>
  </si>
  <si>
    <t>1.3 Apparatuur en bekabeling</t>
  </si>
  <si>
    <r>
      <rPr>
        <sz val="11"/>
        <color rgb="FF000000"/>
        <rFont val="Futura Book"/>
      </rPr>
      <t xml:space="preserve">NEN3140 certificering </t>
    </r>
    <r>
      <rPr>
        <sz val="11"/>
        <rFont val="Futura Book"/>
        <family val="2"/>
      </rPr>
      <t>en ISO50001</t>
    </r>
  </si>
  <si>
    <t xml:space="preserve">Alle apparatuur en bekabeling waarmee gewerkt wordt bij de Provincie Noord Brabant is NEN 3140 /ISO50001gecertificeerd.  </t>
  </si>
  <si>
    <t>Toegepaste bekabeling.</t>
  </si>
  <si>
    <t xml:space="preserve">Alle toegepaste bekabeling dient van goede kwaliteit te zijn en passend bij de functie en toepassing. </t>
  </si>
  <si>
    <t xml:space="preserve">Alle toegepaste bekabeling dient van goede kwaliteit te zijn en passend bij de functie en toepassing. De opdrachtnemer dient zich hierbij te conformeren aan de in de professionele geluid, AV en licht markt geldende kwaliteitsnormen.  </t>
  </si>
  <si>
    <t>1.4 Doeken en backdrops</t>
  </si>
  <si>
    <t>1.4.1</t>
  </si>
  <si>
    <t>Certificering theaterdoeken, afdekdoeken, backdrops.</t>
  </si>
  <si>
    <t>Alle toegepaste doeken die voor evenementen gebruikt worden door de opdrachtnemer dienen gecertificeerd te zijn.</t>
  </si>
  <si>
    <t xml:space="preserve">Alle toegepaste doeken die voor evenementen gebruikt worden door de opdrachtnemer dienen gecertificeerd te zijn. Deze certificering geeft aan dat de doeken geïmpregneerd zijn (brandvertragend behandeld zijn) en dat ze nog steeds voldoen aan deze certificering. </t>
  </si>
  <si>
    <t>1.1 Verlichting</t>
  </si>
  <si>
    <t>Gebruik LED verlichting</t>
  </si>
  <si>
    <t>De opdrachtnemer gebruikt alleen maar LED verlichting (waar LED verlichting voor beschikbaar is)</t>
  </si>
  <si>
    <t>1.2 Afval</t>
  </si>
  <si>
    <t>Afval na afloop evenementen</t>
  </si>
  <si>
    <t>Opdrachtnemer neemt na afloop van de evenementen haar eigen afval mee.</t>
  </si>
  <si>
    <t>Opdrachtnemer laat na afloop van de evenementen geen afval achter.
Opdrachtgever controleert of alle materialen worden meegenomen.</t>
  </si>
  <si>
    <t>1.3 Vervoer</t>
  </si>
  <si>
    <t>Minimale vervoersbewegingen</t>
  </si>
  <si>
    <t>Opdrachtnemer beperkt haar vervoerbewegingen tijdens het uitvoeren van dienstverlening tot het minimale.</t>
  </si>
  <si>
    <t>Opdrachtnemer toont aan in haar Plan van Aanpak dat deze de vervoerbewegingen tot het minimale beperkt zijn.</t>
  </si>
  <si>
    <t>1.5.1</t>
  </si>
  <si>
    <t>Flightcases t.b.v. installaties</t>
  </si>
  <si>
    <t>Opdrachtnemer gebruikt flightcases voor de transport van installaties tijdens de dienstverlening.</t>
  </si>
  <si>
    <t>Opdrachtnemer gebruikt flightcases voor de transport van installaties tijdens de dienstverlening. Opdrachtgever ziet erop toe dat er geen afval ontstaat door het gebruik van flightcases.</t>
  </si>
  <si>
    <t>1.5.2</t>
  </si>
  <si>
    <t>Hergebruik materieel</t>
  </si>
  <si>
    <t>Opdrachtnemer garandeerd dat materieel dat gebruikt wordt voor de dienstverlening na economische afschrijving wordt hergebruikt. Bij technische afschrijving recycled opdrachtnemer het materieel</t>
  </si>
  <si>
    <t>Opdrachtnemer kan op verzoek van opdrachtgever aantonen dat materieel dat gebruikt wordt voor de dienstverlening na economische afschrijving wordt hergebruikt/bij technische afschrijving gerecycled is.</t>
  </si>
  <si>
    <t>1.5.3</t>
  </si>
  <si>
    <t>Gebruik van afdekmatten en elastieken</t>
  </si>
  <si>
    <t>Opdrachtnemer gebruikt afdekmatten en elastieken voor het veilig verankeren van tijdelijke bekabeling</t>
  </si>
  <si>
    <t>Opdrachtnemer kan aantonen dat zij afdekmatten en elastieken  gebruiken voor tijdelijke bekabeling.</t>
  </si>
  <si>
    <t>1. Veiligheid</t>
  </si>
  <si>
    <t>1.1 Licht</t>
  </si>
  <si>
    <t>Valbeveiliging schijnwerpers</t>
  </si>
  <si>
    <t>De opdrachtnemer zorgt ervoor dat alle schijnwerpers dubbel gezekerd aan de truss gekoppeld worden.</t>
  </si>
  <si>
    <t>De opdrachtnemer zorgt ervoor dat alle schijnwerpers dubbel gezekerd (via een valbeveiliging op basis, van steels gecertificeerd naar gewicht) aan de truss gekoppeld worden.</t>
  </si>
  <si>
    <t>1.2 Rigging</t>
  </si>
  <si>
    <t>Krachtenberekening rigging systeem</t>
  </si>
  <si>
    <t>De opdrachtnemer maakt een krachtenberekening voor het trussen systeem (met alles wat hieraan bevestigd gaat worden) en de bevestiging daarvan aan het gebouw of een groundsupport. Deze berekening wordt uitgevoerd door een persoon die hiervoor gecertificeerd is.</t>
  </si>
  <si>
    <t>De opdrachtnemer maakt een krachtenberekening voor het trussen systeem. In de berekening wordt alle apparatuur en accessoires meegenomen die aan deze trussen bevestigd worden. Het totale gewicht per truss of per serie trussen mag niet meer zijn dan volgens de specificaties van de fabrikant aangegeven. Het totale gewicht van het trussensysteem inclusief apparatuur en accessoires mag niet zwaarder zijn dan wat is opgegeven voor de ophangpunten in het gebouw of wat is opgegeven als maximum gewicht voor een groundsupportsysteem. Deze berekening wordt uitgevoerd door een persoon die hiervoor gecertificeerd is en wordt ter goedkeuring voorgelegd aan de Provincie Noord Brabant. Bij een wind-up systeem voor trussen en line-array systemen dient er tevens gekeken te worden naar de maximale vloerbelasting en de kantelrisico's van het systeem.</t>
  </si>
  <si>
    <t>Valbeveiliging</t>
  </si>
  <si>
    <r>
      <t xml:space="preserve">De rigging medewerkers van de opdrachtner maken, bij het werken </t>
    </r>
    <r>
      <rPr>
        <sz val="11"/>
        <rFont val="Futura Book"/>
        <family val="2"/>
      </rPr>
      <t>op hoogte,</t>
    </r>
    <r>
      <rPr>
        <sz val="11"/>
        <color rgb="FFFF0000"/>
        <rFont val="Futura Book"/>
        <family val="2"/>
      </rPr>
      <t xml:space="preserve"> </t>
    </r>
    <r>
      <rPr>
        <sz val="11"/>
        <color indexed="8"/>
        <rFont val="Futura Book"/>
        <family val="2"/>
      </rPr>
      <t>gebruik van valbeveiliging systemen.</t>
    </r>
  </si>
  <si>
    <t>De rigging medewerkers van de opdrachtnemer die tijdens de op- en afbouw, op hoogte, bezig zijn met installatiewerkzaamheden zijn verplicht om een valharnas te dragen en zich op de voorgeschreven wijze te zekeren. Geldt ook alle hoogwerkers.</t>
  </si>
  <si>
    <t>Windbelasting</t>
  </si>
  <si>
    <t>De opdrachtnemer dient bij het installeren van theaterdoeken, horizon doeken, backdrops dient men rekening te houden met mogelijke windbelasting.</t>
  </si>
  <si>
    <t>De opdrachtnemer dient bij het installeren van theaterdoeken, horizon doeken, backdrops rekening te houden met mogelijke windbelasting. Het rigging systeem, maar met name een groundsupport systeem, moet op basis van de maximaal te verwachten windkracht (luchtverplaatsing door bijvoorbeeld twee openstaande deuren) binnen het gebouw niet kunnen omvallen, afbreken of op andere wijze schade veroorzaken.</t>
  </si>
  <si>
    <t>1.3 Podium</t>
  </si>
  <si>
    <t>Valbeveiliging bij podia</t>
  </si>
  <si>
    <t>(1) De podiumdelen zijn t.o.v. elkaar waterpas gemonteerd. De podiumdelen zijn onderling met elkaar verbonden. Ze mogen niet t.o.v. elkaar kunnen bewegen.
(2) Een podium zal bij hoogtes groter dan 40 cm voorzien dienen te worden van een stabiele bijpassende opstap of trap. Bij hoogtes van meer dan 60 cm zal de trap voorzien dienen te zijn van een trapleuning.
(3) De randen van het podium dienen voorzien te zijn van een duidelijk zichtbare signalering van einde podium (gezien vanaf het podium).
(4) Indien podia 60cm of hoger zijn dient er een hekwerk geplaatst te worden op de randen. Behoud van zichtlijnen in belangrijk.</t>
  </si>
  <si>
    <t>De podiumrand zichtbaar maken</t>
  </si>
  <si>
    <t>De opdrachtnemer neemt maatregelen om de rand van het podium duidelijk zichtbaar te maken voor de personen die zich op het podium bevinden.</t>
  </si>
  <si>
    <t xml:space="preserve">De opdrachtnemer zorgt ervoor dat de personen op het podium duidelijk de rand van het podium kunnen zien. Dit kan op diverse wijzen gebeuren.
Bijvoorbeeld ;
(1) dat de rand van het podium altijd goed verlicht is.
(2) het aanbrengen van een obstakel voor de rand van het podium.
(3) het aanbrengen van valbeveiliging aan de rand van het podium.
(4) het aanbrengen van een lichtslang op de rand van het podium.
(5) het aanbrengen van fluoriserende tape op de randen van het podium.
De gekozen oplossing moet esthetisch verantwoord zijn en vooral ook passend bij het evenement. </t>
  </si>
  <si>
    <t>Op- en afgangen podium goed verlichten</t>
  </si>
  <si>
    <t>De opdrachtnemer zorgt ervoor dat de op- en afgangen van het podium en de mogelijke trappen veilig verlicht zijn.</t>
  </si>
  <si>
    <t>De opdrachtnemer zorgt ervoor dat de op- en afgangen van het podium en de mogelijke trappen veilig verlicht zijn. Dit betekent dat ook tijdens een changement op het podium waarbij het even volledig donker wordt op het podium, de podium op-en afgangen en trappen toch veilig verlicht blijven zonder dat het publiek hier hinder van ondervindt.</t>
  </si>
  <si>
    <t>1.4 Bekabeling</t>
  </si>
  <si>
    <t>Veiligheidseisen t.a.v. de bekabeling.</t>
  </si>
  <si>
    <t>Alle bekabeling dient netjes en veilig weggewerkt te worden. Op plekken waar bezoekers passeren dient men rubber vloermatten of een andere passende oplossingen toe te passen om struikelen over de kabels te voorkomen.</t>
  </si>
  <si>
    <t>Bekabeling dient tijdens de repetities en het evenement zelf netjes en veilig weggewerkt te worden.
Kabels zijn afgeplakt, zodat men er niet over kan struikelen. Op plekken waar publiek passeert zal de opdrachtnemer of onderaannemer gebruik dienen te maken van rubber vloermatten over de kabels of andere passende oplossingen om struikelen over kabels te voorkomen. De gekozen oplossing dient esthetisch passend te zijn bij het evenement en de zaal. U maakt bijvoorbeeld niet gebruik van zwaar uitgevoerde kabeldoorvoer systemen die ook voor op wegen en grote popfestivals gebruikt worden.</t>
  </si>
  <si>
    <t>1.5 Veiligheidseisen medewerkers</t>
  </si>
  <si>
    <t>PBM (Persoonlijke Beschermings Middelen)</t>
  </si>
  <si>
    <r>
      <rPr>
        <sz val="11"/>
        <color rgb="FF000000"/>
        <rFont val="Futura Book"/>
      </rPr>
      <t>De medewerkers van de opdrachtnemer of de ingehuurde medewerkers die voor de Provincie Noord Brabant gaan werken, dienen tijdens op- en afbouw</t>
    </r>
    <r>
      <rPr>
        <sz val="11"/>
        <rFont val="Futura Book"/>
        <family val="2"/>
      </rPr>
      <t>,- indien nodig-</t>
    </r>
    <r>
      <rPr>
        <sz val="11"/>
        <color rgb="FF000000"/>
        <rFont val="Futura Book"/>
      </rPr>
      <t>,veiligheidsschoenen/ bril/handschoenen en</t>
    </r>
    <r>
      <rPr>
        <sz val="11"/>
        <color rgb="FFFF0000"/>
        <rFont val="Futura Book"/>
      </rPr>
      <t xml:space="preserve"> </t>
    </r>
    <r>
      <rPr>
        <sz val="11"/>
        <color rgb="FF000000"/>
        <rFont val="Futura Book"/>
      </rPr>
      <t>een veiligheidshelm te dragen. Dit geldt ook, indien nodig, tijdens het evenement. De accountmanager of projectleider van de opdrachtnemer dient hier op toe te zien.</t>
    </r>
  </si>
  <si>
    <t>Medewerkers zijn op de hoogte van de geldende regels bij de Provincie Noord Brabant</t>
  </si>
  <si>
    <r>
      <rPr>
        <sz val="11"/>
        <color rgb="FF000000"/>
        <rFont val="Futura Book"/>
      </rPr>
      <t xml:space="preserve">De medewerkers van de opdrachtnemer of de ingehuurde medewerkers die voor de Provincie Noord Brabant gaan werken zijn op de hoogte van de </t>
    </r>
    <r>
      <rPr>
        <sz val="11"/>
        <color rgb="FF7030A0"/>
        <rFont val="Futura Book"/>
      </rPr>
      <t xml:space="preserve">specifieke regels en veiligheidseisen </t>
    </r>
    <r>
      <rPr>
        <sz val="11"/>
        <color rgb="FF000000"/>
        <rFont val="Futura Book"/>
      </rPr>
      <t>die in samenwerking met de Provincie zijn uitgewerkt in een handboek.</t>
    </r>
  </si>
  <si>
    <t>Afscherming speciale zones waar gewerkt wordt.</t>
  </si>
  <si>
    <t>De medewerkers van de opdrachtnemer zorgen ervoor dat het loopgebied onder een positie waar op hoogte gewerkt wordt met linten afgeschermd wordt voor publiek en medewerkers die daar niet noodzakelijk hoeven te zijn.</t>
  </si>
  <si>
    <t>De medewerkers van de opdrachtnemer zorgen ervoor dat het loopgebied onder een positie waar op hoogte gewerkt wordt met linten afgeschermd wordt voor publiek en medewerkers die daar niet noodzakelijk hoeven te zijn. Men gebruikt hiervoor rood wit afzetlint. Er is één medewerker van de opdrachtnemer verantwoordelijk gesteld om daadwerkelijk te controleren of er echt niemand die daar niet hoort de zone betreed.</t>
  </si>
  <si>
    <t>1. Medewerkers</t>
  </si>
  <si>
    <t>1.1 Algemeen</t>
  </si>
  <si>
    <t>Beschikbaarheid personeel.</t>
  </si>
  <si>
    <t>De opdrachtnemer werkt met eigen accountmanagers, projectleiders en bedienend personeel met aantoonbare ervaring op hun vakgebied. (eventueel daarnaast in te huren freelance medewerkers)</t>
  </si>
  <si>
    <r>
      <rPr>
        <sz val="11"/>
        <rFont val="Futura Book"/>
        <family val="2"/>
      </rPr>
      <t>(1) De opdrachtnemer heeft tenminste twee accountmanagers in dienst met aantoonbare ervaring en die voldoen aan de eisen in dit PvE. (500 punten)
(2) De opdrachtnemer heeft tenminste twee projectleiders in dienst met aantoonbare ervaring en die voldoen aan de eisen in dit PvE. (500 punten)
(3) De opdrachtnemer heeft tenminste vier bedieningstechnici in dienst met aantoonbare ervaring en die voldoen aan de eisen in dit PvE. (500 punten)
U dient in kolom K uw keuze (1 en/of 2 en/of 3) aan te geven. Uw keuze zal achteraf door het beoordelingsteam verekend worden met uw totaalscore in het tablad 'Scoreoverzicht'.</t>
    </r>
    <r>
      <rPr>
        <sz val="11"/>
        <color indexed="8"/>
        <rFont val="Futura Book"/>
        <family val="2"/>
      </rPr>
      <t xml:space="preserve">                                                               </t>
    </r>
  </si>
  <si>
    <t>Communicatie medewerkers.</t>
  </si>
  <si>
    <t>De medewerkers communiceren op correcte wijze.</t>
  </si>
  <si>
    <t xml:space="preserve">De medewerkers van de opdrachtnemer of de ingehuurde medewerkers die voor de Provincie Noord Brabant gaan werken dienen netjes en correct te communiceren met medewerkers van de Provincie Noord Brabant- en haar bezoekers (o.a. met U aanspreken) tenzij daar andere afspraken tussen betrokkenen over zijn gemaakt.
Alle communicatie, zowel mondeling als schriftelijk, door medewerkers van de opdrachtgever met medewerkers of bezoekers van de Provincie Noord Brabant, vindt plaats middels de Nederlandse taal.       </t>
  </si>
  <si>
    <t>Kleding medewerkers.</t>
  </si>
  <si>
    <t>De medewerkers van de opdrachtnemer dragen bedrijfskleding en tijdens het evenement passende nette kleding.</t>
  </si>
  <si>
    <t xml:space="preserve">De medewerkers van de opdrachtnemer en/of onderaannemer die voor de Provincie Noord Brabant gaan werken dienen correct gekleed te gaan.
Bij op- en afbouw en tijdens bijeenkomsten dient men keurige, schone en donkere bedrijfskleding te dragen uitgevoerd met een klein duidelijk herkenbaar bedrijfslogo (geen korte broeken). </t>
  </si>
  <si>
    <t>Werkwijze opdrachtnemer.</t>
  </si>
  <si>
    <t>De opdrachtnemer en zijn/haar medewerkers moeten de afspraken nakomen, gestructureerd kunnen werken en de kwaliteit goed kunnen bewaken.</t>
  </si>
  <si>
    <t>(1) Gemaakte afspraken moeten altijd nagekomen worden.
(2) Er moet gestructureerd gewerkt worden volgens gedetaileerde schema's en draaiboeken.
(3) De eindkwaliteit zal goed bewaakt worden door de verantwoordelijke medewerkers op locatie.</t>
  </si>
  <si>
    <t>Kennis van te installeren apparatuur.</t>
  </si>
  <si>
    <t>Alle medewerkers van de opdrachtnemer hebben up to date kennis van de door hun te installeren apparatuur binnen het betreffende project bij de Provincie Noord Brabant.</t>
  </si>
  <si>
    <t>Alle medewerkers van de opdrachtnemer hebben up to date kennis van de door hun te installeren apparatuur en zijn voorbereid op hun taak binnen het project.
Ze weten hoe ze het specifieke systeem, waar ze verantwoordelijk voor zijn, moeten bouwen en aansluiten.</t>
  </si>
  <si>
    <t>Technische eisen t.a.v. de bedieningstechnici.</t>
  </si>
  <si>
    <t xml:space="preserve">De bedieningstechnici tijdens een evenement beheersen de apparatuur zeer goed. </t>
  </si>
  <si>
    <t>De bedieningstechnici tijdens een evenement beheersen de apparatuur zeer goed.
Men kent de apparatuur door en door. Mogelijk fouten in een programmering of voorinstelling kunnen snel verholpen worden.
Men begrijpt zeer goed hoe het apparaat precies werkt en hoe deze ingesteld dient te worden.</t>
  </si>
  <si>
    <t>Inhoudelijke eisen t.a.v. de bedieningstechnici.</t>
  </si>
  <si>
    <t xml:space="preserve">De bedieningstechnici tijdens een evenement zijn zeer gemotiveerd, accuraat en klantgericht.  </t>
  </si>
  <si>
    <t xml:space="preserve">(1) De bedieningstechnici vinden hun vak erg leuk en gaan voor de beste kwaliteit.
(2) De bedieningstechnici achter de knoppen zijn tijdens een evenement zeer gefocust, hebben overzicht op de situatie en kunnen daardoor zeer accuraat handelen.
(3) De bedieningstechnici zijn zeer klantgericht en denken voortdurend mee met de klant om te streven naar het optimale product en de bijbehorende kwaliteit. </t>
  </si>
  <si>
    <t>Niet tevreden over medewerker</t>
  </si>
  <si>
    <t>Mocht de Provincie Noord Brabant niet tevreden zijn over een medewerker (ondanks twee gesprekken waarbij men ingegaan is op de punten die verbeterd zouden moeten worden) dan zou de leverancier andere medewerkers voor moeten dragen zoals genoemd in 2.1.1 en 2.1.3</t>
  </si>
  <si>
    <t>Wederom worden kandidaten voor de functie aan de Provincie Noord Brabant voorgesteld. Om deze personenen te toetsen aan het vooraf vastgestelde profielen.</t>
  </si>
  <si>
    <t xml:space="preserve">2. Keuze medewerkers                            </t>
  </si>
  <si>
    <t>2.1 Procedure</t>
  </si>
  <si>
    <t>Keuze accountmanager.</t>
  </si>
  <si>
    <t xml:space="preserve">De opdrachtnemer zorgt voor twee personen die de functie van accountmanager kunnen vervullen voor de Provincie Noord Brabant. Op basis van een vooraf vastgesteld profiel. </t>
  </si>
  <si>
    <t xml:space="preserve">Na gunning worden de twee kandidaten voor de functie van accountmanager aan de Provincie Noord Brabant voorgesteld.
Deze personenen worden getoetst aan het vooraf vastgestelde profiel (zie eisen accountmanager tabblad medewerkers hoofdstuk 3).
De Provincie Noord Brabant zal hier uiteindelijk een keuze in maken.
</t>
  </si>
  <si>
    <t>2.1.2</t>
  </si>
  <si>
    <t>Vaste accountmanager.</t>
  </si>
  <si>
    <t>De opdrachtnemer zorgt dat de betreffende accountmanager de vaste contactpersoon wordt.</t>
  </si>
  <si>
    <t>De accountmanager is de vaste contactpersoon voor de Provincie Noord Brabant en heeft daar binnen de eigen organisatie ook tijd voor.
Bij drukke werkzaamheden zal deze persoon de Provincie Noord Brabant toch op de juiste wijze blijven faciliteren.</t>
  </si>
  <si>
    <t>2.1.3</t>
  </si>
  <si>
    <t>Keuze bedieningstechnicus/specialist voor interne projecten met apparatuur van de Provincie Noord Brabant.</t>
  </si>
  <si>
    <t>De opdrachtnemer zorgt voor minimaal 2 personen voor de functie van bedieningstechnicus en 3 specialisten voor de interne evenementen (fysiek en hybride), waarbij met de eigen apparatuur van de Provincie Noord Brabant gewerkt wordt. De personen dienen te voldoen aan het voorgestelde profiel.</t>
  </si>
  <si>
    <t xml:space="preserve">Na gunning worden de kandidaten voor de functies aan de Provincie Noord Brabant voorgesteld.
Deze personenen worden getoetst aan het vooraf vastgestelde profiel.
De Provincie Noord Brabant zal hier uiteindelijk een keuze in maken.                                                                                                                                                      </t>
  </si>
  <si>
    <t>2.1.4</t>
  </si>
  <si>
    <t>Keuze nieuwe kandidaten vast in te zetten medewerker.</t>
  </si>
  <si>
    <t xml:space="preserve">Wanneer een vast in te zetten medewerker (accountmanager, bedieningstechnicus of specialist) van de opdrachtnemer in de contractperiode niet meer werkzaam is voor dat bedrijf dan zal middels een gesprek met de Provincie Noord Brabant de nieuwe voorgestelde medewerker getoetst worden op basis van de eisen en wensen van de Provincie Noord Brabant.  </t>
  </si>
  <si>
    <t>Mogelijk nieuwe kandidaten voor deze functies worden eerst aan de Provincie Noord Brabant voorgesteld.
Deze personenen worden getoetst aan het vooraf vastgestelde profiel.
De Provincie Noord Brabant zal hier uiteindelijk een keuze in maken.</t>
  </si>
  <si>
    <t>2.1.5</t>
  </si>
  <si>
    <t>Medewerkers voor digitale audiomixer</t>
  </si>
  <si>
    <t>De opdrachtnemer heeft minimaal twee personen in dienst die ervaring hebben met het installeren, afregelen en mixen met een digitale audiomixer.</t>
  </si>
  <si>
    <t xml:space="preserve">De opdrachtnemer heeft minimaal twee personen in dienst die ervaring hebben met het installeren, afregelen en mixen met een digitale audiomixer.
</t>
  </si>
  <si>
    <t>2.1.6</t>
  </si>
  <si>
    <t>Medewerkers voor line-array systeem.</t>
  </si>
  <si>
    <t>De opdrachtnemer heeft minimaal twee personen in dienst die ervaring hebben met het plaatsen en afregelen van een line-array luidsprekersysteem.</t>
  </si>
  <si>
    <t>De opdrachtnemer heeft minimaal twee personen in dienst die ervaring hebben met het plaatsen en afregelen van een line-array luidsprekersysteem.
Deze medewerkers kunnen een digitaal luidspreker ontwerp maken op basis van de ruimte en het line-array luidsprekersysteem zodanig afstellen en afregelen dat het luidsprekersysteem voldoet aan de eisen in dit PvE.</t>
  </si>
  <si>
    <t>2.1.7</t>
  </si>
  <si>
    <t>Medewerkers voor professioneel beeld (AV).</t>
  </si>
  <si>
    <t>De opdrachtnemer heeft minimaal twee personen in dienst die ervaring heben met professioneel AV.</t>
  </si>
  <si>
    <r>
      <t xml:space="preserve">De opdrachtnemer heeft minimaal twee personen in dienst die ervaring heben met professioneel AV.
Men heeft ervaring met professionele 3 chip projectoren, LCD schermen, seamless presentatieswitcher, cameramixers, camera's, </t>
    </r>
    <r>
      <rPr>
        <sz val="11"/>
        <rFont val="Futura Book"/>
        <family val="2"/>
      </rPr>
      <t>vMix en regievoering tijdens livestreams.</t>
    </r>
  </si>
  <si>
    <t>2.1.8</t>
  </si>
  <si>
    <t>Medewerkers voor professioneel licht.</t>
  </si>
  <si>
    <t>De opdrachtnemer heeft minimaal twee personen in dienst die ervaring hebben met professioneel licht.</t>
  </si>
  <si>
    <t xml:space="preserve">De opdrachtnemer heeft minimaal twee personen in dienst die ervaring hebben met professioneel licht.
Ze kennen het principe van het uitlichten. Ze kennen de basis licht apparatuur. Ze kunnen een lichtregeltafel programmeren. Ze kunnen bewegend licht programmeren. </t>
  </si>
  <si>
    <t xml:space="preserve">3. De accountmanager           </t>
  </si>
  <si>
    <t>3.1 Kwaliteiten, ervaring, eigenschappen, opleiding profiel, specifieke eisen.</t>
  </si>
  <si>
    <t>Brede kennis drie disciplines.</t>
  </si>
  <si>
    <r>
      <t xml:space="preserve">De opdrachtnemer levert </t>
    </r>
    <r>
      <rPr>
        <sz val="11"/>
        <rFont val="Futura Book"/>
        <family val="2"/>
      </rPr>
      <t>een</t>
    </r>
    <r>
      <rPr>
        <sz val="11"/>
        <color indexed="8"/>
        <rFont val="Futura Book"/>
        <family val="2"/>
      </rPr>
      <t xml:space="preserve"> accountmanager met brede kennis van de drie disciplines (geluid, AV en licht). </t>
    </r>
  </si>
  <si>
    <r>
      <t>De opdrachtnemer levert</t>
    </r>
    <r>
      <rPr>
        <sz val="11"/>
        <rFont val="Futura Book"/>
        <family val="2"/>
      </rPr>
      <t xml:space="preserve"> een</t>
    </r>
    <r>
      <rPr>
        <sz val="11"/>
        <color theme="1"/>
        <rFont val="Futura Book"/>
        <family val="2"/>
      </rPr>
      <t xml:space="preserve"> accountmanager met kennis van de drie disciplines (geluid, AV en licht).
De accountmanager heeft veel ervaring met projecten/evenementen waarbij zowel geluid, AV en licht een grote rol speelden. Hij of zij kan inschatten of een projectleider noodzakelijk is om in te zetten. </t>
    </r>
  </si>
  <si>
    <t>Taken accountmanager.</t>
  </si>
  <si>
    <t>De accountmanager ontzorgt de Provincie Noord Brabant met tal van werkzaamheden.</t>
  </si>
  <si>
    <t xml:space="preserve">De accountmanager denkt actief met de Provincie Noord Brabant mee over de inhoudelijke en technische invulling van haar evenementen en ontzorgt haar op het gebied van het maken van offertes voor diverse projecten, budgetbewaking, planning personeel, inzet apparatuur en mogelijk ook extra externe inhuur van apparatuur.
De accountmanager ontzorgt de Provincie Noord Brabant ook met alle aspecten op het gebied van veiligheid.
De accountmanager werkt zoals in tabblad "Werkwijze" onder 1.1 is omschreven.
De accountmanager communiceert over de diverse projecten en werkt nauw samen met de Coördinator Evenemententechniek van de Provincie Noord Brabant. </t>
  </si>
  <si>
    <t>Profiel accountmanager.</t>
  </si>
  <si>
    <t>Het profiel van de accountmanager.</t>
  </si>
  <si>
    <t>De accountmanager is prettig in omgang, bezit goede communicatieve vaardigheden, is zeer gemotiveerd, werkt zeer precies, heeft oog voor detail, heeft goede administratieve en financiële vaardigheden, is betrouwbaar, komt de afspraken na, is pro-actief, heeft een HBO denkniveau, kan planmatig werken, is stress bestendig, heeft leidinggevende kwaliteiten, is gericht op functioneel en eenvoudig gebruik, probeert moeilijke processen te vereenvoudigen en is inventief ingesteld, werkt gestructureerd en kan de kwaliteit goed bewaken.</t>
  </si>
  <si>
    <t>Jaren ervaring van de accountmanager</t>
  </si>
  <si>
    <t>De accountmanager heeft ruime ervaring in de branche en in een vergelijkbare functie.</t>
  </si>
  <si>
    <r>
      <t>De accountmanager heeft minimaa</t>
    </r>
    <r>
      <rPr>
        <sz val="11"/>
        <rFont val="Futura Book"/>
        <family val="2"/>
      </rPr>
      <t>l 2 jaar</t>
    </r>
    <r>
      <rPr>
        <sz val="11"/>
        <color theme="1"/>
        <rFont val="Futura Book"/>
        <family val="2"/>
      </rPr>
      <t xml:space="preserve"> aantoonbare ervaring in een vergelijkbare functie in deze branche</t>
    </r>
    <r>
      <rPr>
        <sz val="11"/>
        <rFont val="Futura Book"/>
        <family val="2"/>
      </rPr>
      <t xml:space="preserve"> en politieke omgeving.</t>
    </r>
  </si>
  <si>
    <t>De accountmanager heeft aantoonbare ervaring in de branche en in een vergelijkbare functie.</t>
  </si>
  <si>
    <r>
      <t>De accountmanager heeft minimaal</t>
    </r>
    <r>
      <rPr>
        <sz val="11"/>
        <rFont val="Futura Book"/>
        <family val="2"/>
      </rPr>
      <t xml:space="preserve"> 5 jaar</t>
    </r>
    <r>
      <rPr>
        <sz val="11"/>
        <color theme="1"/>
        <rFont val="Futura Book"/>
        <family val="2"/>
      </rPr>
      <t xml:space="preserve"> aantoonbare ervaring in deze branche en </t>
    </r>
    <r>
      <rPr>
        <sz val="11"/>
        <rFont val="Futura Book"/>
        <family val="2"/>
      </rPr>
      <t>politieke omgeving en minimaal 2 jaar aantoonbare ervaring in een vergelijkbare functie in deze b</t>
    </r>
    <r>
      <rPr>
        <sz val="11"/>
        <color theme="1"/>
        <rFont val="Futura Book"/>
        <family val="2"/>
      </rPr>
      <t xml:space="preserve">ranche. </t>
    </r>
  </si>
  <si>
    <t>3.1.6</t>
  </si>
  <si>
    <t>Ervaring accountmanager.</t>
  </si>
  <si>
    <t>De accountmanager heeft aantoonbare ervaring op het gebied van accountmanagement in dit vakgebied.</t>
  </si>
  <si>
    <t>De accountmanager heeft aantoonbare ervaring met: communicatie met de klant, het administratieve proces, de offerte voor het project, de voorbereiding van een project, de complete projectplanning in dagen en uren, het maken van draaiboeken, de risico analyse, het aanleveren van geluids-, AV-, licht- en stroomverdeel-ontwerpen en inrichtingsplannen, de opbouwplanning, de controle op het naleven van de veiligheidseisen en normeringen, de testfase, het repeteren, de coördinatie bij de uiteindelijke show, het afbouwschema, de oplevering van de schone ruimte, de facturering, de evaluatie.</t>
  </si>
  <si>
    <t>3.1.7</t>
  </si>
  <si>
    <t>Ervaring met business omgeving.</t>
  </si>
  <si>
    <t>De accountmanager heeft aantoonbare ervaring in het werken binnen een business omgeving.</t>
  </si>
  <si>
    <t>De accountmanager;
(1) heeft aantoonbare ervaring met evenementen binnen een business omgeving.
(2) weet wat er voor eisen gesteld worden aan een evenement binnen een business omgeving.
(3) weet dat alles tijdens een evenement er perfect uit moet zien, perfect moet lopen en goed georganiseerd moet zijn.
(4) heeft begrip voor de eisen die de Provincie Noord Brabant stelt t.a.v. de faciliteiten voor de evenementen.
(5) moet gewend zijn om in een business omgeving op de juiste wijze te kunnen opereren.</t>
  </si>
  <si>
    <t>4. De projectleider</t>
  </si>
  <si>
    <t>4.1 Kwaliteiten, ervaring, eigenschappen, opleiding profiel, specifieke eisen.</t>
  </si>
  <si>
    <t>De opdrachtnemer levert voor de grote evenementen een projectleider die alle disciplines (waaronder geluid, AV en licht) van het vak beheerst en leiding kan geven aan een grote ploeg medewerkers.</t>
  </si>
  <si>
    <t>De opdrachtnemer levert een projectleider met brede kennis van de drie hoofd disciplines geluid, AV, licht en podia, theaterdoeken, rigging, stroomvoorziening, veiligheid, etc..
De projectleider staat boven de materie en kan installatie- en bedieningstechnici beoordelen op de opbouw van het systeem en hun functioneren.
De projectleider heeft een totaaloverzicht en kan op die wijze zorgen voor een juist werkend totaal systeem waarbij alle disciplines en de bijbehorende apparatuur goed samenwerken.
De projectleider heeft goede leidinggevende ervaring om grote evenementen facilitair op de juiste wijze te managen.</t>
  </si>
  <si>
    <t>Taken projectleider.</t>
  </si>
  <si>
    <t>De projectleider ontzorgt de Provincie Noord Brabant met tal van werkzaamheden.</t>
  </si>
  <si>
    <t xml:space="preserve">De projectleider dient de Provincie Noord Brabant voor een specifieke evenement volledig te ontzorgen op technisch facilitair vlak (geluid, AV, licht, podiumbouw, rigging, stroomvoorziening, toezicht op veiligheid en normeringen, maken risico analyse, etc.).
De projectleider werkt zoals in tabblad "Werkwijze" onder 1.4 is omschreven
De projectleider coördineert de opbouw die zal plaats vinden op basis van een gedetailleerd opbouwschema, uitgewerkt door de projectleider van het evenementenbureau, waarin alle betrokken partijen op tijd ingepland zijn en waarin precies aangegeven is welke werkzaamheden dan verricht kunnen worden om de voortgang voor andere partijen niet te belemmeren.
De projectleider van de opdrachtnemer communiceert over de projecten en werkt nauw samen met de Coördinator Evenemententechniek van de Provincie Noord Brabant. </t>
  </si>
  <si>
    <t>4.1.3</t>
  </si>
  <si>
    <t>Profiel projectleider.</t>
  </si>
  <si>
    <t>Het profiel van de projectleider.</t>
  </si>
  <si>
    <t xml:space="preserve">Deze projectleider is prettig in omgang, bezit goede communicatieve vaardigheden, is zeer gemotiveerd, werkt zeer precies , heeft oog voor detail, heeft goede administratieve en financiële vaardigheden, is betrouwbaar, komt de afspraken na, is pro-actief, heeft een HBO denkniveau, kan planmatig werken, is stress bestendig, heeft leidinggevende kwaliteiten, is gericht op functioneel en eenvoudig gebruik, probeert moeilijke processen te vereenvoudigen, is inventief ingesteld, werkt gestructureerd en kan de kwaliteit goed bewaken.
De projectleider denkt ook mee over de creatieve mogelijkheden binnen de technische mogelijkheden in de betreffende ruimte. Hij gebruikt hiervoor zijn kennis en ervaring met andere projecten in het land.                                                                                                                                          </t>
  </si>
  <si>
    <t>4.1.4</t>
  </si>
  <si>
    <t>Jaren ervaring van de projectleider.</t>
  </si>
  <si>
    <t>De projectleider heeft ruime ervaring in de branche en in een vergelijkbare functie.</t>
  </si>
  <si>
    <r>
      <t xml:space="preserve">De projectleider heeft meer dan </t>
    </r>
    <r>
      <rPr>
        <sz val="11"/>
        <rFont val="Futura Book"/>
        <family val="2"/>
      </rPr>
      <t>2 jaar</t>
    </r>
    <r>
      <rPr>
        <sz val="11"/>
        <color theme="1"/>
        <rFont val="Futura Book"/>
        <family val="2"/>
      </rPr>
      <t xml:space="preserve"> aantoonbare ervaring als projectleider voor grote evenementen </t>
    </r>
    <r>
      <rPr>
        <sz val="11"/>
        <rFont val="Futura Book"/>
        <family val="2"/>
      </rPr>
      <t>en werkt minimaal 1 jaar voor de opdrachtnemer.</t>
    </r>
    <r>
      <rPr>
        <sz val="11"/>
        <color theme="1"/>
        <rFont val="Futura Book"/>
        <family val="2"/>
      </rPr>
      <t xml:space="preserve">
Deze persoon heeft als projectleider aantoonbaar meer dan 20 grote evenementen technisch geproduceerd.</t>
    </r>
  </si>
  <si>
    <t>4.1.5</t>
  </si>
  <si>
    <t>De projectleider heeft aantoonbare ervaring in de branche en in een vergelijkbare functie.</t>
  </si>
  <si>
    <r>
      <t xml:space="preserve">De projectleider heeft meer dan </t>
    </r>
    <r>
      <rPr>
        <sz val="11"/>
        <rFont val="Futura Book"/>
        <family val="2"/>
      </rPr>
      <t>5 jaar</t>
    </r>
    <r>
      <rPr>
        <sz val="11"/>
        <color theme="1"/>
        <rFont val="Futura Book"/>
        <family val="2"/>
      </rPr>
      <t xml:space="preserve"> aantoonbare ervaring als projectleider voor grote evenementen </t>
    </r>
    <r>
      <rPr>
        <sz val="11"/>
        <rFont val="Futura Book"/>
        <family val="2"/>
      </rPr>
      <t>en werkt minimaal 2 jaar voor de opdrachtnemer.</t>
    </r>
    <r>
      <rPr>
        <sz val="11"/>
        <color theme="1"/>
        <rFont val="Futura Book"/>
        <family val="2"/>
      </rPr>
      <t xml:space="preserve">
Deze persoon heeft als projectleider aantoonbaar meer dan 40 grote evenementen technisch geproduceerd.</t>
    </r>
  </si>
  <si>
    <t>4.1.6</t>
  </si>
  <si>
    <t>De projectleider heeft aantoonbare ervaring in het werken binnen een business omgeving.</t>
  </si>
  <si>
    <t>De projectleider;
(1) heeft aantoonbare ervaring met evenementen binnen een business omgeving.
(2) weet wat er voor eisen gesteld worden aan een evenement binnen een business omgeving.
(3) weet dat alles er tijdens een evenement er perfect uit moet zien, alles moet perfect lopen en goed georganiseerd zijn.
(4) heeft begrip voor de eisen die de Provincie stelt t.a.v. de faciliteiten voor de evenementen.
(5) moet gewend zijn om in een business omgeving  op de juiste wijze te kunnen opereren.</t>
  </si>
  <si>
    <t>5. Bedieningstechnici en specialisten</t>
  </si>
  <si>
    <t>5.1 Kwaliteiten, ervaring, eigenschappen, opleiding profiel, specifieke eisen.</t>
  </si>
  <si>
    <t>Eis bedieningstechnici.</t>
  </si>
  <si>
    <t>Eisen t.a.v. bedieningstechnici voor het bedienen van de interne eigen audiovisuele en licht installaties van de Provincie Noord Brabant</t>
  </si>
  <si>
    <t>De opdrachtnemer levert bedieningstechnici met aantoonbare ervaring voor de diverse installaties die zowel de apparatuur van het eigen bedrijf goed kennen, maar ook het geluid-, AV- en lichtinstallaties van de Provincie Noord Brabant kunnen bedienen.
De bedieningstechnici hebben aantoonbare ervaring, beheersen het vak zeer goed en zijn bijzonder gemotiveerd om te komen tot een optimaal resultaat.
Men;
(1) zeer klantvriendelijk (prettig in de omgang met mensen) en voelen aan wat de klant graag wenst.
(2) is stressbestendig en moeten mogelijke problemen adequaat kunnen oplossen.
(3) is gewend om in een business omgeving en in een politieke omgeving op de juiste wijze te kunnen opereren.
Bij voorkeur zijn het twee mensen die vast voor de Provincie Noord Brabant worden ingezet.</t>
  </si>
  <si>
    <t>5.1.2</t>
  </si>
  <si>
    <t>Eis opgeleid audiotechnicus</t>
  </si>
  <si>
    <t>Opdrachtnemer heeft een gecertificeerd audiotechnicus in dienst.</t>
  </si>
  <si>
    <t>De opdrachtnemer heeft minimaal één gecertificeerd audiotechnicus in dienst met aantoonbare ervaring met het plaatsen en afregelen van een line-array luidspreker systeem.
Er kan een certificaat overlegt worden waaruit duidelijk blijkt dat de in dienst zijnde audiotechnicus, met positief resultaat, een cursus heeft gevolgd bij de importeur of fabrikant van het line-array merk dat de opdrachtnemer in bezit heeft.
De audiotechnici kunnen een digitaal luidspreker ontwerp maken op basis van de ruimte en het line-array luidsprekersysteem zodanig afstellen en afregelen dat het luidsprekersysteem voldoet aan de eisen in dit PvE.
De audiotechnici hebben ervaring om het luidsprekersysteem zodanig te plaatsen dat het overeenkomt met het digitale luidsprekerontwerp voor de betreffende ruimte.</t>
  </si>
  <si>
    <t>5.1.3</t>
  </si>
  <si>
    <t>Eisen audiotechnici t.b.v. audiomixer.</t>
  </si>
  <si>
    <t>Eisen t.a.v. audiotechnici die verantwoordelijk zijn voor de zaalmix met een digitale audiomixer.</t>
  </si>
  <si>
    <t xml:space="preserve">De audiotechnici die verantwoordelijk zijn voor de zaalmix met behulp van een digitale audiomixer moeten aantoonbare ervaring hebben met het installeren, afregelen en mixen met een digitale audiomixer.
(1) Het geluid is niet hinderlijk te hard voor het publiek en niet te zacht in verband met de spraakverstaanbaarheid.                                                                                                                     (2) Het geluid is vrij van brom (aardbrom of brom via lichtdimmers).                                                        (3) Het geluid is niet overstuurd/vervormd, geen resonanties.                                                                 (4) Er is sprake van een goede balans tussen de diverse audiobronnen.                                                  (5) Inschakelen/infaden microfoons, audiobronnen en instart audiofragmenten vindt op tijd plaats. De audio bronnen worden ook weer op tijd uitgeschakeld of via fade-out weggemixed. (Volgens schakel draaiboek en met de juiste timing).                                                                                                        (6) Microfoons mogen niet rondzingen (feedback).                                                                                      (7) De geluidsweergave van van de diverse audiobronnen dient een natuurlijke klank te hebben (niet te schel of te dof).                                                                                                                                    (8) De audiotechnicus zorgt voor een goede monitor audiomix voor de artiesten op het podium. De artiesten krijgen het juiste geluid op het juiste niveau aangeboden. </t>
  </si>
  <si>
    <t>5.1.4</t>
  </si>
  <si>
    <t>Eisen schakeltechnici voor seamless presentatieswitcher.</t>
  </si>
  <si>
    <t>Eisen t.a.v. de schakeltechnicus voor de seamless presentatie switcher.</t>
  </si>
  <si>
    <t>De schakeltechnicus heeft aantoonbare technische ervaring met de werking van de presentatieswitcher en kan daar ook naar handelen.
Men zorgt dat;
(1) het geschakelde beeld is stabiel en technisch gelijk aan de kwaliteit van het aangeleverde bronmateriaal en of het goede beeld voorstaat.
(2) indien noodzakelijk of gevraagd de presentatiebeelden afgewisseld worden met camerabeelden. Dit gebeurt op basis van de inhoud van de presentatie (PowerPoint slide of andere content) en de bijbehorende tekst van de spreker.
(3) inschakelen/infaden van beelden op tijd plaatsvindt. De beeld bronnen worden ook weer op tijd uitgechakeld of via fade-out weggemixed. (Volgens schakel draaiboek en met de juiste timing).
(4) er een goede monitor beeldweergave is voor de artiesten/sprekers op het podium.
(5) het beeld op de schermen is vrij van brom (aardbrom of brom via lichtdimmers).</t>
  </si>
  <si>
    <t>5.1.5</t>
  </si>
  <si>
    <t>Eisen cameramensen.</t>
  </si>
  <si>
    <t>Eisen t.a.v. de cameramensen</t>
  </si>
  <si>
    <t>De cameramensen hebben aantoonbare technische ervaring met het instellen en bedienen van camera's.
Cameramensen;
(1) hebben ervaring met camerawerk in een professionele meercameraregistratie.
(2) kennen de regels van beeldcompositie en passen die ook als zodanig toe.
(3) zorgen voor opnames die inhoudelijk voor de schakeltechnicus goed te gebruiken zijn.
(4) zorgen voor trillingvrije beelden (ook wanneer volledig ingezoomd is).</t>
  </si>
  <si>
    <t>5.1.6</t>
  </si>
  <si>
    <t>Eisen beeldtechnici.</t>
  </si>
  <si>
    <t>Eisen t.a.v. de beeldtechnici.</t>
  </si>
  <si>
    <t>De beeldtechnici hebben aantoonbare technische ervaring met cameraregie apparatuur.
Men zorgt dat;
(1) dat de cameraregie unit of de cameraregiewagen op de juiste wijze functioneert.
(2) dat de camera's op de juiste wijze geïntegreerd zijn in het regiesysteem.
(3) dat de camera's wat betreft witbalans, zwart niveau en diafragma instelling optimaal afgeregeld zijn voordat ze live geschakeld worden.</t>
  </si>
  <si>
    <t>5.1.7</t>
  </si>
  <si>
    <t>Eisen camera schakeltechnici.</t>
  </si>
  <si>
    <t>Eisen t.a.v. de cameraschakeltechnici.</t>
  </si>
  <si>
    <t xml:space="preserve">De cameraschakeltechnici hebben aantoonbare technische ervaring met het voeren van cameraregie.
Men zorgt dat;
(1) men tussen camera's niet schakelt over de beeldas.
(2) men schakelt op basis van de inhoud van het programma (bijvoorbeeld medium close up's van sprekers, totaal medium, totaal bij opkomst, totaal bij wisselingen, publiekshots bij applaus of als tussenshot waar dat inhoudelijk iets toevoegt.
(3) inschakelen/infaden van beelden op tijd plaatsvindt. De beeld bronnen worden ook weer op tijd uitgechakeld of via fade-out weggemixed. (Volgens schakel draaiboek en met de juiste timing).
(4) er bij voorkeur geschakeld wordt tussen twee zinnen van sprekers en in scènewisselingen.
</t>
  </si>
  <si>
    <t>5.1.8</t>
  </si>
  <si>
    <t>Eisen lichttechnici.</t>
  </si>
  <si>
    <t>Eisen t.a.v. de lichttechnici.</t>
  </si>
  <si>
    <t xml:space="preserve">De lichttechnici hebben aantoonbare technische ervaring met het opstellen en bedienen van een lichtinstallatie.
Men zorgt dat;
(1) het licht niet hinderlijk te fel is voor de mensen op het podium en het publiek in de zaal.
(2) het basis licht niet te zwak is, zodat de mensen op het podium slecht zichtbaar zijn vanuit de zaal.
(3) er een goede lichtbalans is tussen frontlicht, tegenlicht, verlichting achtergrond en decoratielicht.
(4) er een sober, maar sfeervol, en kleurrijk podiumbeeld ontstaat passend bij het evenement.
(5) er dieptewerking blijft in het podiumbeeld.
(6) lichtstanden per scene zijn voorgeprogrammeerd en dat deze per nieuwe scene eenvoudig opgeroepen kunnen worden.
(7) per scene de fade-in en fade-out op tijd zal plaatsvinden (volgens schakel draaiboek en met de juiste timing).
(8) lichtvariaties bij scene wisselingen vloeiend verlopen.  </t>
  </si>
  <si>
    <t>5.1.9</t>
  </si>
  <si>
    <t>Eisen riggers.</t>
  </si>
  <si>
    <t>Eisen t.a.v. riggers</t>
  </si>
  <si>
    <t>De riggers hebben aantoonbare technische ervaring met het opstellen van vaste en tijdelijke (truss)constructies die ingezet worden tijdens evenementen voor apparatuur, decor en personen.
De riggers moeten gecertificeerd zijn volgens een in Nederland geldende norm.</t>
  </si>
  <si>
    <t>1. Eisen</t>
  </si>
  <si>
    <t>1.1 Eisen t.a.v. Onderaannemers</t>
  </si>
  <si>
    <t>Eisen t.a.v. onderaannemer identiek aan eisen die gesteld zijn aan opdrachtnemer</t>
  </si>
  <si>
    <t>Alle eisen die gelden voor de opdrachtnemer betreffende veiligheid, certificering, werkwijze, medewerkers gelden ook voor de onderaannemer, tenzij het eisen betreffen die niet van toepassing zijn op de onderaannemer.</t>
  </si>
  <si>
    <t>De onderaannemers conformeren zich ook aan de eisen die gesteld zijn betreffende veiligheid, certificering, werkwijze, medewerkers, tenzij dit logischer wijze alleen geldt voor de opdrachtnemer. De opdrachtnemer is altijd verantwoordelijk voor het nakomen van de eisen door de onderaannemer.</t>
  </si>
  <si>
    <t>1.2 Inzet onderaanemer JD-Operations</t>
  </si>
  <si>
    <t>Inzet JD-Operations voor ondersteuning Statendagen</t>
  </si>
  <si>
    <t>Tijdens Statendagen (24 per jaar) wordt deze ondersteuning verzorgd JD-Operations</t>
  </si>
  <si>
    <t>1.1 Opvolging</t>
  </si>
  <si>
    <t>Opvolging na telefonische melding</t>
  </si>
  <si>
    <t>De opdrachtnemer gaat akkoord met de gestelde opvolgtijd na een telefonische melding.</t>
  </si>
  <si>
    <t>1.2 Inzet personeel</t>
  </si>
  <si>
    <t>Inzet personeel 4 uur na melding</t>
  </si>
  <si>
    <t>1.3 Inzet apparatuur</t>
  </si>
  <si>
    <t>Voor de inzet van apparatuur (bij calamiteiten) en plaatsing daarvan geldt een periode van maximaal 2 uur na de melding (dit zal bij hoge uitzondering plaats vinden).</t>
  </si>
  <si>
    <t>De opdrachtnemer gaat akkoord met de gestelde opvolgtijd om apparatuur binnen 2 uur na melding operationeel te hebben bij de Provincie Noord Brabant. (Deze vraag van de Provincie zal sporadisch en met hoge uitzondering en alleen bij calamiteiten zo kort voor aanvang werkzaamheden voorkomen.)</t>
  </si>
  <si>
    <t>1.4 Helpdesk</t>
  </si>
  <si>
    <t>De opdrachtnemer gaat akkoord met de eis om te voldoen aan de 24/7 helpdesk voor storingen en gebruikersproblemen. Dit mag buiten kantoortijden ook geregeld zijn via een voicemail met een terugbelactie binnen 15 minuten.</t>
  </si>
  <si>
    <t>1.5 Vervangende apparatuur</t>
  </si>
  <si>
    <t>De opdrachtnemer kan bij storingen of calamiteiten tijdens een groot evenement vervangende of extra apparatuur leveren binnen 1 uur.</t>
  </si>
  <si>
    <t>De opdrachtnemer gaat akkoord met de eis om bij storingen of calamiteiten tijdens een groot evenement vervangende of extra apparatuur te leveren uit het eigen magazijn of een depot op maximaal 25 kilometer afstand van Den Bosch (dit mag ook een depot zijn van een collega bedrijf). De maximale tijd tussen defect en opnieuw draaien met de nieuwe apparatuur mag 1 uur zijn. Uitgezonderd het audio line-array luidsprekerssysteem. Hier geldt een herstel tijd van 4 uur voor (i.v.m. demontage, montage, berekenen geluidsontwerp, instellen, afregelen, etc.).</t>
  </si>
  <si>
    <t>Aantal</t>
  </si>
  <si>
    <t>Merk</t>
  </si>
  <si>
    <t>Typenummer</t>
  </si>
  <si>
    <t>Omschrijving</t>
  </si>
  <si>
    <t>Aantal huurdagen</t>
  </si>
  <si>
    <t>Bruto adviesprijs excl. 21% BTW</t>
  </si>
  <si>
    <t>Kortings- percentage</t>
  </si>
  <si>
    <t>Totaal Netto prijs excl. 21% BTW</t>
  </si>
  <si>
    <t xml:space="preserve"> </t>
  </si>
  <si>
    <t>uren projectleider normaal tarief</t>
  </si>
  <si>
    <t>uren projectleider speciaal tarief</t>
  </si>
  <si>
    <t>uren line array audiotechnicus</t>
  </si>
  <si>
    <t>uren audiotechnicus zaalmix</t>
  </si>
  <si>
    <t>uren algemeen av-technicus</t>
  </si>
  <si>
    <t>uren beeldtechnicus</t>
  </si>
  <si>
    <t>uren schakeltechnicus cameraregie</t>
  </si>
  <si>
    <t>uren schakeltechnicus presentatieswitcher</t>
  </si>
  <si>
    <t>uren cameraman/vrouw</t>
  </si>
  <si>
    <t>uren lichttechnicus lichtregeltafel</t>
  </si>
  <si>
    <t>uren algemeen lichttechnicus</t>
  </si>
  <si>
    <t>Transportkosten bestelwagen klein/personenauto (prijs per rit van opdrachtnemer naar Provinciehuis in Den Bosch VV)</t>
  </si>
  <si>
    <t>Transportkosten bestelwagen groot (prijs per rit van opdrachtnemer naar Provinciehuis in Den Bosch VV)</t>
  </si>
  <si>
    <t>Transportkosten vrachtauto (prijs per rit van opdrachtnemer naar Provinciehuis in Den Bosch VV)</t>
  </si>
  <si>
    <t>Subtotaal apparatuur</t>
  </si>
  <si>
    <t>Totaal exclusief 21% BTW</t>
  </si>
  <si>
    <t>U dient de geel/oranje velden in te vullen. U bent zelf vrij om extra velden aan te maken mocht u niet genoeg ruimte hebben om alle producten/componenten kwijt te kunnen. U bent ook vrij om zelf meer velden aan te maken als u meer velden nodig heeft voor de uurtarieven en de transportkosten. U bent zelf verantwoordelijk voor de subtotalen en het eindbedrag. De subtotalen wordt automatisch gekoppeld aan het tabblad Scoreoverzicht Kosten A.</t>
  </si>
  <si>
    <t>Financieel</t>
  </si>
  <si>
    <t xml:space="preserve">1. Uurtarieven </t>
  </si>
  <si>
    <t>1.1 Uurtarief accountmanager</t>
  </si>
  <si>
    <t>Het uurtarief voor de accountmanager is gebaseerd op marktconforme prijzen</t>
  </si>
  <si>
    <t>U hanteert hiervoor het standaard uurtarief voor de medewerker op werkdagen van 8.00 uur tot 18.00 uur.</t>
  </si>
  <si>
    <t xml:space="preserve">(1) Aangeboden bedrag wordt ingevuld in kolom 'Antwoord'.
(2) Bedrag is geldig gedurende de eerste 2 jaar van het contract.
(3) Gedurende looptijd worden bedragen hoogstens verhoogd conform CBS prijsindex. Diensten.
</t>
  </si>
  <si>
    <t>1.2 Uurtarief Projectleider</t>
  </si>
  <si>
    <t>Het uurtarief voor de projectleider is gebaseerd op marktconforme prijzen</t>
  </si>
  <si>
    <t xml:space="preserve">(1) Aangeboden bedrag wordt ingevuld in kolom 'Antwoord'.
(2) Bedrag is geldig gedurende de eerste 2 jaar van het contract.
(3) Gedurende looptijd worden bedragen hoogstens verhoogd conform CBS prijsindex. Diensten.
</t>
  </si>
  <si>
    <t>Het uurtarief voor de  bedienend av technicus  is gebaseerd op marktconforme prijzen</t>
  </si>
  <si>
    <t>1.4 Uurtarief audiotechnici voor o.a. zaalmix, monitormix, audio ontwerp, afregelen line-array, algemeen op- en afbouw en bedieningswerk.</t>
  </si>
  <si>
    <t>Het uurtarief voor de audiotechnicus zaalmix is gebaseerd op marktconforme prijzen</t>
  </si>
  <si>
    <t>1.5 Uurtarief voor zowel beeldtechnicus, schakeltechnicus cameraregie, schakeltechnicus presentatieswitcher, cameraman/vrouw, AV-ontwerp.</t>
  </si>
  <si>
    <t>Het uurtarief voor de technici is gebaseerd op marktconforme prijzen</t>
  </si>
  <si>
    <t>1.6 Uurtarief voor technicus lichtregeltafel, algemeen lichttechnicus, rigger, ontwerper lichtplan.</t>
  </si>
  <si>
    <t>1.6.1</t>
  </si>
  <si>
    <t>Het uurtarief voor de licht-technici is gebaseerd op marktconforme prijzen</t>
  </si>
  <si>
    <t>1.7 Uurtarief algemeen technicus (voor op-bouw, afbouw en bediening van rental apparatuur). Ook voor onderaannemers.</t>
  </si>
  <si>
    <t>1.7.1</t>
  </si>
  <si>
    <t>Het uurtarief voor de algemeen AV-technicus is gebaseerd op marktconforme prijzen</t>
  </si>
  <si>
    <t>1.8 Tarief voor reiskosten voor medewerkers per persoon. Ook voor onderaannemers.</t>
  </si>
  <si>
    <t>1.8.1</t>
  </si>
  <si>
    <t>Het vast standaard bedrag voor reiskosten per persoon voor de rit van de leverancier naar de Provincie Noord Brabant Vice Versa</t>
  </si>
  <si>
    <t>U hanteert hiervoor het standaard vast bedrag voor de tijd die de medewerkers nodig zijn voor het reizen van de vestiging van de opdrachtnemer naar de Provincie Noord-Brabant Vice Versa.</t>
  </si>
  <si>
    <t>2. Opslag op uurtarieven</t>
  </si>
  <si>
    <t>2.1 Gemiddeld percentage opslag voor avonduren, nachturen, zaterdagen, zon- en feestdagen.</t>
  </si>
  <si>
    <t>De opslag is gebaseerd op marktconforme opslag percentages</t>
  </si>
  <si>
    <t>Opdrachtnemer geeft de opslag weer in een percentage op het basis uurtarief voor de diverse type medewerkers.</t>
  </si>
  <si>
    <t>3. Transport</t>
  </si>
  <si>
    <t>3.1 Transportkosten per bestelwagen of luxe wagen</t>
  </si>
  <si>
    <t>Transportkosten per bestelwagen (waar ook relatief kleine apparatuur in vervoerd kan worden)of luxe wagen.</t>
  </si>
  <si>
    <t>Opdrachtnemer geeft de prijs voor transportkosten vice versa van de betreffende vestiging van de opdrachtnemer naar het Provinciehuis in Den Bosch. Het betreft transport met kleine bestelwagen of luxe wagen. De prijs is op basis van kilometerkosten voor de auto.</t>
  </si>
  <si>
    <t xml:space="preserve">3.2 Transportkosten per grote bestelwagen </t>
  </si>
  <si>
    <t>Transportkosten per grote bestelwagen (mogelijk met laadklep lift).</t>
  </si>
  <si>
    <t>Opdrachtnemer geeft de prijs voor transportkosten vice versa van de betreffende vestiging van de opdrachtnemer naar het Provinciehuis in Den Bosch. Het betreft transport met grote bestelwagen (mogelijk met laadklep lift). De prijs is op basis van kilometerkosten voor de auto.</t>
  </si>
  <si>
    <t xml:space="preserve">3.3 Transportkosten  per vrachtauto </t>
  </si>
  <si>
    <t>Transportkosten  per vrachtauto (met laadklep lift).</t>
  </si>
  <si>
    <t>Opdrachtnemer geeft de prijs voor transportkosten vice versa van de betreffende vestiging van de opdrachtnemer naar het Provinciehuis in Den Bosch. Het betreft transport per vrachtauto (met laadklep lift). De prijs is op basis van kilometerkosten voor de auto.</t>
  </si>
  <si>
    <t>3.4 Transportkosten  vrachtwagen met oplegger</t>
  </si>
  <si>
    <t>Transportkosten vrachtwagen met oplegger</t>
  </si>
  <si>
    <t>Opdrachtnemer geeft de prijs voor transportkosten vice versa van de betreffende vestiging van de opdrachtnemer naar het Provinciehuis in Den Bosch. Het betreft transport per vrachtwagen met oplegger. De prijs is op basis van kilometerkosten voor de auto.</t>
  </si>
  <si>
    <t>4. Relatiekorting op apparatuur en materialen op basis van prijzen in verhuurprijslijst (gepubliceerd op de website)</t>
  </si>
  <si>
    <t>4.1 Percentage korting per artikel (apparaat of materialen)</t>
  </si>
  <si>
    <t>De korting is gebaseerd op alle in te huren apparatuur of materialen ook van onderaannemers.</t>
  </si>
  <si>
    <t>(1) Aangeboden korting wordt ingevuld in kolom 'Antwoord'.
(2) Korting is geldig gedurende de gehele looptijd van het contract.</t>
  </si>
  <si>
    <t>5. Standaard volgdagenkorting op apparatuur en materialen op basis van prijzen in verhuurprijslijst (gepubliceerd op de website)</t>
  </si>
  <si>
    <t>5.1 Percentage standaard korting op de tweede en derde huurdag(exclusief de aangeboden relatiekorting)</t>
  </si>
  <si>
    <t xml:space="preserve">(1) Aangeboden korting wordt ingevuld in kolom 'Antwoord'.
(2) Korting is geldig gedurende de gehele looptijd van het contract.
</t>
  </si>
  <si>
    <t>6. In rekening brengen van uren bij evenementen</t>
  </si>
  <si>
    <t>6.1. In rekening brengen van uren bij evenementen</t>
  </si>
  <si>
    <t>Het kan voorkomen dat evenementen in het provinciehuis een kortere tijdsduur hebben dan 4 uur. U mag dan 4 uur aan de opdrachtgever doorbelasten. Het kan zijn dat er meerdere evenementen op 1 dag plaatsvinden. Dan dient het inroosteren van medewerkers in overleg plaats te vinden met de Coördinator Evenemententechniek van de provincie.</t>
  </si>
  <si>
    <t xml:space="preserve">Type                           </t>
  </si>
  <si>
    <t>Priority</t>
  </si>
  <si>
    <t>Functioneel Must</t>
  </si>
  <si>
    <t xml:space="preserve">Bruikbaarheid </t>
  </si>
  <si>
    <t xml:space="preserve">Betrouwbaarheid </t>
  </si>
  <si>
    <t xml:space="preserve">Performance </t>
  </si>
  <si>
    <t>Wont</t>
  </si>
  <si>
    <t>Standaard Infra</t>
  </si>
  <si>
    <t>Onderhoudbaarheid</t>
  </si>
  <si>
    <t>Beheerbaarheid</t>
  </si>
  <si>
    <t>Juridisch</t>
  </si>
  <si>
    <t>Type</t>
  </si>
  <si>
    <t>Functioneel</t>
  </si>
  <si>
    <t>Bruikbaarheid</t>
  </si>
  <si>
    <t>Betrouwbaarheid</t>
  </si>
  <si>
    <t>Performance</t>
  </si>
  <si>
    <t xml:space="preserve">Alle ingehuurde verlichting die de opdrachtnemer gebruikt tijdens de dienstverlening moet LED verlichting zijn. Uitzondering hierop zijn gevallen waar geen LED verlichting voor beschikbaar is.
Opdrachtnemer kan dit aantonen op verzoek van opdrachtgever.
</t>
  </si>
  <si>
    <r>
      <rPr>
        <sz val="11"/>
        <color rgb="FF000000"/>
        <rFont val="Futura Book"/>
      </rPr>
      <t xml:space="preserve">PBM zijn tijdens op- en afbouw van werkzaamheden verplicht voor alle medewerkers die namens de opdrachtnemer aan het werk zijn. Dit geldt ook, indien nodig, tijdens het evenement.  Zie hieronder de link: </t>
    </r>
    <r>
      <rPr>
        <sz val="11"/>
        <rFont val="Futura Book"/>
        <family val="2"/>
      </rPr>
      <t>www.arboportaal.nl/onderwerpen/persoonlijke-beschermingsmiddelen/wat-staat-er-in-de-wet-over-persoonlijke-beschermingsmiddelen</t>
    </r>
  </si>
  <si>
    <t>Opdrachtnemer confirmeert zich met de eis dat de opdrachtgever het recht behoudt om voor specifieke projecten en events waarbij de provincie niet de organisator is of wanneer externe partijen opdrachtgever zijn/of techniekafspraken hebben), een andere leverancier in te huren. Dit betreft zowel in het provinciehuis als op een externe locatie.</t>
  </si>
  <si>
    <r>
      <t xml:space="preserve">3. Audio apparatuur </t>
    </r>
    <r>
      <rPr>
        <b/>
        <sz val="12"/>
        <color rgb="FFFF0000"/>
        <rFont val="Futura Book"/>
      </rPr>
      <t xml:space="preserve"> </t>
    </r>
    <r>
      <rPr>
        <b/>
        <sz val="12"/>
        <color rgb="FF000000"/>
        <rFont val="Futura Book"/>
      </rPr>
      <t xml:space="preserve"> </t>
    </r>
  </si>
  <si>
    <r>
      <t xml:space="preserve">4. AV apparatuur </t>
    </r>
    <r>
      <rPr>
        <b/>
        <sz val="12"/>
        <color rgb="FFFF0000"/>
        <rFont val="Futura Book"/>
        <family val="2"/>
      </rPr>
      <t xml:space="preserve"> </t>
    </r>
  </si>
  <si>
    <t>1.4 Materieel</t>
  </si>
  <si>
    <t>1.4.2</t>
  </si>
  <si>
    <t>1.5.4</t>
  </si>
  <si>
    <t>De financiële afwerking wordt door de aannemende partij verzorgd. (opslag 5%)
Ingezette uren/maandfactuur wordt door Accountmanager van de Provincie Noord Brabant gecheckt en akkoord bevonden.
Factuur wordt door de Provincie Noord Brabant voldaan en vervolgens zal de aannemende partij JD-Operations betalen.</t>
  </si>
  <si>
    <t>Prijs invulformulier voor "Projectcase 80 jaar Bevrijding Provincie Noord-Brabant" behorende bij PvA.</t>
  </si>
  <si>
    <r>
      <t>1.3 Uurtarief bedienend av technici.</t>
    </r>
    <r>
      <rPr>
        <b/>
        <sz val="12"/>
        <color rgb="FFFF0000"/>
        <rFont val="Futura Book"/>
        <family val="2"/>
      </rPr>
      <t xml:space="preserve"> </t>
    </r>
    <r>
      <rPr>
        <b/>
        <sz val="12"/>
        <rFont val="Futura Book"/>
        <family val="2"/>
      </rPr>
      <t>Incl. medewerkers inzet Studio</t>
    </r>
  </si>
  <si>
    <t>Opdrachtnemer is als bedrijf VCA gecertificeerd.</t>
  </si>
  <si>
    <t xml:space="preserve">Uw Plan van Aanpak voldoet aan de eisen die hiervoor zijn gesteld in de uitgebreide projectomschrijving in het Beschrijvend Document. Plattegrond zie bijlage I. </t>
  </si>
  <si>
    <r>
      <rPr>
        <sz val="11"/>
        <color rgb="FF000000"/>
        <rFont val="Futura Book"/>
      </rPr>
      <t>De controle op veiligheidseisen en normering vindt plaats door middel van een afvinklijst op basis van een C1 en/of C2 formulier.</t>
    </r>
    <r>
      <rPr>
        <sz val="11"/>
        <rFont val="Futura Book"/>
        <family val="2"/>
      </rPr>
      <t xml:space="preserve"> Bijlage H (Elektrotechnisch Veiligheidshandboek.</t>
    </r>
    <r>
      <rPr>
        <sz val="11"/>
        <color rgb="FFFF0000"/>
        <rFont val="Futura Book"/>
      </rPr>
      <t xml:space="preserve"> </t>
    </r>
  </si>
  <si>
    <r>
      <t xml:space="preserve">De opdrachtnemer of onderaannemer werkt bij de Provincie Noord Brabant met apparatuur en bekabeling die voldoet aan de NEN 3140 norm voor elektrische apparatuur en bekabeling. Alle apparatuur en bekabeling zal voorzien moeten zijn van een geldige NEN3140 certificering sticker </t>
    </r>
    <r>
      <rPr>
        <sz val="11"/>
        <rFont val="Futura Book"/>
        <family val="2"/>
      </rPr>
      <t xml:space="preserve">en keuringsrapporten. Zie hiervoor ook Elektrotechnisch Veiligheidshandboek (bijlage H). </t>
    </r>
  </si>
  <si>
    <r>
      <rPr>
        <sz val="11"/>
        <color rgb="FF000000"/>
        <rFont val="Futura Book"/>
      </rPr>
      <t>Alle medewerkers die bij de Provincie Noord Brabant aan het werk gaan moeten zich op de hoogte gebracht hebben va</t>
    </r>
    <r>
      <rPr>
        <sz val="11"/>
        <rFont val="Futura Book"/>
        <family val="2"/>
      </rPr>
      <t xml:space="preserve">n de </t>
    </r>
    <r>
      <rPr>
        <sz val="11"/>
        <color rgb="FF7030A0"/>
        <rFont val="Futura Book"/>
      </rPr>
      <t xml:space="preserve">specifieke regels en veiligheidseisen </t>
    </r>
    <r>
      <rPr>
        <sz val="11"/>
        <rFont val="Futura Book"/>
        <family val="2"/>
      </rPr>
      <t>die de Provincie Noord Brabant hanteert. Hiervoor dient men het handboek waarin deze regels en eisen zijn uitgewerkt voor de tijd door te nemen. De accountmanager of projectleider ziet er op toe dat men dit handboek daadwerkelijk gelezen heeft en zal via een aantal testvragen controleren of men</t>
    </r>
    <r>
      <rPr>
        <sz val="11"/>
        <color rgb="FF000000"/>
        <rFont val="Futura Book"/>
      </rPr>
      <t xml:space="preserve"> inderdaad op de hoogte is van de gelden regels en eisen. De opdrachtnemer houdt een systeem bij wie het handboek al gelezen heeft, zodat men weet wie het in voorkomende situaties nog moet lezen.                                                                                    </t>
    </r>
    <r>
      <rPr>
        <sz val="11"/>
        <rFont val="Futura Book"/>
        <family val="2"/>
      </rPr>
      <t>Nadere regels voor het organiseren van evenementen en
het uitvoeren van werkzaamheden in het Provinciehuis te ’s-Hertogenbosch.  Zie bijlage K.</t>
    </r>
  </si>
  <si>
    <t>B. Inzet accountmanager en bediening voor interne projecten</t>
  </si>
  <si>
    <t>Totaal (B)</t>
  </si>
  <si>
    <t>Totaal (A+B)</t>
  </si>
  <si>
    <t xml:space="preserve">1. SLA afspraken   </t>
  </si>
  <si>
    <t>De opdrachtnemer gaat akkoord met de gestelde opvolgtijd om personeel binnen 4 uur na melding (binnen/buiten kantoortijden) aanwezig te laten zijn bij de Provincie Noord Brabant. (Deze vraag van de Provincie zal sporadisch en met hoge uitzondering zo kort voor aanvang werkzaamheden voorkomen.)</t>
  </si>
  <si>
    <t xml:space="preserve">Na een aanvraag voor inzet personeel door de Provincie Noord Brabant, dient betreffend personeel binnen maximaal 4 uur (binnen/buiten kantoortijden) aanwezig te zijn. </t>
  </si>
  <si>
    <t xml:space="preserve">Opdrachtnemer zorgt tijdens de contractperiode voor een opvolging binnen 15 minuten na een telefonische melding. De accountmanager/ projectleider neemt binnen deze 15 minuten contact op om te overleggen wat er nodig is. </t>
  </si>
  <si>
    <t xml:space="preserve">6. Toetsing tijdens contractperiode
</t>
  </si>
  <si>
    <t>De opdrachnemer wordt in de contractperiode getoets op basis prestatie indicatoren.</t>
  </si>
  <si>
    <t xml:space="preserve">De kwaliteit van dienstverlening van de opdrachtnemer wordt getoetst op basis van prestatie indicatoren.
Opdrachtnemer heeft de verplichting, indien de afgesproken norm van de prestatie-indicator niet is behaald, om zo spoedig mogelijk na vaststelling van de afwijking, het prestatieniveau weer op de afgesproken norm te krijgen.
Partijen stellen terstond een Plan van Aanpak op met de daarbij behorende oplostermijn zodat het service level conform de afgesproken norm zo spoedig mogelijk is bereikt.
Aanvullend is de Provincie Noord Brabant voornemens om bij overtroffen verwachtingen, onder voorbehoudt van goedkeuring van het Provinciale bestuur, jaarlijks een intentieverklaring af te tekenen voor het verzilveren van één optiejaar tot verlenging tot een maximum van twee jaar. </t>
  </si>
  <si>
    <t>De opdrachtnemer heeft een 24/7 helpdesk voor storingen en gebruikersproblemen. Graag voorzien van een communicatiematrix incl. escalatieplan.</t>
  </si>
  <si>
    <t xml:space="preserve">Opdrachtnemer geeft in de offertes en de facturen weer wat de bruto verhuurdagprijs is en wat de prijs is voor huur voor meer dagen en tevens wat de toegepaste relatiekorting is en wat de netto prijs is. De Bruto prijzen dienen marktconform te zijn en te verifieren op de website. In het vak "aantal huur dagen" vult u ook in of dit voor 1 dag is of voor meerdere dagen. </t>
  </si>
  <si>
    <t>Indien een evenement plaatsvindt dat korter dan 4 duurt, mag u totaal 4 uur in rekening brengen. Indien binnen 5 werkdagen voor aanvang van het evenement door opdrachtgever wordt geannuleerd, dan kunnen de kosten van geplande inzet mensen worden doorbelast.</t>
  </si>
  <si>
    <t>Opdrachtnemer geeft in de offertes en de facturen weer wat de bruto verhuurprijs is, wat de toegepaste relatiekorting is en wat de netto prijs is. De Bruto prijzen dienen marktconform te zijn en te verifieren op de website. Indien binnen 5 werkdagen voor aanvang van het evenement door opdrachtgever wordt geannuleerd, dan kunnen de kosten van evt. geplande ingehuurde middelen worden doorbelast.</t>
  </si>
  <si>
    <t>Uren inzet medewerkers</t>
  </si>
  <si>
    <t>Aantal uren</t>
  </si>
  <si>
    <t>Uurloon excl. 21% BTW</t>
  </si>
  <si>
    <t>Transportkosten</t>
  </si>
  <si>
    <t>Aantal ritten</t>
  </si>
  <si>
    <t>Ritprijs excl. 21% BTW</t>
  </si>
  <si>
    <t>Subtotaal  transportkosten</t>
  </si>
  <si>
    <t>Subtotaal uren inzet medewerkers</t>
  </si>
  <si>
    <t>Transportkosten  vrachtwagen met oplegger</t>
  </si>
  <si>
    <t>Transportkosten VV voor vrachtauto (met laadklep)</t>
  </si>
  <si>
    <t>Transportkosten VV voor grote bestelwagen (met laadklep)</t>
  </si>
  <si>
    <t xml:space="preserve">Transportkosten VV voor kleine bestelwagen </t>
  </si>
  <si>
    <t>Subtotaal transport projectcase PvA</t>
  </si>
  <si>
    <t>Subtotaal apparatuur projectcase PvA</t>
  </si>
  <si>
    <t>Transportkosten inclusief kilometers en tijd per medewerker</t>
  </si>
  <si>
    <r>
      <t>Tijdens de evaluatie wordt ingegaan op de kwaliteit van de aangeboden apparatuur en diensten. Er wordt tijdens de evaluatie getoetst aan de hand van de</t>
    </r>
    <r>
      <rPr>
        <sz val="11"/>
        <rFont val="Futura Book"/>
        <family val="2"/>
      </rPr>
      <t xml:space="preserve"> vooraf opgestelde prestatie indicatoren</t>
    </r>
    <r>
      <rPr>
        <sz val="11"/>
        <color theme="1"/>
        <rFont val="Futura Book"/>
        <family val="2"/>
      </rPr>
      <t xml:space="preserve"> op basis van de eisen en geaccepteerde wensen. Tijdens deze korte evaluatie worden o.a. ook vragen gesteld over de tevredenheid van de klant, of er zich mogelijke problemen voor gedaan hebben, of alles goed voorbereid was, of men tevreden was over de inzet en houding van de medewerker, of alles veilig is verlopen, of men tevreden was over de prestaties van de medewerker of men tevreden was over de inzet en werkzaamheden van de accountmanager.</t>
    </r>
  </si>
  <si>
    <t>De projectleider zorgt tijdens het hele evenement voor  de controle op het naleven van de veiligheidseisen en normeringen. Op basis van een afvinklijst wordt na de opbouw gecontroleerd of alles aan de veiligheidseisen en normeringen voldoet.
Hierbij verwijzen we expliciet naar de Electrotechnisch veiligheidshandboek (bijlage H).</t>
  </si>
  <si>
    <t xml:space="preserve">Tijdens de evaluatie wordt ingegaan op de kwaliteit van de aangeboden apparatuur en diensten. Er wordt tijdens de evaluatie getoetst aan de hand van de vooraf opgestelde prestatie indicatoren op basis van de eisen en geaccepteerde wensen. Tijdens deze korte evaluatie worden o.a. ook vragen gesteld over de tevredenheid van de klant, of er zich mogelijke problemen voor gedaan hebben, of alles goed voorbereid was, of men tevreden was over de inzet en houding van de medewerker, of alles veilig is verlopen, of men tevreden was over de prestaties van de medewerker of men tevreden was met de inzet en werkzaamheden van de projectleider.                                                                                                           </t>
  </si>
  <si>
    <t xml:space="preserve">1.2 Inzet onderaanemer </t>
  </si>
  <si>
    <t>Subtotaal urenIinzet medewerkers projectcase PvA</t>
  </si>
  <si>
    <t>Veiligheid (alleen eisen)</t>
  </si>
  <si>
    <t>SLA afspraken (alleen eisen)</t>
  </si>
  <si>
    <t>Onderaannemers (alleen eisen)</t>
  </si>
  <si>
    <t>C. Wensen</t>
  </si>
  <si>
    <t>D. Beoordeling PvA</t>
  </si>
  <si>
    <t>Accountmanager</t>
  </si>
  <si>
    <t>Projectleider</t>
  </si>
  <si>
    <t>Bedienend AV technici</t>
  </si>
  <si>
    <t>Gemiddeld uurtarief audiotechnici</t>
  </si>
  <si>
    <t>Gemiddeld uurtarief beeldtechnici</t>
  </si>
  <si>
    <t>Gemiddeld uurtarief lichttechnici</t>
  </si>
  <si>
    <t>Gemiddeld uurtarief algemeen technici</t>
  </si>
  <si>
    <t>Gemiddelde opslag in percentage voor speciale uren</t>
  </si>
  <si>
    <t>Vast bedrag voor reiskosten VV per persoon</t>
  </si>
  <si>
    <t>Aangeboden relatiekorting op verhuur apparatuur</t>
  </si>
  <si>
    <t>Standaard volgdagen korting op verhuur apparatuur (excl. Relatiekorting)</t>
  </si>
  <si>
    <t>Kosten optie (bediening PS zaal op jaarbasis)</t>
  </si>
  <si>
    <t>Totaal Optie (bediening PS zaal op jaarbasis (D)</t>
  </si>
  <si>
    <t>Kosten A en B</t>
  </si>
  <si>
    <t>Akkoord Prijsopgave + Programma van Eisen / Wensen</t>
  </si>
  <si>
    <t>Totaal wensen en beoordeling PvA en Social Return (C+D+E)</t>
  </si>
  <si>
    <t>E. Beoordeling Social Return</t>
  </si>
  <si>
    <t>Percentage Social Retun</t>
  </si>
  <si>
    <t>2,3,4 of 5%</t>
  </si>
  <si>
    <t>Prijs (A+B) / Kwaliteit (C+D+E)</t>
  </si>
  <si>
    <t>Scoreoverzicht: Let op! Wordt m.u.v. van D en E gevuld vanuit tabbladen.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</si>
</sst>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164" formatCode="&quot;€&quot;#,##0.00_);\(&quot;€&quot;#,##0.00\)"/>
    <numFmt numFmtId="165" formatCode="&quot;€&quot;\ #,##0.00_-"/>
    <numFmt numFmtId="166" formatCode="&quot;€&quot;\ #,##0.00"/>
    <numFmt numFmtId="167" formatCode="#,##0.0000"/>
    <numFmt numFmtId="168" formatCode="#,##0.0"/>
  </numFmts>
  <fonts count="76">
    <font>
      <sz val="11"/>
      <color theme="1"/>
      <name val="Calibri"/>
      <family val="2"/>
      <scheme val="minor"/>
    </font>
    <font>
      <sz val="10"/>
      <color theme="1"/>
      <name val="Futura Book"/>
      <family val="2"/>
    </font>
    <font>
      <sz val="10"/>
      <color theme="1"/>
      <name val="Futura Book"/>
      <family val="2"/>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26"/>
      <name val="Arial"/>
      <family val="2"/>
    </font>
    <font>
      <b/>
      <sz val="14"/>
      <color indexed="8"/>
      <name val="Arial"/>
      <family val="2"/>
    </font>
    <font>
      <sz val="11"/>
      <color indexed="8"/>
      <name val="Arial"/>
      <family val="2"/>
    </font>
    <font>
      <b/>
      <sz val="11"/>
      <color theme="1"/>
      <name val="Calibri"/>
      <family val="2"/>
      <scheme val="minor"/>
    </font>
    <font>
      <b/>
      <sz val="26"/>
      <color theme="1"/>
      <name val="Calibri"/>
      <family val="2"/>
      <scheme val="minor"/>
    </font>
    <font>
      <sz val="9"/>
      <color indexed="81"/>
      <name val="Tahoma"/>
      <family val="2"/>
    </font>
    <font>
      <b/>
      <sz val="9"/>
      <color indexed="81"/>
      <name val="Tahoma"/>
      <family val="2"/>
    </font>
    <font>
      <sz val="11"/>
      <color theme="1"/>
      <name val="Calibri"/>
      <family val="2"/>
      <scheme val="minor"/>
    </font>
    <font>
      <sz val="11"/>
      <name val="Arial"/>
      <family val="2"/>
    </font>
    <font>
      <sz val="11"/>
      <color theme="1"/>
      <name val="Arial"/>
      <family val="2"/>
    </font>
    <font>
      <b/>
      <sz val="11"/>
      <color theme="1"/>
      <name val="Arial"/>
      <family val="2"/>
    </font>
    <font>
      <b/>
      <sz val="26"/>
      <color theme="1"/>
      <name val="Arial"/>
      <family val="2"/>
    </font>
    <font>
      <b/>
      <sz val="14"/>
      <color theme="1"/>
      <name val="Arial"/>
      <family val="2"/>
    </font>
    <font>
      <sz val="8"/>
      <name val="Arial"/>
      <family val="2"/>
    </font>
    <font>
      <b/>
      <sz val="8"/>
      <name val="Arial"/>
      <family val="2"/>
    </font>
    <font>
      <sz val="11"/>
      <name val="Calibri"/>
      <family val="2"/>
      <scheme val="minor"/>
    </font>
    <font>
      <sz val="11"/>
      <name val="Baskerville MT"/>
      <family val="2"/>
    </font>
    <font>
      <sz val="11"/>
      <color indexed="8"/>
      <name val="Futura Book"/>
      <family val="2"/>
    </font>
    <font>
      <sz val="11"/>
      <color theme="1"/>
      <name val="Futura Book"/>
      <family val="2"/>
    </font>
    <font>
      <sz val="11"/>
      <name val="Futura Book"/>
      <family val="2"/>
    </font>
    <font>
      <b/>
      <sz val="26"/>
      <name val="Futura Book"/>
      <family val="2"/>
    </font>
    <font>
      <b/>
      <sz val="11"/>
      <name val="Futura Book"/>
      <family val="2"/>
    </font>
    <font>
      <b/>
      <sz val="11"/>
      <color theme="1"/>
      <name val="Futura Book"/>
      <family val="2"/>
    </font>
    <font>
      <b/>
      <sz val="12"/>
      <color indexed="8"/>
      <name val="Futura Book"/>
      <family val="2"/>
    </font>
    <font>
      <sz val="12"/>
      <color rgb="FFFF0000"/>
      <name val="Futura Book"/>
      <family val="2"/>
    </font>
    <font>
      <sz val="12"/>
      <color theme="1"/>
      <name val="Futura Book"/>
      <family val="2"/>
    </font>
    <font>
      <b/>
      <sz val="26"/>
      <color theme="1"/>
      <name val="Futura Book"/>
      <family val="2"/>
    </font>
    <font>
      <b/>
      <sz val="12"/>
      <color theme="1"/>
      <name val="Futura Book"/>
      <family val="2"/>
    </font>
    <font>
      <b/>
      <sz val="18"/>
      <name val="Futura Book"/>
      <family val="2"/>
    </font>
    <font>
      <u/>
      <sz val="11"/>
      <color theme="10"/>
      <name val="Calibri"/>
      <family val="2"/>
      <scheme val="minor"/>
    </font>
    <font>
      <u/>
      <sz val="11"/>
      <color theme="11"/>
      <name val="Calibri"/>
      <family val="2"/>
      <scheme val="minor"/>
    </font>
    <font>
      <sz val="8"/>
      <name val="Calibri"/>
      <family val="2"/>
      <scheme val="minor"/>
    </font>
    <font>
      <b/>
      <sz val="12"/>
      <name val="Futura Book"/>
      <family val="2"/>
    </font>
    <font>
      <sz val="10"/>
      <name val="Verdana"/>
      <family val="2"/>
    </font>
    <font>
      <b/>
      <sz val="12"/>
      <name val="Verdana"/>
      <family val="2"/>
    </font>
    <font>
      <i/>
      <sz val="10"/>
      <name val="Verdana"/>
      <family val="2"/>
    </font>
    <font>
      <i/>
      <sz val="12"/>
      <name val="Verdana"/>
      <family val="2"/>
    </font>
    <font>
      <sz val="11"/>
      <name val="Verdana"/>
      <family val="2"/>
    </font>
    <font>
      <b/>
      <sz val="11"/>
      <name val="Verdana"/>
      <family val="2"/>
    </font>
    <font>
      <sz val="10"/>
      <name val="Arial"/>
      <family val="2"/>
    </font>
    <font>
      <sz val="11"/>
      <color rgb="FFFF0000"/>
      <name val="Futura Book"/>
      <family val="2"/>
    </font>
    <font>
      <b/>
      <sz val="12"/>
      <color rgb="FFFF0000"/>
      <name val="Futura Book"/>
      <family val="2"/>
    </font>
    <font>
      <b/>
      <sz val="11"/>
      <color rgb="FFFF0000"/>
      <name val="Futura Book"/>
      <family val="2"/>
    </font>
    <font>
      <sz val="12"/>
      <color rgb="FFFF0000"/>
      <name val="Baskerville MT"/>
      <family val="2"/>
    </font>
    <font>
      <sz val="11"/>
      <color rgb="FF000000"/>
      <name val="Futura Book"/>
      <family val="2"/>
    </font>
    <font>
      <strike/>
      <sz val="11"/>
      <color rgb="FFFF0000"/>
      <name val="Futura Book"/>
      <family val="2"/>
    </font>
    <font>
      <b/>
      <sz val="12"/>
      <color rgb="FF000000"/>
      <name val="Futura Book"/>
      <family val="2"/>
    </font>
    <font>
      <b/>
      <strike/>
      <sz val="11"/>
      <color rgb="FFFF0000"/>
      <name val="Futura Book"/>
      <family val="2"/>
    </font>
    <font>
      <sz val="11"/>
      <color rgb="FF000000"/>
      <name val="Calibri"/>
      <family val="2"/>
      <scheme val="minor"/>
    </font>
    <font>
      <b/>
      <strike/>
      <sz val="12"/>
      <color indexed="8"/>
      <name val="Futura Book"/>
      <family val="2"/>
    </font>
    <font>
      <b/>
      <sz val="16"/>
      <color rgb="FFFF0000"/>
      <name val="Calibri"/>
      <family val="2"/>
      <scheme val="minor"/>
    </font>
    <font>
      <b/>
      <sz val="12"/>
      <color rgb="FFFF0000"/>
      <name val="Futura Book"/>
    </font>
    <font>
      <sz val="11"/>
      <color rgb="FF000000"/>
      <name val="Futura Book"/>
    </font>
    <font>
      <sz val="11"/>
      <color rgb="FFFF0000"/>
      <name val="Futura Book"/>
    </font>
    <font>
      <sz val="11"/>
      <color indexed="8"/>
      <name val="Futura Book"/>
    </font>
    <font>
      <sz val="11"/>
      <color rgb="FF7030A0"/>
      <name val="Futura Book"/>
    </font>
    <font>
      <b/>
      <sz val="12"/>
      <color rgb="FF002060"/>
      <name val="Futura Book"/>
    </font>
    <font>
      <b/>
      <sz val="12"/>
      <color rgb="FF000000"/>
      <name val="Futura Book"/>
    </font>
    <font>
      <sz val="10"/>
      <name val="Futura Book"/>
      <family val="2"/>
    </font>
    <font>
      <b/>
      <sz val="18"/>
      <name val="Calibri"/>
      <family val="2"/>
      <scheme val="minor"/>
    </font>
    <font>
      <b/>
      <sz val="16"/>
      <color theme="1"/>
      <name val="Calibri"/>
      <family val="2"/>
      <scheme val="minor"/>
    </font>
    <font>
      <sz val="12"/>
      <name val="Futura Book"/>
      <family val="2"/>
    </font>
    <font>
      <b/>
      <sz val="20"/>
      <name val="Futura Book"/>
      <family val="2"/>
    </font>
    <font>
      <b/>
      <sz val="18"/>
      <color theme="1"/>
      <name val="Futura Book"/>
      <family val="2"/>
    </font>
  </fonts>
  <fills count="25">
    <fill>
      <patternFill patternType="none"/>
    </fill>
    <fill>
      <patternFill patternType="gray125"/>
    </fill>
    <fill>
      <patternFill patternType="solid">
        <fgColor indexed="44"/>
        <bgColor indexed="64"/>
      </patternFill>
    </fill>
    <fill>
      <patternFill patternType="solid">
        <fgColor rgb="FF00B0F0"/>
        <bgColor indexed="64"/>
      </patternFill>
    </fill>
    <fill>
      <patternFill patternType="solid">
        <fgColor indexed="43"/>
        <bgColor indexed="64"/>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0000"/>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4"/>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0070C0"/>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right style="thin">
        <color auto="1"/>
      </right>
      <top/>
      <bottom style="thin">
        <color auto="1"/>
      </bottom>
      <diagonal/>
    </border>
    <border>
      <left/>
      <right/>
      <top/>
      <bottom style="medium">
        <color indexed="64"/>
      </bottom>
      <diagonal/>
    </border>
    <border>
      <left/>
      <right style="medium">
        <color indexed="64"/>
      </right>
      <top/>
      <bottom style="medium">
        <color indexed="64"/>
      </bottom>
      <diagonal/>
    </border>
    <border>
      <left/>
      <right style="thin">
        <color auto="1"/>
      </right>
      <top style="medium">
        <color auto="1"/>
      </top>
      <bottom style="medium">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auto="1"/>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medium">
        <color auto="1"/>
      </top>
      <bottom style="medium">
        <color auto="1"/>
      </bottom>
      <diagonal/>
    </border>
  </borders>
  <cellStyleXfs count="537">
    <xf numFmtId="0" fontId="0" fillId="0" borderId="0"/>
    <xf numFmtId="0" fontId="11" fillId="0" borderId="0"/>
    <xf numFmtId="0" fontId="19" fillId="0" borderId="0"/>
    <xf numFmtId="0" fontId="10" fillId="0" borderId="0"/>
    <xf numFmtId="0" fontId="9" fillId="0" borderId="0"/>
    <xf numFmtId="0" fontId="8" fillId="0" borderId="0"/>
    <xf numFmtId="0" fontId="8" fillId="0" borderId="0"/>
    <xf numFmtId="0" fontId="8"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2" fillId="0" borderId="0"/>
    <xf numFmtId="0" fontId="1" fillId="0" borderId="0"/>
  </cellStyleXfs>
  <cellXfs count="437">
    <xf numFmtId="0" fontId="0" fillId="0" borderId="0" xfId="0"/>
    <xf numFmtId="0" fontId="15" fillId="0" borderId="0" xfId="0" applyFont="1"/>
    <xf numFmtId="0" fontId="5" fillId="0" borderId="0" xfId="12" applyAlignment="1">
      <alignment vertical="top"/>
    </xf>
    <xf numFmtId="0" fontId="12"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16" fillId="0" borderId="0" xfId="0" applyFont="1" applyAlignment="1">
      <alignment horizontal="left" vertical="top"/>
    </xf>
    <xf numFmtId="0" fontId="0" fillId="0" borderId="0" xfId="0" applyAlignment="1">
      <alignment vertical="top" wrapText="1"/>
    </xf>
    <xf numFmtId="0" fontId="0" fillId="0" borderId="22" xfId="0" applyBorder="1" applyAlignment="1">
      <alignment vertical="top" wrapText="1"/>
    </xf>
    <xf numFmtId="0" fontId="13" fillId="0" borderId="1" xfId="0" applyFont="1" applyBorder="1" applyAlignment="1">
      <alignment vertical="top" wrapText="1"/>
    </xf>
    <xf numFmtId="0" fontId="0" fillId="0" borderId="0" xfId="0" applyAlignment="1">
      <alignment wrapText="1"/>
    </xf>
    <xf numFmtId="0" fontId="0" fillId="0" borderId="0" xfId="0" applyAlignment="1">
      <alignment horizontal="left"/>
    </xf>
    <xf numFmtId="0" fontId="25" fillId="0" borderId="0" xfId="0" applyFont="1" applyAlignment="1">
      <alignment horizontal="left" vertical="top"/>
    </xf>
    <xf numFmtId="0" fontId="26" fillId="0" borderId="0" xfId="0" applyFont="1" applyAlignment="1">
      <alignment horizontal="center" vertical="top"/>
    </xf>
    <xf numFmtId="0" fontId="25" fillId="0" borderId="0" xfId="0" applyFont="1" applyAlignment="1">
      <alignment horizontal="center" vertical="top"/>
    </xf>
    <xf numFmtId="0" fontId="10" fillId="0" borderId="0" xfId="3" applyAlignment="1">
      <alignment vertical="top"/>
    </xf>
    <xf numFmtId="0" fontId="10" fillId="0" borderId="0" xfId="3" applyAlignment="1">
      <alignment horizontal="left" vertical="top"/>
    </xf>
    <xf numFmtId="0" fontId="20" fillId="0" borderId="0" xfId="0" applyFont="1" applyAlignment="1">
      <alignment horizontal="left" vertical="top"/>
    </xf>
    <xf numFmtId="0" fontId="20" fillId="0" borderId="0" xfId="0" applyFont="1" applyAlignment="1">
      <alignment horizontal="left" vertical="top" wrapText="1"/>
    </xf>
    <xf numFmtId="0" fontId="12" fillId="0" borderId="0" xfId="0" applyFont="1"/>
    <xf numFmtId="0" fontId="20" fillId="0" borderId="0" xfId="0" applyFont="1" applyAlignment="1">
      <alignment vertical="top"/>
    </xf>
    <xf numFmtId="0" fontId="20" fillId="0" borderId="0" xfId="3" applyFont="1" applyAlignment="1">
      <alignment vertical="top"/>
    </xf>
    <xf numFmtId="0" fontId="20" fillId="0" borderId="0" xfId="3" applyFont="1" applyAlignment="1">
      <alignment horizontal="left" vertical="top"/>
    </xf>
    <xf numFmtId="0" fontId="21" fillId="0" borderId="0" xfId="0" applyFont="1" applyAlignment="1">
      <alignment horizontal="left" vertical="top"/>
    </xf>
    <xf numFmtId="0" fontId="21" fillId="0" borderId="0" xfId="0" applyFont="1" applyAlignment="1">
      <alignment horizontal="left" vertical="top" wrapText="1"/>
    </xf>
    <xf numFmtId="0" fontId="23" fillId="0" borderId="0" xfId="0" applyFont="1" applyAlignment="1">
      <alignment horizontal="left" vertical="top"/>
    </xf>
    <xf numFmtId="0" fontId="21" fillId="0" borderId="0" xfId="0" applyFont="1" applyAlignment="1">
      <alignment vertical="top" wrapText="1"/>
    </xf>
    <xf numFmtId="0" fontId="21" fillId="0" borderId="0" xfId="3" applyFont="1" applyAlignment="1">
      <alignment vertical="top"/>
    </xf>
    <xf numFmtId="0" fontId="21" fillId="0" borderId="0" xfId="3" applyFont="1" applyAlignment="1">
      <alignment horizontal="left" vertical="top"/>
    </xf>
    <xf numFmtId="0" fontId="21" fillId="0" borderId="0" xfId="3" applyFont="1" applyAlignment="1">
      <alignment vertical="top" wrapText="1"/>
    </xf>
    <xf numFmtId="0" fontId="16" fillId="0" borderId="0" xfId="0" applyFont="1" applyAlignment="1">
      <alignment wrapText="1"/>
    </xf>
    <xf numFmtId="0" fontId="10" fillId="0" borderId="0" xfId="3" applyAlignment="1">
      <alignment vertical="top" wrapText="1"/>
    </xf>
    <xf numFmtId="0" fontId="24" fillId="0" borderId="0" xfId="0" applyFont="1"/>
    <xf numFmtId="0" fontId="22" fillId="0" borderId="0" xfId="0" applyFont="1"/>
    <xf numFmtId="0" fontId="21" fillId="0" borderId="0" xfId="0" applyFont="1"/>
    <xf numFmtId="0" fontId="20" fillId="0" borderId="0" xfId="0" applyFont="1" applyAlignment="1">
      <alignment vertical="top" wrapText="1"/>
    </xf>
    <xf numFmtId="0" fontId="14" fillId="0" borderId="0" xfId="0" applyFont="1"/>
    <xf numFmtId="0" fontId="21" fillId="0" borderId="0" xfId="0" applyFont="1" applyAlignment="1">
      <alignment horizontal="left"/>
    </xf>
    <xf numFmtId="0" fontId="13" fillId="0" borderId="0" xfId="0" applyFont="1"/>
    <xf numFmtId="0" fontId="14" fillId="0" borderId="0" xfId="0" applyFont="1" applyAlignment="1">
      <alignment horizontal="left" vertical="top"/>
    </xf>
    <xf numFmtId="0" fontId="14" fillId="0" borderId="0" xfId="0" applyFont="1" applyAlignment="1">
      <alignment horizontal="left" vertical="top" wrapText="1"/>
    </xf>
    <xf numFmtId="49" fontId="16" fillId="0" borderId="0" xfId="0" applyNumberFormat="1" applyFont="1"/>
    <xf numFmtId="0" fontId="0" fillId="0" borderId="0" xfId="0" applyAlignment="1">
      <alignment vertical="top"/>
    </xf>
    <xf numFmtId="49" fontId="14" fillId="0" borderId="0" xfId="0" applyNumberFormat="1" applyFont="1"/>
    <xf numFmtId="49" fontId="0" fillId="0" borderId="0" xfId="0" applyNumberFormat="1"/>
    <xf numFmtId="0" fontId="27" fillId="0" borderId="0" xfId="0" applyFont="1"/>
    <xf numFmtId="0" fontId="0" fillId="7" borderId="0" xfId="0" applyFill="1"/>
    <xf numFmtId="0" fontId="28" fillId="0" borderId="0" xfId="3" applyFont="1" applyAlignment="1">
      <alignment vertical="top"/>
    </xf>
    <xf numFmtId="166" fontId="10" fillId="0" borderId="0" xfId="3" applyNumberFormat="1" applyAlignment="1">
      <alignment vertical="top"/>
    </xf>
    <xf numFmtId="0" fontId="29" fillId="0" borderId="1" xfId="0" applyFont="1" applyBorder="1" applyAlignment="1">
      <alignment horizontal="left" vertical="top"/>
    </xf>
    <xf numFmtId="0" fontId="29" fillId="0" borderId="1" xfId="0" applyFont="1" applyBorder="1" applyAlignment="1">
      <alignment horizontal="left" vertical="top" wrapText="1"/>
    </xf>
    <xf numFmtId="0" fontId="30" fillId="0" borderId="3" xfId="0" applyFont="1" applyBorder="1" applyAlignment="1">
      <alignment horizontal="left" vertical="top"/>
    </xf>
    <xf numFmtId="0" fontId="30" fillId="0" borderId="6" xfId="0" applyFont="1" applyBorder="1" applyAlignment="1">
      <alignment vertical="top" wrapText="1"/>
    </xf>
    <xf numFmtId="0" fontId="30" fillId="0" borderId="16" xfId="0" applyFont="1" applyBorder="1" applyAlignment="1">
      <alignment vertical="center" wrapText="1"/>
    </xf>
    <xf numFmtId="0" fontId="29" fillId="0" borderId="3" xfId="0" applyFont="1" applyBorder="1" applyAlignment="1">
      <alignment horizontal="left" vertical="top"/>
    </xf>
    <xf numFmtId="0" fontId="30" fillId="0" borderId="1" xfId="0" applyFont="1" applyBorder="1" applyAlignment="1">
      <alignment vertical="top" wrapText="1"/>
    </xf>
    <xf numFmtId="0" fontId="30" fillId="0" borderId="1" xfId="0" applyFont="1" applyBorder="1" applyAlignment="1">
      <alignment horizontal="left" vertical="top" wrapText="1"/>
    </xf>
    <xf numFmtId="0" fontId="31" fillId="2" borderId="1" xfId="0" applyFont="1" applyFill="1" applyBorder="1" applyAlignment="1" applyProtection="1">
      <alignment horizontal="center" vertical="center"/>
      <protection locked="0"/>
    </xf>
    <xf numFmtId="0" fontId="31" fillId="0" borderId="17" xfId="0" applyFont="1" applyBorder="1" applyAlignment="1" applyProtection="1">
      <alignment horizontal="left" vertical="top" wrapText="1"/>
      <protection locked="0"/>
    </xf>
    <xf numFmtId="0" fontId="31" fillId="5" borderId="16" xfId="0" applyFont="1" applyFill="1" applyBorder="1" applyAlignment="1">
      <alignment horizontal="center" vertical="center"/>
    </xf>
    <xf numFmtId="0" fontId="31" fillId="4" borderId="17" xfId="0" applyFont="1" applyFill="1" applyBorder="1" applyAlignment="1">
      <alignment horizontal="center" vertical="center"/>
    </xf>
    <xf numFmtId="0" fontId="32" fillId="0" borderId="0" xfId="0" applyFont="1" applyAlignment="1">
      <alignment horizontal="left" vertical="top"/>
    </xf>
    <xf numFmtId="0" fontId="30" fillId="0" borderId="0" xfId="0" applyFont="1"/>
    <xf numFmtId="0" fontId="33" fillId="3" borderId="4" xfId="0" applyFont="1" applyFill="1" applyBorder="1" applyAlignment="1">
      <alignment horizontal="left" vertical="top" wrapText="1"/>
    </xf>
    <xf numFmtId="0" fontId="33" fillId="3" borderId="2" xfId="0" applyFont="1" applyFill="1" applyBorder="1" applyAlignment="1">
      <alignment horizontal="left" vertical="top" wrapText="1"/>
    </xf>
    <xf numFmtId="0" fontId="33" fillId="3" borderId="2" xfId="0" applyFont="1" applyFill="1" applyBorder="1" applyAlignment="1">
      <alignment horizontal="left" vertical="top"/>
    </xf>
    <xf numFmtId="0" fontId="33" fillId="3" borderId="2" xfId="0" applyFont="1" applyFill="1" applyBorder="1" applyAlignment="1">
      <alignment vertical="top"/>
    </xf>
    <xf numFmtId="0" fontId="33" fillId="3" borderId="5" xfId="0" applyFont="1" applyFill="1" applyBorder="1" applyAlignment="1">
      <alignment horizontal="left" vertical="top" wrapText="1"/>
    </xf>
    <xf numFmtId="0" fontId="34" fillId="3" borderId="10" xfId="0" applyFont="1" applyFill="1" applyBorder="1" applyAlignment="1">
      <alignment horizontal="left" vertical="top"/>
    </xf>
    <xf numFmtId="0" fontId="34" fillId="3" borderId="19" xfId="0" applyFont="1" applyFill="1" applyBorder="1" applyAlignment="1">
      <alignment vertical="top" wrapText="1"/>
    </xf>
    <xf numFmtId="0" fontId="34" fillId="3" borderId="10" xfId="0" applyFont="1" applyFill="1" applyBorder="1" applyAlignment="1">
      <alignment vertical="top" wrapText="1"/>
    </xf>
    <xf numFmtId="0" fontId="35" fillId="0" borderId="1" xfId="0" applyFont="1" applyBorder="1" applyAlignment="1">
      <alignment vertical="top" wrapText="1"/>
    </xf>
    <xf numFmtId="0" fontId="30" fillId="0" borderId="0" xfId="3" applyFont="1" applyAlignment="1">
      <alignment vertical="top"/>
    </xf>
    <xf numFmtId="0" fontId="34" fillId="3" borderId="9" xfId="0" applyFont="1" applyFill="1" applyBorder="1" applyAlignment="1">
      <alignment vertical="top" wrapText="1"/>
    </xf>
    <xf numFmtId="0" fontId="30" fillId="0" borderId="1" xfId="3" applyFont="1" applyBorder="1" applyAlignment="1">
      <alignment vertical="top"/>
    </xf>
    <xf numFmtId="0" fontId="37" fillId="0" borderId="1" xfId="3" applyFont="1" applyBorder="1" applyAlignment="1">
      <alignment vertical="top"/>
    </xf>
    <xf numFmtId="0" fontId="35" fillId="0" borderId="1" xfId="0" applyFont="1" applyBorder="1" applyAlignment="1">
      <alignment horizontal="left" vertical="top"/>
    </xf>
    <xf numFmtId="0" fontId="37" fillId="0" borderId="1" xfId="9" applyFont="1" applyBorder="1" applyAlignment="1">
      <alignment vertical="top"/>
    </xf>
    <xf numFmtId="0" fontId="36" fillId="0" borderId="1" xfId="0" applyFont="1" applyBorder="1" applyAlignment="1">
      <alignment vertical="top" wrapText="1"/>
    </xf>
    <xf numFmtId="0" fontId="30" fillId="0" borderId="0" xfId="0" applyFont="1" applyAlignment="1">
      <alignment horizontal="left" vertical="top"/>
    </xf>
    <xf numFmtId="0" fontId="30" fillId="0" borderId="0" xfId="0" applyFont="1" applyAlignment="1">
      <alignment horizontal="left" vertical="top" wrapText="1"/>
    </xf>
    <xf numFmtId="0" fontId="38" fillId="0" borderId="0" xfId="0" applyFont="1" applyAlignment="1">
      <alignment horizontal="left" vertical="top"/>
    </xf>
    <xf numFmtId="0" fontId="30" fillId="0" borderId="0" xfId="0" applyFont="1" applyAlignment="1">
      <alignment vertical="top" wrapText="1"/>
    </xf>
    <xf numFmtId="0" fontId="30" fillId="0" borderId="8" xfId="0" applyFont="1" applyBorder="1" applyAlignment="1">
      <alignment vertical="center" wrapText="1"/>
    </xf>
    <xf numFmtId="0" fontId="29" fillId="0" borderId="3" xfId="0" applyFont="1" applyBorder="1" applyAlignment="1">
      <alignment horizontal="left" vertical="top" wrapText="1"/>
    </xf>
    <xf numFmtId="0" fontId="30" fillId="0" borderId="3" xfId="9" applyFont="1" applyBorder="1" applyAlignment="1">
      <alignment vertical="top"/>
    </xf>
    <xf numFmtId="0" fontId="33" fillId="6" borderId="21" xfId="0" applyFont="1" applyFill="1" applyBorder="1" applyAlignment="1">
      <alignment horizontal="center" vertical="center"/>
    </xf>
    <xf numFmtId="0" fontId="33" fillId="4" borderId="20" xfId="0" applyFont="1" applyFill="1" applyBorder="1" applyAlignment="1">
      <alignment horizontal="center" vertical="top" textRotation="90"/>
    </xf>
    <xf numFmtId="0" fontId="33" fillId="4" borderId="21" xfId="0" applyFont="1" applyFill="1" applyBorder="1" applyAlignment="1">
      <alignment horizontal="center" vertical="top" textRotation="90"/>
    </xf>
    <xf numFmtId="0" fontId="33" fillId="3" borderId="11" xfId="0" applyFont="1" applyFill="1" applyBorder="1" applyAlignment="1">
      <alignment horizontal="left" vertical="top" wrapText="1"/>
    </xf>
    <xf numFmtId="0" fontId="33" fillId="3" borderId="12" xfId="0" applyFont="1" applyFill="1" applyBorder="1" applyAlignment="1">
      <alignment vertical="top"/>
    </xf>
    <xf numFmtId="0" fontId="33" fillId="3" borderId="13" xfId="0" applyFont="1" applyFill="1" applyBorder="1" applyAlignment="1">
      <alignment vertical="top"/>
    </xf>
    <xf numFmtId="0" fontId="34" fillId="3" borderId="18" xfId="0" applyFont="1" applyFill="1" applyBorder="1" applyAlignment="1">
      <alignment vertical="top" wrapText="1"/>
    </xf>
    <xf numFmtId="0" fontId="31" fillId="0" borderId="1" xfId="0" applyFont="1" applyBorder="1" applyAlignment="1">
      <alignment horizontal="left" vertical="top" wrapText="1"/>
    </xf>
    <xf numFmtId="0" fontId="31" fillId="0" borderId="3" xfId="0" applyFont="1" applyBorder="1" applyAlignment="1">
      <alignment horizontal="left" vertical="top"/>
    </xf>
    <xf numFmtId="0" fontId="31" fillId="0" borderId="3" xfId="0" applyFont="1" applyBorder="1" applyAlignment="1">
      <alignment vertical="top"/>
    </xf>
    <xf numFmtId="0" fontId="31" fillId="0" borderId="3" xfId="0" applyFont="1" applyBorder="1" applyAlignment="1">
      <alignment vertical="top" wrapText="1"/>
    </xf>
    <xf numFmtId="0" fontId="31" fillId="0" borderId="3" xfId="0" applyFont="1" applyBorder="1" applyAlignment="1">
      <alignment horizontal="left" vertical="top" wrapText="1"/>
    </xf>
    <xf numFmtId="0" fontId="31" fillId="0" borderId="1" xfId="3" applyFont="1" applyBorder="1" applyAlignment="1">
      <alignment vertical="top"/>
    </xf>
    <xf numFmtId="0" fontId="31" fillId="0" borderId="1" xfId="0" applyFont="1" applyBorder="1" applyAlignment="1">
      <alignment horizontal="left" vertical="top"/>
    </xf>
    <xf numFmtId="0" fontId="31" fillId="0" borderId="1" xfId="0" applyFont="1" applyBorder="1" applyAlignment="1">
      <alignment vertical="top"/>
    </xf>
    <xf numFmtId="0" fontId="31" fillId="0" borderId="1" xfId="3" applyFont="1" applyBorder="1" applyAlignment="1">
      <alignment vertical="top" wrapText="1"/>
    </xf>
    <xf numFmtId="0" fontId="38" fillId="0" borderId="0" xfId="0" applyFont="1" applyAlignment="1">
      <alignment horizontal="left" vertical="top" wrapText="1"/>
    </xf>
    <xf numFmtId="0" fontId="30" fillId="0" borderId="3" xfId="0" applyFont="1" applyBorder="1"/>
    <xf numFmtId="0" fontId="30" fillId="0" borderId="8" xfId="0" applyFont="1" applyBorder="1" applyAlignment="1">
      <alignment vertical="top" wrapText="1"/>
    </xf>
    <xf numFmtId="0" fontId="33" fillId="6" borderId="4" xfId="0" applyFont="1" applyFill="1" applyBorder="1" applyAlignment="1">
      <alignment horizontal="center" vertical="top" textRotation="90"/>
    </xf>
    <xf numFmtId="0" fontId="33" fillId="6" borderId="5" xfId="0" applyFont="1" applyFill="1" applyBorder="1" applyAlignment="1">
      <alignment horizontal="center" vertical="center"/>
    </xf>
    <xf numFmtId="0" fontId="33" fillId="4" borderId="4" xfId="0" applyFont="1" applyFill="1" applyBorder="1" applyAlignment="1">
      <alignment horizontal="center" vertical="top" textRotation="90"/>
    </xf>
    <xf numFmtId="0" fontId="33" fillId="4" borderId="5" xfId="0" applyFont="1" applyFill="1" applyBorder="1" applyAlignment="1">
      <alignment horizontal="center" vertical="top" textRotation="90"/>
    </xf>
    <xf numFmtId="0" fontId="39" fillId="0" borderId="1" xfId="0" applyFont="1" applyBorder="1" applyAlignment="1">
      <alignment horizontal="left" vertical="top" wrapText="1"/>
    </xf>
    <xf numFmtId="0" fontId="30" fillId="0" borderId="1" xfId="3" applyFont="1" applyBorder="1" applyAlignment="1">
      <alignment vertical="top" wrapText="1"/>
    </xf>
    <xf numFmtId="0" fontId="35" fillId="0" borderId="15" xfId="0" applyFont="1" applyBorder="1" applyAlignment="1">
      <alignment vertical="top" wrapText="1"/>
    </xf>
    <xf numFmtId="0" fontId="35" fillId="0" borderId="1" xfId="0" applyFont="1" applyBorder="1" applyAlignment="1">
      <alignment horizontal="left" vertical="top" wrapText="1"/>
    </xf>
    <xf numFmtId="0" fontId="31" fillId="0" borderId="14" xfId="0" applyFont="1" applyBorder="1" applyAlignment="1">
      <alignment horizontal="left" vertical="top"/>
    </xf>
    <xf numFmtId="0" fontId="31" fillId="0" borderId="15" xfId="0" applyFont="1" applyBorder="1" applyAlignment="1">
      <alignment horizontal="left" vertical="top" wrapText="1"/>
    </xf>
    <xf numFmtId="0" fontId="31" fillId="0" borderId="15" xfId="0" applyFont="1" applyBorder="1" applyAlignment="1">
      <alignment vertical="top" wrapText="1"/>
    </xf>
    <xf numFmtId="0" fontId="30" fillId="0" borderId="15" xfId="0" applyFont="1" applyBorder="1" applyAlignment="1">
      <alignment wrapText="1"/>
    </xf>
    <xf numFmtId="0" fontId="31" fillId="0" borderId="1" xfId="0" applyFont="1" applyBorder="1" applyAlignment="1">
      <alignment vertical="top" wrapText="1"/>
    </xf>
    <xf numFmtId="0" fontId="30" fillId="0" borderId="1" xfId="0" applyFont="1" applyBorder="1" applyAlignment="1">
      <alignment wrapText="1"/>
    </xf>
    <xf numFmtId="0" fontId="34" fillId="3" borderId="9" xfId="0" applyFont="1" applyFill="1" applyBorder="1" applyAlignment="1">
      <alignment horizontal="left" vertical="top"/>
    </xf>
    <xf numFmtId="49" fontId="29" fillId="0" borderId="1" xfId="0" applyNumberFormat="1" applyFont="1" applyBorder="1" applyAlignment="1">
      <alignment vertical="top" wrapText="1"/>
    </xf>
    <xf numFmtId="0" fontId="31" fillId="0" borderId="0" xfId="0" applyFont="1"/>
    <xf numFmtId="0" fontId="35" fillId="7" borderId="1" xfId="0" applyFont="1" applyFill="1" applyBorder="1" applyAlignment="1">
      <alignment vertical="top" wrapText="1"/>
    </xf>
    <xf numFmtId="0" fontId="29" fillId="7" borderId="1" xfId="0" applyFont="1" applyFill="1" applyBorder="1" applyAlignment="1">
      <alignment horizontal="left" vertical="top"/>
    </xf>
    <xf numFmtId="0" fontId="29" fillId="7" borderId="1" xfId="0" applyFont="1" applyFill="1" applyBorder="1" applyAlignment="1">
      <alignment horizontal="left" vertical="top" wrapText="1"/>
    </xf>
    <xf numFmtId="0" fontId="30" fillId="7" borderId="3" xfId="0" applyFont="1" applyFill="1" applyBorder="1" applyAlignment="1">
      <alignment horizontal="left" vertical="top"/>
    </xf>
    <xf numFmtId="0" fontId="30" fillId="7" borderId="1" xfId="0" applyFont="1" applyFill="1" applyBorder="1" applyAlignment="1">
      <alignment vertical="top" wrapText="1"/>
    </xf>
    <xf numFmtId="0" fontId="30" fillId="7" borderId="8" xfId="0" applyFont="1" applyFill="1" applyBorder="1" applyAlignment="1">
      <alignment vertical="center" wrapText="1"/>
    </xf>
    <xf numFmtId="164" fontId="31" fillId="0" borderId="17" xfId="0" applyNumberFormat="1" applyFont="1" applyBorder="1" applyAlignment="1" applyProtection="1">
      <alignment horizontal="center" vertical="center" wrapText="1"/>
      <protection locked="0"/>
    </xf>
    <xf numFmtId="0" fontId="40" fillId="0" borderId="22" xfId="0" applyFont="1" applyBorder="1" applyAlignment="1">
      <alignment horizontal="left" vertical="top"/>
    </xf>
    <xf numFmtId="0" fontId="30" fillId="0" borderId="27" xfId="12" applyFont="1" applyBorder="1" applyAlignment="1">
      <alignment vertical="top"/>
    </xf>
    <xf numFmtId="0" fontId="30" fillId="0" borderId="28" xfId="12" applyFont="1" applyBorder="1" applyAlignment="1">
      <alignment vertical="top"/>
    </xf>
    <xf numFmtId="0" fontId="30" fillId="0" borderId="0" xfId="12" applyFont="1" applyAlignment="1">
      <alignment vertical="top"/>
    </xf>
    <xf numFmtId="0" fontId="30" fillId="0" borderId="32" xfId="12" applyFont="1" applyBorder="1" applyAlignment="1">
      <alignment vertical="top"/>
    </xf>
    <xf numFmtId="0" fontId="30" fillId="0" borderId="8" xfId="12" applyFont="1" applyBorder="1" applyAlignment="1">
      <alignment vertical="top"/>
    </xf>
    <xf numFmtId="0" fontId="30" fillId="0" borderId="29" xfId="12" applyFont="1" applyBorder="1" applyAlignment="1">
      <alignment vertical="top"/>
    </xf>
    <xf numFmtId="0" fontId="30" fillId="0" borderId="33" xfId="12" applyFont="1" applyBorder="1" applyAlignment="1">
      <alignment vertical="top"/>
    </xf>
    <xf numFmtId="0" fontId="30" fillId="0" borderId="20" xfId="12" applyFont="1" applyBorder="1" applyAlignment="1">
      <alignment vertical="top"/>
    </xf>
    <xf numFmtId="165" fontId="30" fillId="0" borderId="21" xfId="12" applyNumberFormat="1" applyFont="1" applyBorder="1" applyAlignment="1">
      <alignment vertical="top"/>
    </xf>
    <xf numFmtId="0" fontId="30" fillId="0" borderId="23" xfId="12" applyFont="1" applyBorder="1" applyAlignment="1">
      <alignment vertical="top"/>
    </xf>
    <xf numFmtId="165" fontId="30" fillId="0" borderId="24" xfId="12" applyNumberFormat="1" applyFont="1" applyBorder="1" applyAlignment="1">
      <alignment vertical="top"/>
    </xf>
    <xf numFmtId="0" fontId="34" fillId="0" borderId="4" xfId="12" applyFont="1" applyBorder="1" applyAlignment="1">
      <alignment vertical="top"/>
    </xf>
    <xf numFmtId="165" fontId="34" fillId="0" borderId="5" xfId="12" applyNumberFormat="1" applyFont="1" applyBorder="1" applyAlignment="1">
      <alignment vertical="top"/>
    </xf>
    <xf numFmtId="0" fontId="30" fillId="0" borderId="25" xfId="12" applyFont="1" applyBorder="1" applyAlignment="1">
      <alignment vertical="top"/>
    </xf>
    <xf numFmtId="0" fontId="30" fillId="0" borderId="26" xfId="12" applyFont="1" applyBorder="1" applyAlignment="1">
      <alignment vertical="top"/>
    </xf>
    <xf numFmtId="0" fontId="34" fillId="8" borderId="4" xfId="12" applyFont="1" applyFill="1" applyBorder="1" applyAlignment="1">
      <alignment vertical="top"/>
    </xf>
    <xf numFmtId="166" fontId="27" fillId="7" borderId="0" xfId="0" applyNumberFormat="1" applyFont="1" applyFill="1"/>
    <xf numFmtId="166" fontId="27" fillId="0" borderId="0" xfId="0" applyNumberFormat="1" applyFont="1"/>
    <xf numFmtId="0" fontId="34" fillId="0" borderId="0" xfId="0" applyFont="1"/>
    <xf numFmtId="0" fontId="31" fillId="2" borderId="16" xfId="0" applyFont="1" applyFill="1" applyBorder="1" applyAlignment="1" applyProtection="1">
      <alignment horizontal="center" vertical="center"/>
      <protection locked="0"/>
    </xf>
    <xf numFmtId="0" fontId="31" fillId="0" borderId="17" xfId="0" applyFont="1" applyBorder="1" applyAlignment="1">
      <alignment horizontal="center" vertical="center"/>
    </xf>
    <xf numFmtId="166" fontId="5" fillId="0" borderId="0" xfId="12" applyNumberFormat="1" applyAlignment="1">
      <alignment vertical="top"/>
    </xf>
    <xf numFmtId="0" fontId="0" fillId="0" borderId="12" xfId="0" applyBorder="1" applyAlignment="1">
      <alignment vertical="top" wrapText="1"/>
    </xf>
    <xf numFmtId="12" fontId="30" fillId="0" borderId="29" xfId="0" applyNumberFormat="1" applyFont="1" applyBorder="1" applyAlignment="1">
      <alignment horizontal="center" vertical="center" wrapText="1"/>
    </xf>
    <xf numFmtId="12" fontId="30" fillId="0" borderId="29" xfId="0" applyNumberFormat="1" applyFont="1" applyBorder="1" applyAlignment="1" applyProtection="1">
      <alignment horizontal="center" vertical="center" wrapText="1"/>
      <protection locked="0"/>
    </xf>
    <xf numFmtId="0" fontId="30" fillId="0" borderId="29" xfId="0" applyFont="1" applyBorder="1" applyAlignment="1">
      <alignment horizontal="center" vertical="center" wrapText="1"/>
    </xf>
    <xf numFmtId="0" fontId="30" fillId="0" borderId="29" xfId="0" applyFont="1" applyBorder="1" applyAlignment="1" applyProtection="1">
      <alignment horizontal="center" vertical="center" wrapText="1"/>
      <protection locked="0"/>
    </xf>
    <xf numFmtId="0" fontId="30" fillId="0" borderId="8" xfId="0" applyFont="1" applyBorder="1" applyAlignment="1">
      <alignment horizontal="center" vertical="center" wrapText="1"/>
    </xf>
    <xf numFmtId="0" fontId="31" fillId="9" borderId="17" xfId="0" applyFont="1" applyFill="1" applyBorder="1" applyAlignment="1" applyProtection="1">
      <alignment horizontal="left" vertical="top" wrapText="1"/>
      <protection locked="0"/>
    </xf>
    <xf numFmtId="0" fontId="44" fillId="0" borderId="1" xfId="0" applyFont="1" applyBorder="1" applyAlignment="1">
      <alignment vertical="top" wrapText="1"/>
    </xf>
    <xf numFmtId="0" fontId="45" fillId="0" borderId="1" xfId="0" applyFont="1" applyBorder="1"/>
    <xf numFmtId="0" fontId="46" fillId="0" borderId="7" xfId="0" applyFont="1" applyBorder="1"/>
    <xf numFmtId="0" fontId="46" fillId="0" borderId="1" xfId="0" applyFont="1" applyBorder="1"/>
    <xf numFmtId="0" fontId="0" fillId="0" borderId="1" xfId="0" applyBorder="1" applyAlignment="1">
      <alignment wrapText="1"/>
    </xf>
    <xf numFmtId="165" fontId="0" fillId="0" borderId="1" xfId="0" applyNumberFormat="1" applyBorder="1" applyAlignment="1">
      <alignment horizontal="center"/>
    </xf>
    <xf numFmtId="4" fontId="0" fillId="0" borderId="1" xfId="0" applyNumberFormat="1" applyBorder="1" applyAlignment="1">
      <alignment horizontal="center"/>
    </xf>
    <xf numFmtId="165" fontId="0" fillId="0" borderId="1" xfId="0" applyNumberFormat="1" applyBorder="1"/>
    <xf numFmtId="0" fontId="45" fillId="0" borderId="0" xfId="0" applyFont="1"/>
    <xf numFmtId="0" fontId="0" fillId="0" borderId="1" xfId="0" applyBorder="1"/>
    <xf numFmtId="0" fontId="46" fillId="10" borderId="1" xfId="0" applyFont="1" applyFill="1" applyBorder="1" applyAlignment="1">
      <alignment horizontal="center"/>
    </xf>
    <xf numFmtId="0" fontId="46" fillId="10" borderId="7" xfId="0" applyFont="1" applyFill="1" applyBorder="1" applyAlignment="1">
      <alignment horizontal="center"/>
    </xf>
    <xf numFmtId="0" fontId="46" fillId="10" borderId="1" xfId="0" applyFont="1" applyFill="1" applyBorder="1" applyAlignment="1">
      <alignment horizontal="center" wrapText="1"/>
    </xf>
    <xf numFmtId="165" fontId="46" fillId="10" borderId="1" xfId="0" applyNumberFormat="1" applyFont="1" applyFill="1" applyBorder="1" applyAlignment="1">
      <alignment horizontal="center" wrapText="1"/>
    </xf>
    <xf numFmtId="4" fontId="46" fillId="10" borderId="1" xfId="0" applyNumberFormat="1" applyFont="1" applyFill="1" applyBorder="1" applyAlignment="1">
      <alignment horizontal="center" wrapText="1"/>
    </xf>
    <xf numFmtId="0" fontId="0" fillId="0" borderId="7" xfId="0" applyBorder="1" applyAlignment="1">
      <alignment horizontal="center"/>
    </xf>
    <xf numFmtId="0" fontId="0" fillId="0" borderId="1" xfId="0" applyBorder="1" applyAlignment="1">
      <alignment horizontal="center"/>
    </xf>
    <xf numFmtId="0" fontId="0" fillId="0" borderId="7" xfId="0" applyBorder="1"/>
    <xf numFmtId="0" fontId="0" fillId="11" borderId="1" xfId="0" applyFill="1" applyBorder="1"/>
    <xf numFmtId="0" fontId="0" fillId="11" borderId="7" xfId="0" applyFill="1" applyBorder="1"/>
    <xf numFmtId="0" fontId="46" fillId="11" borderId="1" xfId="0" applyFont="1" applyFill="1" applyBorder="1"/>
    <xf numFmtId="0" fontId="0" fillId="11" borderId="1" xfId="0" applyFill="1" applyBorder="1" applyAlignment="1">
      <alignment wrapText="1"/>
    </xf>
    <xf numFmtId="165" fontId="0" fillId="11" borderId="1" xfId="0" applyNumberFormat="1" applyFill="1" applyBorder="1" applyAlignment="1">
      <alignment horizontal="center"/>
    </xf>
    <xf numFmtId="165" fontId="0" fillId="12" borderId="1" xfId="0" applyNumberFormat="1" applyFill="1" applyBorder="1"/>
    <xf numFmtId="0" fontId="47" fillId="11" borderId="1" xfId="0" applyFont="1" applyFill="1" applyBorder="1"/>
    <xf numFmtId="0" fontId="48" fillId="11" borderId="7" xfId="0" applyFont="1" applyFill="1" applyBorder="1"/>
    <xf numFmtId="0" fontId="48" fillId="11" borderId="1" xfId="0" applyFont="1" applyFill="1" applyBorder="1"/>
    <xf numFmtId="0" fontId="48" fillId="11" borderId="1" xfId="0" applyFont="1" applyFill="1" applyBorder="1" applyAlignment="1">
      <alignment wrapText="1"/>
    </xf>
    <xf numFmtId="165" fontId="48" fillId="11" borderId="1" xfId="0" applyNumberFormat="1" applyFont="1" applyFill="1" applyBorder="1" applyAlignment="1">
      <alignment horizontal="center"/>
    </xf>
    <xf numFmtId="42" fontId="48" fillId="0" borderId="0" xfId="0" applyNumberFormat="1" applyFont="1"/>
    <xf numFmtId="0" fontId="47" fillId="0" borderId="0" xfId="0" applyFont="1"/>
    <xf numFmtId="0" fontId="45" fillId="11" borderId="1" xfId="0" applyFont="1" applyFill="1" applyBorder="1"/>
    <xf numFmtId="42" fontId="0" fillId="0" borderId="0" xfId="0" applyNumberFormat="1" applyAlignment="1">
      <alignment horizontal="center"/>
    </xf>
    <xf numFmtId="0" fontId="49" fillId="11" borderId="1" xfId="0" applyFont="1" applyFill="1" applyBorder="1"/>
    <xf numFmtId="0" fontId="49" fillId="0" borderId="0" xfId="0" applyFont="1"/>
    <xf numFmtId="0" fontId="0" fillId="0" borderId="1" xfId="0" applyBorder="1" applyAlignment="1">
      <alignment vertical="top" wrapText="1"/>
    </xf>
    <xf numFmtId="0" fontId="0" fillId="0" borderId="1" xfId="0" applyBorder="1" applyAlignment="1">
      <alignment wrapText="1" shrinkToFit="1"/>
    </xf>
    <xf numFmtId="0" fontId="46" fillId="0" borderId="1" xfId="0" applyFont="1" applyBorder="1" applyAlignment="1">
      <alignment wrapText="1" shrinkToFit="1"/>
    </xf>
    <xf numFmtId="165" fontId="0" fillId="13" borderId="1" xfId="0" applyNumberFormat="1" applyFill="1" applyBorder="1"/>
    <xf numFmtId="0" fontId="50" fillId="0" borderId="1" xfId="0" applyFont="1" applyBorder="1"/>
    <xf numFmtId="0" fontId="46" fillId="0" borderId="1" xfId="0" applyFont="1" applyBorder="1" applyAlignment="1">
      <alignment wrapText="1"/>
    </xf>
    <xf numFmtId="165" fontId="46" fillId="0" borderId="1" xfId="0" applyNumberFormat="1" applyFont="1" applyBorder="1" applyAlignment="1">
      <alignment horizontal="center"/>
    </xf>
    <xf numFmtId="4" fontId="46" fillId="0" borderId="1" xfId="0" applyNumberFormat="1" applyFont="1" applyBorder="1" applyAlignment="1">
      <alignment horizontal="center"/>
    </xf>
    <xf numFmtId="165" fontId="46" fillId="14" borderId="1" xfId="0" applyNumberFormat="1" applyFont="1" applyFill="1" applyBorder="1"/>
    <xf numFmtId="0" fontId="46" fillId="0" borderId="0" xfId="0" applyFont="1"/>
    <xf numFmtId="0" fontId="50" fillId="0" borderId="0" xfId="0" applyFont="1"/>
    <xf numFmtId="0" fontId="51" fillId="0" borderId="0" xfId="1" applyFont="1" applyAlignment="1">
      <alignment horizontal="left" vertical="top" wrapText="1"/>
    </xf>
    <xf numFmtId="165" fontId="0" fillId="0" borderId="0" xfId="0" applyNumberFormat="1" applyAlignment="1">
      <alignment horizontal="center"/>
    </xf>
    <xf numFmtId="4" fontId="0" fillId="0" borderId="0" xfId="0" applyNumberFormat="1" applyAlignment="1">
      <alignment horizontal="center"/>
    </xf>
    <xf numFmtId="165" fontId="0" fillId="0" borderId="0" xfId="0" applyNumberFormat="1"/>
    <xf numFmtId="165" fontId="45" fillId="0" borderId="0" xfId="0" applyNumberFormat="1" applyFont="1" applyAlignment="1">
      <alignment horizontal="center"/>
    </xf>
    <xf numFmtId="4" fontId="45" fillId="0" borderId="0" xfId="0" applyNumberFormat="1" applyFont="1" applyAlignment="1">
      <alignment horizontal="center"/>
    </xf>
    <xf numFmtId="165" fontId="45" fillId="0" borderId="0" xfId="0" applyNumberFormat="1" applyFont="1"/>
    <xf numFmtId="0" fontId="34" fillId="8" borderId="4" xfId="12" applyFont="1" applyFill="1" applyBorder="1" applyAlignment="1">
      <alignment vertical="top" wrapText="1"/>
    </xf>
    <xf numFmtId="0" fontId="30" fillId="0" borderId="1" xfId="12" applyFont="1" applyBorder="1" applyAlignment="1">
      <alignment vertical="top"/>
    </xf>
    <xf numFmtId="9" fontId="31" fillId="0" borderId="17" xfId="0" applyNumberFormat="1" applyFont="1" applyBorder="1" applyAlignment="1" applyProtection="1">
      <alignment horizontal="center" vertical="center" wrapText="1"/>
      <protection locked="0"/>
    </xf>
    <xf numFmtId="9" fontId="30" fillId="0" borderId="21" xfId="12" applyNumberFormat="1" applyFont="1" applyBorder="1" applyAlignment="1">
      <alignment vertical="top"/>
    </xf>
    <xf numFmtId="0" fontId="30" fillId="0" borderId="25" xfId="12" applyFont="1" applyBorder="1" applyAlignment="1">
      <alignment vertical="top" wrapText="1"/>
    </xf>
    <xf numFmtId="165" fontId="30" fillId="0" borderId="26" xfId="12" applyNumberFormat="1" applyFont="1" applyBorder="1" applyAlignment="1">
      <alignment vertical="top"/>
    </xf>
    <xf numFmtId="0" fontId="30" fillId="0" borderId="1" xfId="12" applyFont="1" applyBorder="1" applyAlignment="1">
      <alignment vertical="top" wrapText="1"/>
    </xf>
    <xf numFmtId="0" fontId="44" fillId="7" borderId="1" xfId="0" applyFont="1" applyFill="1" applyBorder="1" applyAlignment="1">
      <alignment vertical="top" wrapText="1"/>
    </xf>
    <xf numFmtId="0" fontId="31" fillId="7" borderId="1" xfId="0" applyFont="1" applyFill="1" applyBorder="1" applyAlignment="1">
      <alignment horizontal="left" vertical="top"/>
    </xf>
    <xf numFmtId="0" fontId="31" fillId="7" borderId="1" xfId="0" applyFont="1" applyFill="1" applyBorder="1" applyAlignment="1">
      <alignment horizontal="left" vertical="top" wrapText="1"/>
    </xf>
    <xf numFmtId="0" fontId="31" fillId="7" borderId="3" xfId="0" applyFont="1" applyFill="1" applyBorder="1" applyAlignment="1">
      <alignment horizontal="left" vertical="top"/>
    </xf>
    <xf numFmtId="0" fontId="31" fillId="7" borderId="1" xfId="0" applyFont="1" applyFill="1" applyBorder="1" applyAlignment="1">
      <alignment vertical="top" wrapText="1"/>
    </xf>
    <xf numFmtId="0" fontId="44" fillId="0" borderId="1" xfId="0" applyFont="1" applyBorder="1" applyAlignment="1">
      <alignment horizontal="left" vertical="top"/>
    </xf>
    <xf numFmtId="0" fontId="44" fillId="0" borderId="1" xfId="0" applyFont="1" applyBorder="1" applyAlignment="1">
      <alignment horizontal="left" vertical="top" wrapText="1"/>
    </xf>
    <xf numFmtId="0" fontId="52" fillId="0" borderId="1" xfId="0" applyFont="1" applyBorder="1" applyAlignment="1">
      <alignment horizontal="left" vertical="top" wrapText="1"/>
    </xf>
    <xf numFmtId="0" fontId="53" fillId="0" borderId="1" xfId="0" applyFont="1" applyBorder="1" applyAlignment="1">
      <alignment vertical="top" wrapText="1"/>
    </xf>
    <xf numFmtId="0" fontId="2" fillId="0" borderId="0" xfId="535" applyAlignment="1">
      <alignment vertical="top"/>
    </xf>
    <xf numFmtId="0" fontId="1" fillId="0" borderId="0" xfId="536" applyAlignment="1">
      <alignment vertical="top"/>
    </xf>
    <xf numFmtId="0" fontId="31" fillId="0" borderId="32" xfId="12" applyFont="1" applyBorder="1" applyAlignment="1">
      <alignment vertical="top"/>
    </xf>
    <xf numFmtId="0" fontId="30" fillId="0" borderId="6" xfId="0" applyFont="1" applyBorder="1" applyAlignment="1">
      <alignment vertical="center" wrapText="1"/>
    </xf>
    <xf numFmtId="0" fontId="31" fillId="2" borderId="7" xfId="0" applyFont="1" applyFill="1" applyBorder="1" applyAlignment="1" applyProtection="1">
      <alignment horizontal="center" vertical="center"/>
      <protection locked="0"/>
    </xf>
    <xf numFmtId="0" fontId="30" fillId="7" borderId="17" xfId="0" applyFont="1" applyFill="1" applyBorder="1" applyAlignment="1">
      <alignment vertical="center" wrapText="1"/>
    </xf>
    <xf numFmtId="0" fontId="31" fillId="5" borderId="7" xfId="0" applyFont="1" applyFill="1" applyBorder="1" applyAlignment="1">
      <alignment horizontal="center" vertical="center"/>
    </xf>
    <xf numFmtId="0" fontId="31" fillId="0" borderId="8" xfId="12" applyFont="1" applyBorder="1" applyAlignment="1">
      <alignment vertical="top"/>
    </xf>
    <xf numFmtId="0" fontId="31" fillId="0" borderId="29" xfId="12" applyFont="1" applyBorder="1" applyAlignment="1">
      <alignment vertical="top"/>
    </xf>
    <xf numFmtId="0" fontId="31" fillId="7" borderId="20" xfId="12" applyFont="1" applyFill="1" applyBorder="1" applyAlignment="1">
      <alignment vertical="top"/>
    </xf>
    <xf numFmtId="0" fontId="34" fillId="8" borderId="36" xfId="12" applyFont="1" applyFill="1" applyBorder="1" applyAlignment="1">
      <alignment vertical="top"/>
    </xf>
    <xf numFmtId="0" fontId="31" fillId="7" borderId="17" xfId="0" applyFont="1" applyFill="1" applyBorder="1" applyAlignment="1" applyProtection="1">
      <alignment horizontal="left" vertical="top" wrapText="1"/>
      <protection locked="0"/>
    </xf>
    <xf numFmtId="0" fontId="31" fillId="2" borderId="43" xfId="0" applyFont="1" applyFill="1" applyBorder="1" applyAlignment="1" applyProtection="1">
      <alignment horizontal="center" vertical="center"/>
      <protection locked="0"/>
    </xf>
    <xf numFmtId="0" fontId="31" fillId="0" borderId="44" xfId="0" applyFont="1" applyBorder="1" applyAlignment="1" applyProtection="1">
      <alignment horizontal="left" vertical="top" wrapText="1"/>
      <protection locked="0"/>
    </xf>
    <xf numFmtId="0" fontId="31" fillId="4" borderId="46" xfId="0" applyFont="1" applyFill="1" applyBorder="1" applyAlignment="1">
      <alignment horizontal="center" vertical="center"/>
    </xf>
    <xf numFmtId="0" fontId="52" fillId="0" borderId="3" xfId="0" applyFont="1" applyBorder="1" applyAlignment="1">
      <alignment vertical="top"/>
    </xf>
    <xf numFmtId="0" fontId="53" fillId="0" borderId="1" xfId="0" applyFont="1" applyBorder="1" applyAlignment="1">
      <alignment horizontal="left" vertical="top"/>
    </xf>
    <xf numFmtId="0" fontId="52" fillId="2" borderId="16" xfId="0" applyFont="1" applyFill="1" applyBorder="1" applyAlignment="1" applyProtection="1">
      <alignment horizontal="center" vertical="center"/>
      <protection locked="0"/>
    </xf>
    <xf numFmtId="0" fontId="52" fillId="0" borderId="17" xfId="0" applyFont="1" applyBorder="1" applyAlignment="1" applyProtection="1">
      <alignment horizontal="left" vertical="top" wrapText="1"/>
      <protection locked="0"/>
    </xf>
    <xf numFmtId="0" fontId="53" fillId="0" borderId="1" xfId="0" applyFont="1" applyBorder="1" applyAlignment="1">
      <alignment horizontal="left" vertical="top" wrapText="1"/>
    </xf>
    <xf numFmtId="0" fontId="53" fillId="7" borderId="1" xfId="0" applyFont="1" applyFill="1" applyBorder="1" applyAlignment="1">
      <alignment horizontal="left" vertical="top" wrapText="1"/>
    </xf>
    <xf numFmtId="0" fontId="53" fillId="0" borderId="0" xfId="0" applyFont="1" applyAlignment="1">
      <alignment horizontal="left" vertical="top"/>
    </xf>
    <xf numFmtId="0" fontId="55" fillId="0" borderId="0" xfId="12" applyFont="1" applyAlignment="1">
      <alignment vertical="top"/>
    </xf>
    <xf numFmtId="0" fontId="53" fillId="0" borderId="1" xfId="3" applyFont="1" applyBorder="1" applyAlignment="1">
      <alignment vertical="top" wrapText="1"/>
    </xf>
    <xf numFmtId="0" fontId="53" fillId="0" borderId="0" xfId="3" applyFont="1" applyAlignment="1">
      <alignment vertical="top"/>
    </xf>
    <xf numFmtId="0" fontId="56" fillId="0" borderId="1" xfId="0" applyFont="1" applyBorder="1" applyAlignment="1">
      <alignment horizontal="left" vertical="top" wrapText="1"/>
    </xf>
    <xf numFmtId="0" fontId="56" fillId="0" borderId="8" xfId="0" applyFont="1" applyBorder="1" applyAlignment="1">
      <alignment vertical="center" wrapText="1"/>
    </xf>
    <xf numFmtId="0" fontId="57" fillId="0" borderId="3" xfId="0" applyFont="1" applyBorder="1" applyAlignment="1">
      <alignment horizontal="left" vertical="top"/>
    </xf>
    <xf numFmtId="0" fontId="56" fillId="0" borderId="3" xfId="0" applyFont="1" applyBorder="1" applyAlignment="1">
      <alignment vertical="top" wrapText="1"/>
    </xf>
    <xf numFmtId="0" fontId="56" fillId="0" borderId="1" xfId="3" applyFont="1" applyBorder="1" applyAlignment="1">
      <alignment vertical="top"/>
    </xf>
    <xf numFmtId="0" fontId="56" fillId="0" borderId="3" xfId="0" applyFont="1" applyBorder="1" applyAlignment="1">
      <alignment horizontal="left" vertical="top"/>
    </xf>
    <xf numFmtId="0" fontId="58" fillId="0" borderId="1" xfId="0" applyFont="1" applyBorder="1" applyAlignment="1">
      <alignment horizontal="left" vertical="top" wrapText="1"/>
    </xf>
    <xf numFmtId="0" fontId="56" fillId="0" borderId="1" xfId="3" applyFont="1" applyBorder="1" applyAlignment="1">
      <alignment vertical="top" wrapText="1"/>
    </xf>
    <xf numFmtId="0" fontId="56" fillId="0" borderId="3" xfId="0" applyFont="1" applyBorder="1" applyAlignment="1">
      <alignment vertical="top"/>
    </xf>
    <xf numFmtId="0" fontId="56" fillId="2" borderId="16" xfId="0" applyFont="1" applyFill="1" applyBorder="1" applyAlignment="1" applyProtection="1">
      <alignment horizontal="center" vertical="center"/>
      <protection locked="0"/>
    </xf>
    <xf numFmtId="0" fontId="56" fillId="0" borderId="17" xfId="0" applyFont="1" applyBorder="1" applyAlignment="1" applyProtection="1">
      <alignment horizontal="left" vertical="top" wrapText="1"/>
      <protection locked="0"/>
    </xf>
    <xf numFmtId="0" fontId="56" fillId="5" borderId="16" xfId="0" applyFont="1" applyFill="1" applyBorder="1" applyAlignment="1">
      <alignment horizontal="center" vertical="center"/>
    </xf>
    <xf numFmtId="0" fontId="56" fillId="4" borderId="17" xfId="0" applyFont="1" applyFill="1" applyBorder="1" applyAlignment="1">
      <alignment horizontal="center" vertical="center"/>
    </xf>
    <xf numFmtId="0" fontId="60" fillId="0" borderId="0" xfId="0" applyFont="1"/>
    <xf numFmtId="0" fontId="58" fillId="0" borderId="1" xfId="0" applyFont="1" applyBorder="1" applyAlignment="1">
      <alignment vertical="top" wrapText="1"/>
    </xf>
    <xf numFmtId="0" fontId="56" fillId="0" borderId="1" xfId="0" applyFont="1" applyBorder="1" applyAlignment="1">
      <alignment horizontal="left" vertical="top"/>
    </xf>
    <xf numFmtId="0" fontId="56" fillId="0" borderId="6" xfId="0" applyFont="1" applyBorder="1" applyAlignment="1">
      <alignment vertical="top" wrapText="1"/>
    </xf>
    <xf numFmtId="0" fontId="56" fillId="0" borderId="29" xfId="0" applyFont="1" applyBorder="1" applyAlignment="1" applyProtection="1">
      <alignment horizontal="center" vertical="center" wrapText="1"/>
      <protection locked="0"/>
    </xf>
    <xf numFmtId="12" fontId="56" fillId="0" borderId="29" xfId="0" applyNumberFormat="1" applyFont="1" applyBorder="1" applyAlignment="1" applyProtection="1">
      <alignment horizontal="center" vertical="center" wrapText="1"/>
      <protection locked="0"/>
    </xf>
    <xf numFmtId="0" fontId="56" fillId="0" borderId="16" xfId="0" applyFont="1" applyBorder="1" applyAlignment="1">
      <alignment vertical="center" wrapText="1"/>
    </xf>
    <xf numFmtId="0" fontId="56" fillId="2" borderId="1" xfId="0" applyFont="1" applyFill="1" applyBorder="1" applyAlignment="1" applyProtection="1">
      <alignment horizontal="center" vertical="center"/>
      <protection locked="0"/>
    </xf>
    <xf numFmtId="0" fontId="61" fillId="0" borderId="1" xfId="0" applyFont="1" applyBorder="1" applyAlignment="1">
      <alignment vertical="top" wrapText="1"/>
    </xf>
    <xf numFmtId="0" fontId="53" fillId="0" borderId="0" xfId="0" applyFont="1" applyAlignment="1">
      <alignment vertical="top" wrapText="1"/>
    </xf>
    <xf numFmtId="0" fontId="53" fillId="0" borderId="1" xfId="3" applyFont="1" applyBorder="1" applyAlignment="1">
      <alignment vertical="top"/>
    </xf>
    <xf numFmtId="0" fontId="62" fillId="0" borderId="0" xfId="0" applyFont="1"/>
    <xf numFmtId="0" fontId="62" fillId="0" borderId="0" xfId="0" applyFont="1" applyAlignment="1">
      <alignment wrapText="1"/>
    </xf>
    <xf numFmtId="0" fontId="33" fillId="6" borderId="42" xfId="0" applyFont="1" applyFill="1" applyBorder="1" applyAlignment="1">
      <alignment horizontal="center" vertical="top" textRotation="90"/>
    </xf>
    <xf numFmtId="0" fontId="30" fillId="0" borderId="10" xfId="0" applyFont="1" applyBorder="1" applyAlignment="1">
      <alignment horizontal="center" vertical="center" wrapText="1"/>
    </xf>
    <xf numFmtId="12" fontId="30" fillId="0" borderId="10" xfId="0" applyNumberFormat="1" applyFont="1" applyBorder="1" applyAlignment="1">
      <alignment horizontal="center" vertical="center" wrapText="1"/>
    </xf>
    <xf numFmtId="0" fontId="30" fillId="0" borderId="10" xfId="0" applyFont="1" applyBorder="1" applyAlignment="1">
      <alignment vertical="center" wrapText="1"/>
    </xf>
    <xf numFmtId="0" fontId="31" fillId="0" borderId="6" xfId="0" applyFont="1" applyBorder="1" applyAlignment="1">
      <alignment vertical="top" wrapText="1"/>
    </xf>
    <xf numFmtId="0" fontId="52" fillId="0" borderId="16" xfId="0" applyFont="1" applyBorder="1" applyAlignment="1">
      <alignment vertical="center" wrapText="1"/>
    </xf>
    <xf numFmtId="0" fontId="44" fillId="0" borderId="1" xfId="3" applyFont="1" applyBorder="1" applyAlignment="1">
      <alignment vertical="top" wrapText="1"/>
    </xf>
    <xf numFmtId="0" fontId="63" fillId="0" borderId="1" xfId="0" applyFont="1" applyBorder="1" applyAlignment="1">
      <alignment vertical="top" wrapText="1"/>
    </xf>
    <xf numFmtId="0" fontId="66" fillId="0" borderId="1" xfId="0" applyFont="1" applyBorder="1" applyAlignment="1">
      <alignment horizontal="left" vertical="top" wrapText="1"/>
    </xf>
    <xf numFmtId="0" fontId="68" fillId="0" borderId="1" xfId="0" applyFont="1" applyBorder="1" applyAlignment="1">
      <alignment vertical="top" wrapText="1"/>
    </xf>
    <xf numFmtId="0" fontId="31" fillId="0" borderId="10" xfId="0" applyFont="1" applyBorder="1" applyAlignment="1">
      <alignment vertical="center" wrapText="1"/>
    </xf>
    <xf numFmtId="0" fontId="58" fillId="7" borderId="1" xfId="0" applyFont="1" applyFill="1" applyBorder="1" applyAlignment="1">
      <alignment horizontal="left" vertical="top" wrapText="1"/>
    </xf>
    <xf numFmtId="0" fontId="44" fillId="0" borderId="1" xfId="0" applyFont="1" applyFill="1" applyBorder="1" applyAlignment="1">
      <alignment horizontal="left" vertical="top"/>
    </xf>
    <xf numFmtId="0" fontId="44" fillId="0" borderId="1" xfId="0" applyFont="1" applyFill="1" applyBorder="1" applyAlignment="1">
      <alignment horizontal="left" vertical="top" wrapText="1"/>
    </xf>
    <xf numFmtId="0" fontId="31" fillId="0" borderId="1" xfId="3" applyFont="1" applyFill="1" applyBorder="1" applyAlignment="1">
      <alignment vertical="top"/>
    </xf>
    <xf numFmtId="0" fontId="31" fillId="0" borderId="1" xfId="0" applyFont="1" applyFill="1" applyBorder="1" applyAlignment="1">
      <alignment horizontal="left" vertical="top" wrapText="1"/>
    </xf>
    <xf numFmtId="0" fontId="56" fillId="0" borderId="0" xfId="0" applyFont="1" applyFill="1" applyAlignment="1">
      <alignment vertical="top" wrapText="1"/>
    </xf>
    <xf numFmtId="0" fontId="31" fillId="0" borderId="3" xfId="0" applyFont="1" applyFill="1" applyBorder="1" applyAlignment="1">
      <alignment horizontal="left" vertical="top"/>
    </xf>
    <xf numFmtId="0" fontId="31" fillId="0" borderId="3" xfId="0" applyFont="1" applyFill="1" applyBorder="1" applyAlignment="1">
      <alignment vertical="top"/>
    </xf>
    <xf numFmtId="0" fontId="56" fillId="0" borderId="3" xfId="0" applyFont="1" applyFill="1" applyBorder="1" applyAlignment="1">
      <alignment vertical="top" wrapText="1"/>
    </xf>
    <xf numFmtId="0" fontId="30" fillId="0" borderId="8" xfId="0" applyFont="1" applyFill="1" applyBorder="1" applyAlignment="1">
      <alignment vertical="center" wrapText="1"/>
    </xf>
    <xf numFmtId="0" fontId="31" fillId="0" borderId="17" xfId="0" applyFont="1" applyFill="1" applyBorder="1" applyAlignment="1" applyProtection="1">
      <alignment horizontal="left" vertical="top" wrapText="1"/>
      <protection locked="0"/>
    </xf>
    <xf numFmtId="0" fontId="31" fillId="0" borderId="17" xfId="0" applyFont="1" applyFill="1" applyBorder="1" applyAlignment="1">
      <alignment horizontal="center" vertical="center"/>
    </xf>
    <xf numFmtId="0" fontId="0" fillId="0" borderId="0" xfId="0" applyFill="1"/>
    <xf numFmtId="0" fontId="31" fillId="0" borderId="8" xfId="0" applyFont="1" applyBorder="1" applyAlignment="1">
      <alignment vertical="center" wrapText="1"/>
    </xf>
    <xf numFmtId="0" fontId="29" fillId="0" borderId="1" xfId="0" applyFont="1" applyFill="1" applyBorder="1" applyAlignment="1">
      <alignment horizontal="left" vertical="top"/>
    </xf>
    <xf numFmtId="0" fontId="31" fillId="0" borderId="8" xfId="0" applyFont="1" applyFill="1" applyBorder="1" applyAlignment="1">
      <alignment horizontal="center" vertical="center" wrapText="1"/>
    </xf>
    <xf numFmtId="0" fontId="53" fillId="0" borderId="1" xfId="0" applyFont="1" applyFill="1" applyBorder="1" applyAlignment="1">
      <alignment horizontal="left" vertical="top" wrapText="1"/>
    </xf>
    <xf numFmtId="0" fontId="35" fillId="0" borderId="1" xfId="0" applyFont="1" applyFill="1" applyBorder="1" applyAlignment="1">
      <alignment vertical="top" wrapText="1"/>
    </xf>
    <xf numFmtId="0" fontId="29" fillId="0" borderId="1" xfId="0" applyFont="1" applyFill="1" applyBorder="1" applyAlignment="1">
      <alignment horizontal="left" vertical="top" wrapText="1"/>
    </xf>
    <xf numFmtId="0" fontId="30" fillId="0" borderId="3" xfId="0" applyFont="1" applyFill="1" applyBorder="1" applyAlignment="1">
      <alignment horizontal="left" vertical="top"/>
    </xf>
    <xf numFmtId="0" fontId="31" fillId="0" borderId="1" xfId="0" applyFont="1" applyFill="1" applyBorder="1" applyAlignment="1">
      <alignment vertical="top" wrapText="1"/>
    </xf>
    <xf numFmtId="0" fontId="30" fillId="0" borderId="8" xfId="0" applyFont="1" applyFill="1" applyBorder="1" applyAlignment="1">
      <alignment horizontal="center" vertical="center" wrapText="1"/>
    </xf>
    <xf numFmtId="0" fontId="10" fillId="0" borderId="0" xfId="3" applyFill="1" applyAlignment="1">
      <alignment vertical="top"/>
    </xf>
    <xf numFmtId="0" fontId="31" fillId="0" borderId="1" xfId="0" applyFont="1" applyFill="1" applyBorder="1" applyAlignment="1">
      <alignment horizontal="left" vertical="top"/>
    </xf>
    <xf numFmtId="0" fontId="70" fillId="0" borderId="1" xfId="536" applyFont="1" applyBorder="1" applyAlignment="1">
      <alignment vertical="top"/>
    </xf>
    <xf numFmtId="0" fontId="70" fillId="0" borderId="7" xfId="536" applyFont="1" applyBorder="1" applyAlignment="1">
      <alignment vertical="top"/>
    </xf>
    <xf numFmtId="0" fontId="70" fillId="0" borderId="38" xfId="536" applyFont="1" applyBorder="1" applyAlignment="1">
      <alignment vertical="top"/>
    </xf>
    <xf numFmtId="0" fontId="70" fillId="0" borderId="6" xfId="536" applyFont="1" applyBorder="1" applyAlignment="1">
      <alignment vertical="top"/>
    </xf>
    <xf numFmtId="0" fontId="70" fillId="0" borderId="39" xfId="536" applyFont="1" applyBorder="1" applyAlignment="1">
      <alignment vertical="top"/>
    </xf>
    <xf numFmtId="10" fontId="5" fillId="0" borderId="0" xfId="12" applyNumberFormat="1" applyAlignment="1">
      <alignment vertical="top"/>
    </xf>
    <xf numFmtId="0" fontId="52" fillId="0" borderId="0" xfId="12" applyFont="1" applyBorder="1" applyAlignment="1">
      <alignment vertical="top"/>
    </xf>
    <xf numFmtId="0" fontId="5" fillId="0" borderId="0" xfId="12" applyBorder="1" applyAlignment="1">
      <alignment vertical="top"/>
    </xf>
    <xf numFmtId="0" fontId="31" fillId="0" borderId="27" xfId="12" applyFont="1" applyBorder="1" applyAlignment="1">
      <alignment vertical="top"/>
    </xf>
    <xf numFmtId="0" fontId="31" fillId="0" borderId="28" xfId="12" applyFont="1" applyBorder="1" applyAlignment="1">
      <alignment vertical="top"/>
    </xf>
    <xf numFmtId="0" fontId="31" fillId="0" borderId="33" xfId="12" applyFont="1" applyBorder="1" applyAlignment="1">
      <alignment vertical="top"/>
    </xf>
    <xf numFmtId="0" fontId="31" fillId="0" borderId="31" xfId="12" applyFont="1" applyBorder="1" applyAlignment="1">
      <alignment vertical="top"/>
    </xf>
    <xf numFmtId="0" fontId="71" fillId="0" borderId="1" xfId="0" applyFont="1" applyBorder="1"/>
    <xf numFmtId="0" fontId="0" fillId="15" borderId="1" xfId="0" applyFill="1" applyBorder="1"/>
    <xf numFmtId="0" fontId="0" fillId="15" borderId="7" xfId="0" applyFill="1" applyBorder="1"/>
    <xf numFmtId="0" fontId="0" fillId="15" borderId="1" xfId="0" applyFill="1" applyBorder="1" applyAlignment="1">
      <alignment wrapText="1"/>
    </xf>
    <xf numFmtId="165" fontId="0" fillId="15" borderId="1" xfId="0" applyNumberFormat="1" applyFill="1" applyBorder="1" applyAlignment="1">
      <alignment horizontal="center"/>
    </xf>
    <xf numFmtId="4" fontId="0" fillId="15" borderId="1" xfId="0" applyNumberFormat="1" applyFill="1" applyBorder="1" applyAlignment="1">
      <alignment horizontal="center"/>
    </xf>
    <xf numFmtId="165" fontId="0" fillId="15" borderId="1" xfId="0" applyNumberFormat="1" applyFill="1" applyBorder="1"/>
    <xf numFmtId="0" fontId="72" fillId="15" borderId="1" xfId="0" applyFont="1" applyFill="1" applyBorder="1"/>
    <xf numFmtId="168" fontId="0" fillId="11" borderId="1" xfId="0" applyNumberFormat="1" applyFill="1" applyBorder="1" applyAlignment="1">
      <alignment horizontal="center"/>
    </xf>
    <xf numFmtId="168" fontId="48" fillId="11" borderId="1" xfId="0" applyNumberFormat="1" applyFont="1" applyFill="1" applyBorder="1" applyAlignment="1">
      <alignment horizontal="center"/>
    </xf>
    <xf numFmtId="10" fontId="0" fillId="11" borderId="1" xfId="0" applyNumberFormat="1" applyFill="1" applyBorder="1" applyAlignment="1">
      <alignment horizontal="center"/>
    </xf>
    <xf numFmtId="10" fontId="48" fillId="11" borderId="1" xfId="0" applyNumberFormat="1" applyFont="1" applyFill="1" applyBorder="1" applyAlignment="1">
      <alignment horizontal="center"/>
    </xf>
    <xf numFmtId="3" fontId="0" fillId="0" borderId="1" xfId="0" applyNumberFormat="1" applyBorder="1" applyAlignment="1">
      <alignment horizontal="center"/>
    </xf>
    <xf numFmtId="166" fontId="31" fillId="0" borderId="17" xfId="0" applyNumberFormat="1" applyFont="1" applyBorder="1" applyAlignment="1" applyProtection="1">
      <alignment horizontal="center" vertical="center" wrapText="1"/>
      <protection locked="0"/>
    </xf>
    <xf numFmtId="165" fontId="31" fillId="0" borderId="21" xfId="12" applyNumberFormat="1" applyFont="1" applyBorder="1" applyAlignment="1">
      <alignment vertical="top"/>
    </xf>
    <xf numFmtId="0" fontId="31" fillId="0" borderId="1" xfId="12" applyFont="1" applyBorder="1" applyAlignment="1">
      <alignment vertical="top"/>
    </xf>
    <xf numFmtId="166" fontId="31" fillId="0" borderId="1" xfId="12" applyNumberFormat="1" applyFont="1" applyBorder="1" applyAlignment="1">
      <alignment vertical="top"/>
    </xf>
    <xf numFmtId="0" fontId="31" fillId="0" borderId="1" xfId="12" applyFont="1" applyBorder="1" applyAlignment="1">
      <alignment vertical="top" wrapText="1"/>
    </xf>
    <xf numFmtId="0" fontId="73" fillId="7" borderId="1" xfId="0" applyFont="1" applyFill="1" applyBorder="1" applyAlignment="1">
      <alignment vertical="top" wrapText="1"/>
    </xf>
    <xf numFmtId="0" fontId="31" fillId="0" borderId="34" xfId="12" applyFont="1" applyBorder="1" applyAlignment="1">
      <alignment vertical="top"/>
    </xf>
    <xf numFmtId="165" fontId="31" fillId="0" borderId="35" xfId="12" applyNumberFormat="1" applyFont="1" applyBorder="1" applyAlignment="1">
      <alignment vertical="top"/>
    </xf>
    <xf numFmtId="0" fontId="31" fillId="0" borderId="13" xfId="12" applyFont="1" applyBorder="1" applyAlignment="1">
      <alignment vertical="top"/>
    </xf>
    <xf numFmtId="0" fontId="31" fillId="0" borderId="20" xfId="12" applyFont="1" applyBorder="1" applyAlignment="1">
      <alignment vertical="top"/>
    </xf>
    <xf numFmtId="165" fontId="31" fillId="0" borderId="24" xfId="12" applyNumberFormat="1" applyFont="1" applyBorder="1" applyAlignment="1">
      <alignment vertical="top"/>
    </xf>
    <xf numFmtId="0" fontId="27" fillId="0" borderId="1" xfId="0" applyFont="1" applyBorder="1" applyAlignment="1">
      <alignment wrapText="1" shrinkToFit="1"/>
    </xf>
    <xf numFmtId="0" fontId="31" fillId="16" borderId="16" xfId="0" applyFont="1" applyFill="1" applyBorder="1" applyAlignment="1">
      <alignment horizontal="center" vertical="center"/>
    </xf>
    <xf numFmtId="0" fontId="31" fillId="17" borderId="16" xfId="0" applyFont="1" applyFill="1" applyBorder="1" applyAlignment="1" applyProtection="1">
      <alignment horizontal="center" vertical="center"/>
      <protection locked="0"/>
    </xf>
    <xf numFmtId="0" fontId="44" fillId="0" borderId="1" xfId="0" applyFont="1" applyFill="1" applyBorder="1" applyAlignment="1">
      <alignment vertical="top" wrapText="1"/>
    </xf>
    <xf numFmtId="49" fontId="31" fillId="0" borderId="1" xfId="0" applyNumberFormat="1" applyFont="1" applyFill="1" applyBorder="1" applyAlignment="1">
      <alignment vertical="top" wrapText="1"/>
    </xf>
    <xf numFmtId="0" fontId="31" fillId="0" borderId="1" xfId="0" applyFont="1" applyFill="1" applyBorder="1" applyAlignment="1">
      <alignment horizontal="left" wrapText="1"/>
    </xf>
    <xf numFmtId="0" fontId="31" fillId="0" borderId="1" xfId="0" applyFont="1" applyFill="1" applyBorder="1" applyAlignment="1">
      <alignment wrapText="1"/>
    </xf>
    <xf numFmtId="0" fontId="30" fillId="18" borderId="33" xfId="12" applyFont="1" applyFill="1" applyBorder="1" applyAlignment="1">
      <alignment vertical="top"/>
    </xf>
    <xf numFmtId="0" fontId="30" fillId="18" borderId="29" xfId="12" applyFont="1" applyFill="1" applyBorder="1" applyAlignment="1">
      <alignment vertical="top"/>
    </xf>
    <xf numFmtId="0" fontId="54" fillId="18" borderId="25" xfId="12" applyFont="1" applyFill="1" applyBorder="1" applyAlignment="1">
      <alignment vertical="top"/>
    </xf>
    <xf numFmtId="165" fontId="54" fillId="18" borderId="26" xfId="12" applyNumberFormat="1" applyFont="1" applyFill="1" applyBorder="1" applyAlignment="1">
      <alignment vertical="top"/>
    </xf>
    <xf numFmtId="0" fontId="52" fillId="18" borderId="25" xfId="12" applyFont="1" applyFill="1" applyBorder="1" applyAlignment="1">
      <alignment vertical="top"/>
    </xf>
    <xf numFmtId="0" fontId="52" fillId="18" borderId="26" xfId="12" applyFont="1" applyFill="1" applyBorder="1" applyAlignment="1">
      <alignment vertical="top"/>
    </xf>
    <xf numFmtId="0" fontId="59" fillId="18" borderId="4" xfId="12" applyFont="1" applyFill="1" applyBorder="1" applyAlignment="1">
      <alignment vertical="top"/>
    </xf>
    <xf numFmtId="0" fontId="59" fillId="18" borderId="5" xfId="12" applyFont="1" applyFill="1" applyBorder="1" applyAlignment="1">
      <alignment vertical="top"/>
    </xf>
    <xf numFmtId="0" fontId="57" fillId="18" borderId="20" xfId="12" applyFont="1" applyFill="1" applyBorder="1" applyAlignment="1">
      <alignment vertical="top"/>
    </xf>
    <xf numFmtId="165" fontId="57" fillId="18" borderId="21" xfId="12" applyNumberFormat="1" applyFont="1" applyFill="1" applyBorder="1" applyAlignment="1">
      <alignment vertical="top"/>
    </xf>
    <xf numFmtId="0" fontId="57" fillId="18" borderId="1" xfId="12" applyFont="1" applyFill="1" applyBorder="1" applyAlignment="1">
      <alignment vertical="top"/>
    </xf>
    <xf numFmtId="165" fontId="59" fillId="18" borderId="5" xfId="12" applyNumberFormat="1" applyFont="1" applyFill="1" applyBorder="1" applyAlignment="1">
      <alignment vertical="top"/>
    </xf>
    <xf numFmtId="0" fontId="34" fillId="18" borderId="25" xfId="12" applyFont="1" applyFill="1" applyBorder="1" applyAlignment="1">
      <alignment vertical="top"/>
    </xf>
    <xf numFmtId="165" fontId="34" fillId="18" borderId="26" xfId="12" applyNumberFormat="1" applyFont="1" applyFill="1" applyBorder="1" applyAlignment="1">
      <alignment vertical="top"/>
    </xf>
    <xf numFmtId="9" fontId="30" fillId="0" borderId="1" xfId="12" applyNumberFormat="1" applyFont="1" applyBorder="1" applyAlignment="1">
      <alignment vertical="top"/>
    </xf>
    <xf numFmtId="0" fontId="34" fillId="19" borderId="4" xfId="12" applyFont="1" applyFill="1" applyBorder="1" applyAlignment="1">
      <alignment vertical="top"/>
    </xf>
    <xf numFmtId="165" fontId="34" fillId="19" borderId="5" xfId="12" applyNumberFormat="1" applyFont="1" applyFill="1" applyBorder="1" applyAlignment="1">
      <alignment vertical="top"/>
    </xf>
    <xf numFmtId="0" fontId="33" fillId="19" borderId="4" xfId="12" applyFont="1" applyFill="1" applyBorder="1" applyAlignment="1">
      <alignment vertical="top"/>
    </xf>
    <xf numFmtId="165" fontId="33" fillId="19" borderId="5" xfId="12" applyNumberFormat="1" applyFont="1" applyFill="1" applyBorder="1" applyAlignment="1">
      <alignment vertical="top"/>
    </xf>
    <xf numFmtId="0" fontId="33" fillId="21" borderId="4" xfId="12" applyFont="1" applyFill="1" applyBorder="1" applyAlignment="1">
      <alignment vertical="top"/>
    </xf>
    <xf numFmtId="0" fontId="33" fillId="21" borderId="5" xfId="12" applyFont="1" applyFill="1" applyBorder="1" applyAlignment="1">
      <alignment vertical="top"/>
    </xf>
    <xf numFmtId="0" fontId="34" fillId="21" borderId="10" xfId="12" applyFont="1" applyFill="1" applyBorder="1" applyAlignment="1">
      <alignment vertical="top"/>
    </xf>
    <xf numFmtId="0" fontId="34" fillId="21" borderId="19" xfId="12" applyFont="1" applyFill="1" applyBorder="1" applyAlignment="1">
      <alignment vertical="top"/>
    </xf>
    <xf numFmtId="0" fontId="34" fillId="21" borderId="30" xfId="12" applyFont="1" applyFill="1" applyBorder="1" applyAlignment="1">
      <alignment vertical="top"/>
    </xf>
    <xf numFmtId="0" fontId="33" fillId="21" borderId="10" xfId="12" applyFont="1" applyFill="1" applyBorder="1" applyAlignment="1">
      <alignment vertical="top"/>
    </xf>
    <xf numFmtId="0" fontId="33" fillId="21" borderId="19" xfId="12" applyFont="1" applyFill="1" applyBorder="1" applyAlignment="1">
      <alignment vertical="top"/>
    </xf>
    <xf numFmtId="0" fontId="33" fillId="21" borderId="30" xfId="12" applyFont="1" applyFill="1" applyBorder="1" applyAlignment="1">
      <alignment vertical="top"/>
    </xf>
    <xf numFmtId="0" fontId="34" fillId="22" borderId="4" xfId="12" applyFont="1" applyFill="1" applyBorder="1" applyAlignment="1">
      <alignment vertical="top"/>
    </xf>
    <xf numFmtId="165" fontId="34" fillId="22" borderId="5" xfId="12" applyNumberFormat="1" applyFont="1" applyFill="1" applyBorder="1" applyAlignment="1">
      <alignment vertical="top"/>
    </xf>
    <xf numFmtId="0" fontId="34" fillId="23" borderId="4" xfId="12" applyFont="1" applyFill="1" applyBorder="1" applyAlignment="1">
      <alignment vertical="top"/>
    </xf>
    <xf numFmtId="0" fontId="34" fillId="23" borderId="5" xfId="12" applyFont="1" applyFill="1" applyBorder="1" applyAlignment="1">
      <alignment vertical="top"/>
    </xf>
    <xf numFmtId="0" fontId="34" fillId="23" borderId="36" xfId="12" applyFont="1" applyFill="1" applyBorder="1" applyAlignment="1">
      <alignment vertical="top"/>
    </xf>
    <xf numFmtId="0" fontId="34" fillId="23" borderId="37" xfId="12" applyFont="1" applyFill="1" applyBorder="1" applyAlignment="1">
      <alignment vertical="top"/>
    </xf>
    <xf numFmtId="0" fontId="34" fillId="18" borderId="4" xfId="12" applyFont="1" applyFill="1" applyBorder="1" applyAlignment="1">
      <alignment vertical="top"/>
    </xf>
    <xf numFmtId="0" fontId="34" fillId="18" borderId="5" xfId="12" applyFont="1" applyFill="1" applyBorder="1" applyAlignment="1">
      <alignment vertical="top"/>
    </xf>
    <xf numFmtId="0" fontId="34" fillId="18" borderId="26" xfId="12" applyFont="1" applyFill="1" applyBorder="1" applyAlignment="1">
      <alignment vertical="top"/>
    </xf>
    <xf numFmtId="165" fontId="34" fillId="18" borderId="5" xfId="12" applyNumberFormat="1" applyFont="1" applyFill="1" applyBorder="1" applyAlignment="1">
      <alignment vertical="top"/>
    </xf>
    <xf numFmtId="0" fontId="30" fillId="18" borderId="25" xfId="12" applyFont="1" applyFill="1" applyBorder="1" applyAlignment="1">
      <alignment vertical="top"/>
    </xf>
    <xf numFmtId="0" fontId="30" fillId="18" borderId="26" xfId="12" applyFont="1" applyFill="1" applyBorder="1" applyAlignment="1">
      <alignment vertical="top"/>
    </xf>
    <xf numFmtId="0" fontId="33" fillId="20" borderId="4" xfId="12" applyFont="1" applyFill="1" applyBorder="1" applyAlignment="1">
      <alignment vertical="top"/>
    </xf>
    <xf numFmtId="0" fontId="74" fillId="0" borderId="0" xfId="0" applyFont="1" applyAlignment="1">
      <alignment horizontal="left" vertical="top"/>
    </xf>
    <xf numFmtId="0" fontId="33" fillId="22" borderId="4" xfId="12" applyFont="1" applyFill="1" applyBorder="1" applyAlignment="1">
      <alignment vertical="top" wrapText="1"/>
    </xf>
    <xf numFmtId="0" fontId="34" fillId="19" borderId="10" xfId="12" applyFont="1" applyFill="1" applyBorder="1" applyAlignment="1">
      <alignment vertical="top"/>
    </xf>
    <xf numFmtId="0" fontId="34" fillId="19" borderId="19" xfId="12" applyFont="1" applyFill="1" applyBorder="1" applyAlignment="1">
      <alignment vertical="top"/>
    </xf>
    <xf numFmtId="0" fontId="33" fillId="19" borderId="10" xfId="12" applyFont="1" applyFill="1" applyBorder="1" applyAlignment="1">
      <alignment vertical="top"/>
    </xf>
    <xf numFmtId="0" fontId="33" fillId="19" borderId="19" xfId="12" applyFont="1" applyFill="1" applyBorder="1" applyAlignment="1">
      <alignment vertical="top"/>
    </xf>
    <xf numFmtId="167" fontId="34" fillId="22" borderId="5" xfId="12" applyNumberFormat="1" applyFont="1" applyFill="1" applyBorder="1" applyAlignment="1">
      <alignment vertical="top"/>
    </xf>
    <xf numFmtId="0" fontId="34" fillId="18" borderId="36" xfId="12" applyFont="1" applyFill="1" applyBorder="1" applyAlignment="1">
      <alignment vertical="top"/>
    </xf>
    <xf numFmtId="0" fontId="34" fillId="24" borderId="4" xfId="12" applyFont="1" applyFill="1" applyBorder="1" applyAlignment="1">
      <alignment vertical="top" wrapText="1"/>
    </xf>
    <xf numFmtId="0" fontId="33" fillId="22" borderId="2" xfId="12" applyFont="1" applyFill="1" applyBorder="1" applyAlignment="1">
      <alignment vertical="top"/>
    </xf>
    <xf numFmtId="0" fontId="33" fillId="22" borderId="5" xfId="12" applyFont="1" applyFill="1" applyBorder="1" applyAlignment="1">
      <alignment vertical="top"/>
    </xf>
    <xf numFmtId="0" fontId="30" fillId="7" borderId="4" xfId="12" applyFont="1" applyFill="1" applyBorder="1" applyAlignment="1">
      <alignment vertical="top"/>
    </xf>
    <xf numFmtId="0" fontId="5" fillId="0" borderId="40" xfId="12" applyBorder="1" applyAlignment="1">
      <alignment horizontal="center" vertical="top"/>
    </xf>
    <xf numFmtId="0" fontId="5" fillId="0" borderId="41" xfId="12" applyBorder="1" applyAlignment="1">
      <alignment horizontal="center" vertical="top"/>
    </xf>
    <xf numFmtId="0" fontId="34" fillId="24" borderId="47" xfId="12" applyFont="1" applyFill="1" applyBorder="1" applyAlignment="1">
      <alignment horizontal="left" vertical="top"/>
    </xf>
    <xf numFmtId="0" fontId="34" fillId="24" borderId="9" xfId="12" applyFont="1" applyFill="1" applyBorder="1" applyAlignment="1">
      <alignment horizontal="left" vertical="top"/>
    </xf>
    <xf numFmtId="0" fontId="5" fillId="7" borderId="19" xfId="12" applyFill="1" applyBorder="1" applyAlignment="1">
      <alignment horizontal="center" vertical="top"/>
    </xf>
    <xf numFmtId="0" fontId="5" fillId="7" borderId="9" xfId="12" applyFill="1" applyBorder="1" applyAlignment="1">
      <alignment horizontal="center" vertical="top"/>
    </xf>
    <xf numFmtId="0" fontId="5" fillId="18" borderId="19" xfId="12" applyFill="1" applyBorder="1" applyAlignment="1">
      <alignment horizontal="center" vertical="top"/>
    </xf>
    <xf numFmtId="0" fontId="5" fillId="18" borderId="9" xfId="12" applyFill="1" applyBorder="1" applyAlignment="1">
      <alignment horizontal="center" vertical="top"/>
    </xf>
    <xf numFmtId="0" fontId="5" fillId="18" borderId="40" xfId="12" applyFill="1" applyBorder="1" applyAlignment="1">
      <alignment horizontal="center" vertical="top"/>
    </xf>
    <xf numFmtId="0" fontId="5" fillId="18" borderId="41" xfId="12" applyFill="1" applyBorder="1" applyAlignment="1">
      <alignment horizontal="center" vertical="top"/>
    </xf>
    <xf numFmtId="0" fontId="75" fillId="7" borderId="18" xfId="12" applyFont="1" applyFill="1" applyBorder="1" applyAlignment="1">
      <alignment horizontal="left" vertical="top"/>
    </xf>
    <xf numFmtId="0" fontId="75" fillId="7" borderId="19" xfId="12" applyFont="1" applyFill="1" applyBorder="1" applyAlignment="1">
      <alignment horizontal="left" vertical="top"/>
    </xf>
    <xf numFmtId="0" fontId="75" fillId="7" borderId="42" xfId="12" applyFont="1" applyFill="1" applyBorder="1" applyAlignment="1">
      <alignment horizontal="left" vertical="top"/>
    </xf>
    <xf numFmtId="0" fontId="34" fillId="8" borderId="18" xfId="12" applyFont="1" applyFill="1" applyBorder="1" applyAlignment="1">
      <alignment horizontal="center" vertical="top"/>
    </xf>
    <xf numFmtId="0" fontId="34" fillId="8" borderId="19" xfId="12" applyFont="1" applyFill="1" applyBorder="1" applyAlignment="1">
      <alignment horizontal="center" vertical="top"/>
    </xf>
    <xf numFmtId="0" fontId="34" fillId="8" borderId="42" xfId="12" applyFont="1" applyFill="1" applyBorder="1" applyAlignment="1">
      <alignment horizontal="center" vertical="top"/>
    </xf>
    <xf numFmtId="0" fontId="5" fillId="0" borderId="19" xfId="12" applyBorder="1" applyAlignment="1">
      <alignment horizontal="center" vertical="top"/>
    </xf>
    <xf numFmtId="0" fontId="5" fillId="0" borderId="9" xfId="12" applyBorder="1" applyAlignment="1">
      <alignment horizontal="center" vertical="top"/>
    </xf>
    <xf numFmtId="0" fontId="33" fillId="6" borderId="4" xfId="0" applyFont="1" applyFill="1" applyBorder="1" applyAlignment="1">
      <alignment horizontal="center" vertical="top"/>
    </xf>
    <xf numFmtId="0" fontId="33" fillId="6" borderId="5" xfId="0" applyFont="1" applyFill="1" applyBorder="1" applyAlignment="1">
      <alignment horizontal="center" vertical="top"/>
    </xf>
    <xf numFmtId="0" fontId="33" fillId="4" borderId="4" xfId="0" applyFont="1" applyFill="1" applyBorder="1" applyAlignment="1">
      <alignment horizontal="center" vertical="top"/>
    </xf>
    <xf numFmtId="0" fontId="33" fillId="4" borderId="5" xfId="0" applyFont="1" applyFill="1" applyBorder="1" applyAlignment="1">
      <alignment horizontal="center" vertical="top"/>
    </xf>
    <xf numFmtId="0" fontId="33" fillId="4" borderId="18" xfId="0" applyFont="1" applyFill="1" applyBorder="1" applyAlignment="1">
      <alignment horizontal="center" vertical="top"/>
    </xf>
    <xf numFmtId="0" fontId="33" fillId="6" borderId="18" xfId="0" applyFont="1" applyFill="1" applyBorder="1" applyAlignment="1">
      <alignment horizontal="center" vertical="top"/>
    </xf>
    <xf numFmtId="0" fontId="33" fillId="6" borderId="9" xfId="0" applyFont="1" applyFill="1" applyBorder="1" applyAlignment="1">
      <alignment horizontal="center" vertical="top"/>
    </xf>
    <xf numFmtId="0" fontId="33" fillId="4" borderId="9" xfId="0" applyFont="1" applyFill="1" applyBorder="1" applyAlignment="1">
      <alignment horizontal="center" vertical="top"/>
    </xf>
    <xf numFmtId="0" fontId="56" fillId="16" borderId="16" xfId="0" applyFont="1" applyFill="1" applyBorder="1" applyAlignment="1">
      <alignment horizontal="center" vertical="center"/>
    </xf>
    <xf numFmtId="0" fontId="31" fillId="16" borderId="45" xfId="0" applyFont="1" applyFill="1" applyBorder="1" applyAlignment="1">
      <alignment horizontal="center" vertical="center"/>
    </xf>
  </cellXfs>
  <cellStyles count="537">
    <cellStyle name="Gevolgde hyperlink" xfId="108" builtinId="9" hidden="1"/>
    <cellStyle name="Gevolgde hyperlink" xfId="224" builtinId="9" hidden="1"/>
    <cellStyle name="Gevolgde hyperlink" xfId="64" builtinId="9" hidden="1"/>
    <cellStyle name="Gevolgde hyperlink" xfId="322" builtinId="9" hidden="1"/>
    <cellStyle name="Gevolgde hyperlink" xfId="376" builtinId="9" hidden="1"/>
    <cellStyle name="Gevolgde hyperlink" xfId="150" builtinId="9" hidden="1"/>
    <cellStyle name="Gevolgde hyperlink" xfId="492" builtinId="9" hidden="1"/>
    <cellStyle name="Gevolgde hyperlink" xfId="328" builtinId="9" hidden="1"/>
    <cellStyle name="Gevolgde hyperlink" xfId="92" builtinId="9" hidden="1"/>
    <cellStyle name="Gevolgde hyperlink" xfId="526" builtinId="9" hidden="1"/>
    <cellStyle name="Gevolgde hyperlink" xfId="156" builtinId="9" hidden="1"/>
    <cellStyle name="Gevolgde hyperlink" xfId="316" builtinId="9" hidden="1"/>
    <cellStyle name="Gevolgde hyperlink" xfId="206" builtinId="9" hidden="1"/>
    <cellStyle name="Gevolgde hyperlink" xfId="194" builtinId="9" hidden="1"/>
    <cellStyle name="Gevolgde hyperlink" xfId="88" builtinId="9" hidden="1"/>
    <cellStyle name="Gevolgde hyperlink" xfId="252" builtinId="9" hidden="1"/>
    <cellStyle name="Gevolgde hyperlink" xfId="144" builtinId="9" hidden="1"/>
    <cellStyle name="Gevolgde hyperlink" xfId="274" builtinId="9" hidden="1"/>
    <cellStyle name="Gevolgde hyperlink" xfId="132" builtinId="9" hidden="1"/>
    <cellStyle name="Gevolgde hyperlink" xfId="46" builtinId="9" hidden="1"/>
    <cellStyle name="Gevolgde hyperlink" xfId="128" builtinId="9" hidden="1"/>
    <cellStyle name="Gevolgde hyperlink" xfId="78" builtinId="9" hidden="1"/>
    <cellStyle name="Gevolgde hyperlink" xfId="422" builtinId="9" hidden="1"/>
    <cellStyle name="Gevolgde hyperlink" xfId="172" builtinId="9" hidden="1"/>
    <cellStyle name="Gevolgde hyperlink" xfId="348" builtinId="9" hidden="1"/>
    <cellStyle name="Gevolgde hyperlink" xfId="520" builtinId="9" hidden="1"/>
    <cellStyle name="Gevolgde hyperlink" xfId="58" builtinId="9" hidden="1"/>
    <cellStyle name="Gevolgde hyperlink" xfId="220" builtinId="9" hidden="1"/>
    <cellStyle name="Gevolgde hyperlink" xfId="232" builtinId="9" hidden="1"/>
    <cellStyle name="Gevolgde hyperlink" xfId="258" builtinId="9" hidden="1"/>
    <cellStyle name="Gevolgde hyperlink" xfId="66" builtinId="9" hidden="1"/>
    <cellStyle name="Gevolgde hyperlink" xfId="490" builtinId="9" hidden="1"/>
    <cellStyle name="Gevolgde hyperlink" xfId="472" builtinId="9" hidden="1"/>
    <cellStyle name="Gevolgde hyperlink" xfId="170" builtinId="9" hidden="1"/>
    <cellStyle name="Gevolgde hyperlink" xfId="44" builtinId="9" hidden="1"/>
    <cellStyle name="Gevolgde hyperlink" xfId="384" builtinId="9" hidden="1"/>
    <cellStyle name="Gevolgde hyperlink" xfId="68" builtinId="9" hidden="1"/>
    <cellStyle name="Gevolgde hyperlink" xfId="276" builtinId="9" hidden="1"/>
    <cellStyle name="Gevolgde hyperlink" xfId="114" builtinId="9" hidden="1"/>
    <cellStyle name="Gevolgde hyperlink" xfId="342" builtinId="9" hidden="1"/>
    <cellStyle name="Gevolgde hyperlink" xfId="16" builtinId="9" hidden="1"/>
    <cellStyle name="Gevolgde hyperlink" xfId="50" builtinId="9" hidden="1"/>
    <cellStyle name="Gevolgde hyperlink" xfId="374" builtinId="9" hidden="1"/>
    <cellStyle name="Gevolgde hyperlink" xfId="372" builtinId="9" hidden="1"/>
    <cellStyle name="Gevolgde hyperlink" xfId="424" builtinId="9" hidden="1"/>
    <cellStyle name="Gevolgde hyperlink" xfId="226" builtinId="9" hidden="1"/>
    <cellStyle name="Gevolgde hyperlink" xfId="124" builtinId="9" hidden="1"/>
    <cellStyle name="Gevolgde hyperlink" xfId="32" builtinId="9" hidden="1"/>
    <cellStyle name="Gevolgde hyperlink" xfId="412" builtinId="9" hidden="1"/>
    <cellStyle name="Gevolgde hyperlink" xfId="354" builtinId="9" hidden="1"/>
    <cellStyle name="Gevolgde hyperlink" xfId="464" builtinId="9" hidden="1"/>
    <cellStyle name="Gevolgde hyperlink" xfId="396" builtinId="9" hidden="1"/>
    <cellStyle name="Gevolgde hyperlink" xfId="500" builtinId="9" hidden="1"/>
    <cellStyle name="Gevolgde hyperlink" xfId="454" builtinId="9" hidden="1"/>
    <cellStyle name="Gevolgde hyperlink" xfId="240" builtinId="9" hidden="1"/>
    <cellStyle name="Gevolgde hyperlink" xfId="430" builtinId="9" hidden="1"/>
    <cellStyle name="Gevolgde hyperlink" xfId="420" builtinId="9" hidden="1"/>
    <cellStyle name="Gevolgde hyperlink" xfId="218" builtinId="9" hidden="1"/>
    <cellStyle name="Gevolgde hyperlink" xfId="98" builtinId="9" hidden="1"/>
    <cellStyle name="Gevolgde hyperlink" xfId="524" builtinId="9" hidden="1"/>
    <cellStyle name="Gevolgde hyperlink" xfId="462" builtinId="9" hidden="1"/>
    <cellStyle name="Gevolgde hyperlink" xfId="330" builtinId="9" hidden="1"/>
    <cellStyle name="Gevolgde hyperlink" xfId="136" builtinId="9" hidden="1"/>
    <cellStyle name="Gevolgde hyperlink" xfId="480" builtinId="9" hidden="1"/>
    <cellStyle name="Gevolgde hyperlink" xfId="216" builtinId="9" hidden="1"/>
    <cellStyle name="Gevolgde hyperlink" xfId="306" builtinId="9" hidden="1"/>
    <cellStyle name="Gevolgde hyperlink" xfId="272" builtinId="9" hidden="1"/>
    <cellStyle name="Gevolgde hyperlink" xfId="134" builtinId="9" hidden="1"/>
    <cellStyle name="Gevolgde hyperlink" xfId="318" builtinId="9" hidden="1"/>
    <cellStyle name="Gevolgde hyperlink" xfId="298" builtinId="9" hidden="1"/>
    <cellStyle name="Gevolgde hyperlink" xfId="112" builtinId="9" hidden="1"/>
    <cellStyle name="Gevolgde hyperlink" xfId="198" builtinId="9" hidden="1"/>
    <cellStyle name="Gevolgde hyperlink" xfId="222" builtinId="9" hidden="1"/>
    <cellStyle name="Gevolgde hyperlink" xfId="184" builtinId="9" hidden="1"/>
    <cellStyle name="Gevolgde hyperlink" xfId="192" builtinId="9" hidden="1"/>
    <cellStyle name="Gevolgde hyperlink" xfId="386" builtinId="9" hidden="1"/>
    <cellStyle name="Gevolgde hyperlink" xfId="248" builtinId="9" hidden="1"/>
    <cellStyle name="Gevolgde hyperlink" xfId="332" builtinId="9" hidden="1"/>
    <cellStyle name="Gevolgde hyperlink" xfId="162" builtinId="9" hidden="1"/>
    <cellStyle name="Gevolgde hyperlink" xfId="26" builtinId="9" hidden="1"/>
    <cellStyle name="Gevolgde hyperlink" xfId="352" builtinId="9" hidden="1"/>
    <cellStyle name="Gevolgde hyperlink" xfId="158" builtinId="9" hidden="1"/>
    <cellStyle name="Gevolgde hyperlink" xfId="186" builtinId="9" hidden="1"/>
    <cellStyle name="Gevolgde hyperlink" xfId="482" builtinId="9" hidden="1"/>
    <cellStyle name="Gevolgde hyperlink" xfId="146" builtinId="9" hidden="1"/>
    <cellStyle name="Gevolgde hyperlink" xfId="506" builtinId="9" hidden="1"/>
    <cellStyle name="Gevolgde hyperlink" xfId="294" builtinId="9" hidden="1"/>
    <cellStyle name="Gevolgde hyperlink" xfId="512" builtinId="9" hidden="1"/>
    <cellStyle name="Gevolgde hyperlink" xfId="148" builtinId="9" hidden="1"/>
    <cellStyle name="Gevolgde hyperlink" xfId="174" builtinId="9" hidden="1"/>
    <cellStyle name="Gevolgde hyperlink" xfId="24" builtinId="9" hidden="1"/>
    <cellStyle name="Gevolgde hyperlink" xfId="48" builtinId="9" hidden="1"/>
    <cellStyle name="Gevolgde hyperlink" xfId="182" builtinId="9" hidden="1"/>
    <cellStyle name="Gevolgde hyperlink" xfId="84" builtinId="9" hidden="1"/>
    <cellStyle name="Gevolgde hyperlink" xfId="362" builtinId="9" hidden="1"/>
    <cellStyle name="Gevolgde hyperlink" xfId="382" builtinId="9" hidden="1"/>
    <cellStyle name="Gevolgde hyperlink" xfId="360" builtinId="9" hidden="1"/>
    <cellStyle name="Gevolgde hyperlink" xfId="130" builtinId="9" hidden="1"/>
    <cellStyle name="Gevolgde hyperlink" xfId="246" builtinId="9" hidden="1"/>
    <cellStyle name="Gevolgde hyperlink" xfId="260" builtinId="9" hidden="1"/>
    <cellStyle name="Gevolgde hyperlink" xfId="118" builtinId="9" hidden="1"/>
    <cellStyle name="Gevolgde hyperlink" xfId="178" builtinId="9" hidden="1"/>
    <cellStyle name="Gevolgde hyperlink" xfId="336" builtinId="9" hidden="1"/>
    <cellStyle name="Gevolgde hyperlink" xfId="476" builtinId="9" hidden="1"/>
    <cellStyle name="Gevolgde hyperlink" xfId="200" builtinId="9" hidden="1"/>
    <cellStyle name="Gevolgde hyperlink" xfId="270" builtinId="9" hidden="1"/>
    <cellStyle name="Gevolgde hyperlink" xfId="528" builtinId="9" hidden="1"/>
    <cellStyle name="Gevolgde hyperlink" xfId="344" builtinId="9" hidden="1"/>
    <cellStyle name="Gevolgde hyperlink" xfId="312" builtinId="9" hidden="1"/>
    <cellStyle name="Gevolgde hyperlink" xfId="74" builtinId="9" hidden="1"/>
    <cellStyle name="Gevolgde hyperlink" xfId="214" builtinId="9" hidden="1"/>
    <cellStyle name="Gevolgde hyperlink" xfId="142" builtinId="9" hidden="1"/>
    <cellStyle name="Gevolgde hyperlink" xfId="380" builtinId="9" hidden="1"/>
    <cellStyle name="Gevolgde hyperlink" xfId="280" builtinId="9" hidden="1"/>
    <cellStyle name="Gevolgde hyperlink" xfId="444" builtinId="9" hidden="1"/>
    <cellStyle name="Gevolgde hyperlink" xfId="284" builtinId="9" hidden="1"/>
    <cellStyle name="Gevolgde hyperlink" xfId="230" builtinId="9" hidden="1"/>
    <cellStyle name="Gevolgde hyperlink" xfId="180" builtinId="9" hidden="1"/>
    <cellStyle name="Gevolgde hyperlink" xfId="154" builtinId="9" hidden="1"/>
    <cellStyle name="Gevolgde hyperlink" xfId="494" builtinId="9" hidden="1"/>
    <cellStyle name="Gevolgde hyperlink" xfId="296" builtinId="9" hidden="1"/>
    <cellStyle name="Gevolgde hyperlink" xfId="290" builtinId="9" hidden="1"/>
    <cellStyle name="Gevolgde hyperlink" xfId="228" builtinId="9" hidden="1"/>
    <cellStyle name="Gevolgde hyperlink" xfId="106" builtinId="9" hidden="1"/>
    <cellStyle name="Gevolgde hyperlink" xfId="300" builtinId="9" hidden="1"/>
    <cellStyle name="Gevolgde hyperlink" xfId="204" builtinId="9" hidden="1"/>
    <cellStyle name="Gevolgde hyperlink" xfId="456" builtinId="9" hidden="1"/>
    <cellStyle name="Gevolgde hyperlink" xfId="320" builtinId="9" hidden="1"/>
    <cellStyle name="Gevolgde hyperlink" xfId="20" builtinId="9" hidden="1"/>
    <cellStyle name="Gevolgde hyperlink" xfId="100" builtinId="9" hidden="1"/>
    <cellStyle name="Gevolgde hyperlink" xfId="262" builtinId="9" hidden="1"/>
    <cellStyle name="Gevolgde hyperlink" xfId="236" builtinId="9" hidden="1"/>
    <cellStyle name="Gevolgde hyperlink" xfId="516" builtinId="9" hidden="1"/>
    <cellStyle name="Gevolgde hyperlink" xfId="62" builtinId="9" hidden="1"/>
    <cellStyle name="Gevolgde hyperlink" xfId="288" builtinId="9" hidden="1"/>
    <cellStyle name="Gevolgde hyperlink" xfId="120" builtinId="9" hidden="1"/>
    <cellStyle name="Gevolgde hyperlink" xfId="176" builtinId="9" hidden="1"/>
    <cellStyle name="Gevolgde hyperlink" xfId="522" builtinId="9" hidden="1"/>
    <cellStyle name="Gevolgde hyperlink" xfId="202" builtinId="9" hidden="1"/>
    <cellStyle name="Gevolgde hyperlink" xfId="168" builtinId="9" hidden="1"/>
    <cellStyle name="Gevolgde hyperlink" xfId="208" builtinId="9" hidden="1"/>
    <cellStyle name="Gevolgde hyperlink" xfId="188" builtinId="9" hidden="1"/>
    <cellStyle name="Gevolgde hyperlink" xfId="510" builtinId="9" hidden="1"/>
    <cellStyle name="Gevolgde hyperlink" xfId="478" builtinId="9" hidden="1"/>
    <cellStyle name="Gevolgde hyperlink" xfId="42" builtinId="9" hidden="1"/>
    <cellStyle name="Gevolgde hyperlink" xfId="238" builtinId="9" hidden="1"/>
    <cellStyle name="Gevolgde hyperlink" xfId="434" builtinId="9" hidden="1"/>
    <cellStyle name="Gevolgde hyperlink" xfId="30" builtinId="9" hidden="1"/>
    <cellStyle name="Gevolgde hyperlink" xfId="152" builtinId="9" hidden="1"/>
    <cellStyle name="Gevolgde hyperlink" xfId="104" builtinId="9" hidden="1"/>
    <cellStyle name="Gevolgde hyperlink" xfId="22" builtinId="9" hidden="1"/>
    <cellStyle name="Gevolgde hyperlink" xfId="368" builtinId="9" hidden="1"/>
    <cellStyle name="Gevolgde hyperlink" xfId="496" builtinId="9" hidden="1"/>
    <cellStyle name="Gevolgde hyperlink" xfId="314" builtinId="9" hidden="1"/>
    <cellStyle name="Gevolgde hyperlink" xfId="122" builtinId="9" hidden="1"/>
    <cellStyle name="Gevolgde hyperlink" xfId="34" builtinId="9" hidden="1"/>
    <cellStyle name="Gevolgde hyperlink" xfId="164" builtinId="9" hidden="1"/>
    <cellStyle name="Gevolgde hyperlink" xfId="474" builtinId="9" hidden="1"/>
    <cellStyle name="Gevolgde hyperlink" xfId="96" builtinId="9" hidden="1"/>
    <cellStyle name="Gevolgde hyperlink" xfId="416" builtinId="9" hidden="1"/>
    <cellStyle name="Gevolgde hyperlink" xfId="244" builtinId="9" hidden="1"/>
    <cellStyle name="Gevolgde hyperlink" xfId="484" builtinId="9" hidden="1"/>
    <cellStyle name="Gevolgde hyperlink" xfId="212" builtinId="9" hidden="1"/>
    <cellStyle name="Gevolgde hyperlink" xfId="310" builtinId="9" hidden="1"/>
    <cellStyle name="Gevolgde hyperlink" xfId="408" builtinId="9" hidden="1"/>
    <cellStyle name="Gevolgde hyperlink" xfId="392" builtinId="9" hidden="1"/>
    <cellStyle name="Gevolgde hyperlink" xfId="466" builtinId="9" hidden="1"/>
    <cellStyle name="Gevolgde hyperlink" xfId="432" builtinId="9" hidden="1"/>
    <cellStyle name="Gevolgde hyperlink" xfId="40" builtinId="9" hidden="1"/>
    <cellStyle name="Gevolgde hyperlink" xfId="266" builtinId="9" hidden="1"/>
    <cellStyle name="Gevolgde hyperlink" xfId="530" builtinId="9" hidden="1"/>
    <cellStyle name="Gevolgde hyperlink" xfId="438" builtinId="9" hidden="1"/>
    <cellStyle name="Gevolgde hyperlink" xfId="196" builtinId="9" hidden="1"/>
    <cellStyle name="Gevolgde hyperlink" xfId="486" builtinId="9" hidden="1"/>
    <cellStyle name="Gevolgde hyperlink" xfId="234" builtinId="9" hidden="1"/>
    <cellStyle name="Gevolgde hyperlink" xfId="410" builtinId="9" hidden="1"/>
    <cellStyle name="Gevolgde hyperlink" xfId="80" builtinId="9" hidden="1"/>
    <cellStyle name="Gevolgde hyperlink" xfId="426" builtinId="9" hidden="1"/>
    <cellStyle name="Gevolgde hyperlink" xfId="370" builtinId="9" hidden="1"/>
    <cellStyle name="Gevolgde hyperlink" xfId="256" builtinId="9" hidden="1"/>
    <cellStyle name="Gevolgde hyperlink" xfId="110" builtinId="9" hidden="1"/>
    <cellStyle name="Gevolgde hyperlink" xfId="532" builtinId="9" hidden="1"/>
    <cellStyle name="Gevolgde hyperlink" xfId="286" builtinId="9" hidden="1"/>
    <cellStyle name="Gevolgde hyperlink" xfId="364" builtinId="9" hidden="1"/>
    <cellStyle name="Gevolgde hyperlink" xfId="400" builtinId="9" hidden="1"/>
    <cellStyle name="Gevolgde hyperlink" xfId="366" builtinId="9" hidden="1"/>
    <cellStyle name="Gevolgde hyperlink" xfId="56" builtinId="9" hidden="1"/>
    <cellStyle name="Gevolgde hyperlink" xfId="94" builtinId="9" hidden="1"/>
    <cellStyle name="Gevolgde hyperlink" xfId="292" builtinId="9" hidden="1"/>
    <cellStyle name="Gevolgde hyperlink" xfId="324" builtinId="9" hidden="1"/>
    <cellStyle name="Gevolgde hyperlink" xfId="86" builtinId="9" hidden="1"/>
    <cellStyle name="Gevolgde hyperlink" xfId="358" builtinId="9" hidden="1"/>
    <cellStyle name="Gevolgde hyperlink" xfId="250" builtinId="9" hidden="1"/>
    <cellStyle name="Gevolgde hyperlink" xfId="414" builtinId="9" hidden="1"/>
    <cellStyle name="Gevolgde hyperlink" xfId="346" builtinId="9" hidden="1"/>
    <cellStyle name="Gevolgde hyperlink" xfId="38" builtinId="9" hidden="1"/>
    <cellStyle name="Gevolgde hyperlink" xfId="102" builtinId="9" hidden="1"/>
    <cellStyle name="Gevolgde hyperlink" xfId="334" builtinId="9" hidden="1"/>
    <cellStyle name="Gevolgde hyperlink" xfId="160" builtinId="9" hidden="1"/>
    <cellStyle name="Gevolgde hyperlink" xfId="70" builtinId="9" hidden="1"/>
    <cellStyle name="Gevolgde hyperlink" xfId="518" builtinId="9" hidden="1"/>
    <cellStyle name="Gevolgde hyperlink" xfId="440" builtinId="9" hidden="1"/>
    <cellStyle name="Gevolgde hyperlink" xfId="126" builtinId="9" hidden="1"/>
    <cellStyle name="Gevolgde hyperlink" xfId="52" builtinId="9" hidden="1"/>
    <cellStyle name="Gevolgde hyperlink" xfId="72" builtinId="9" hidden="1"/>
    <cellStyle name="Gevolgde hyperlink" xfId="338" builtinId="9" hidden="1"/>
    <cellStyle name="Gevolgde hyperlink" xfId="60" builtinId="9" hidden="1"/>
    <cellStyle name="Gevolgde hyperlink" xfId="390" builtinId="9" hidden="1"/>
    <cellStyle name="Gevolgde hyperlink" xfId="418" builtinId="9" hidden="1"/>
    <cellStyle name="Gevolgde hyperlink" xfId="90" builtinId="9" hidden="1"/>
    <cellStyle name="Gevolgde hyperlink" xfId="458" builtinId="9" hidden="1"/>
    <cellStyle name="Gevolgde hyperlink" xfId="138" builtinId="9" hidden="1"/>
    <cellStyle name="Gevolgde hyperlink" xfId="378" builtinId="9" hidden="1"/>
    <cellStyle name="Gevolgde hyperlink" xfId="406" builtinId="9" hidden="1"/>
    <cellStyle name="Gevolgde hyperlink" xfId="446" builtinId="9" hidden="1"/>
    <cellStyle name="Gevolgde hyperlink" xfId="210" builtinId="9" hidden="1"/>
    <cellStyle name="Gevolgde hyperlink" xfId="28" builtinId="9" hidden="1"/>
    <cellStyle name="Gevolgde hyperlink" xfId="304" builtinId="9" hidden="1"/>
    <cellStyle name="Gevolgde hyperlink" xfId="394" builtinId="9" hidden="1"/>
    <cellStyle name="Gevolgde hyperlink" xfId="264" builtinId="9" hidden="1"/>
    <cellStyle name="Gevolgde hyperlink" xfId="282" builtinId="9" hidden="1"/>
    <cellStyle name="Gevolgde hyperlink" xfId="308" builtinId="9" hidden="1"/>
    <cellStyle name="Gevolgde hyperlink" xfId="452" builtinId="9" hidden="1"/>
    <cellStyle name="Gevolgde hyperlink" xfId="302" builtinId="9" hidden="1"/>
    <cellStyle name="Gevolgde hyperlink" xfId="166" builtinId="9" hidden="1"/>
    <cellStyle name="Gevolgde hyperlink" xfId="534" builtinId="9" hidden="1"/>
    <cellStyle name="Gevolgde hyperlink" xfId="36" builtinId="9" hidden="1"/>
    <cellStyle name="Gevolgde hyperlink" xfId="508" builtinId="9" hidden="1"/>
    <cellStyle name="Gevolgde hyperlink" xfId="514" builtinId="9" hidden="1"/>
    <cellStyle name="Gevolgde hyperlink" xfId="278" builtinId="9" hidden="1"/>
    <cellStyle name="Gevolgde hyperlink" xfId="504" builtinId="9" hidden="1"/>
    <cellStyle name="Gevolgde hyperlink" xfId="398" builtinId="9" hidden="1"/>
    <cellStyle name="Gevolgde hyperlink" xfId="242" builtinId="9" hidden="1"/>
    <cellStyle name="Gevolgde hyperlink" xfId="356" builtinId="9" hidden="1"/>
    <cellStyle name="Gevolgde hyperlink" xfId="82" builtinId="9" hidden="1"/>
    <cellStyle name="Gevolgde hyperlink" xfId="76" builtinId="9" hidden="1"/>
    <cellStyle name="Gevolgde hyperlink" xfId="388" builtinId="9" hidden="1"/>
    <cellStyle name="Gevolgde hyperlink" xfId="442" builtinId="9" hidden="1"/>
    <cellStyle name="Gevolgde hyperlink" xfId="116" builtinId="9" hidden="1"/>
    <cellStyle name="Gevolgde hyperlink" xfId="488" builtinId="9" hidden="1"/>
    <cellStyle name="Gevolgde hyperlink" xfId="450" builtinId="9" hidden="1"/>
    <cellStyle name="Gevolgde hyperlink" xfId="18" builtinId="9" hidden="1"/>
    <cellStyle name="Gevolgde hyperlink" xfId="428" builtinId="9" hidden="1"/>
    <cellStyle name="Gevolgde hyperlink" xfId="340" builtinId="9" hidden="1"/>
    <cellStyle name="Gevolgde hyperlink" xfId="254" builtinId="9" hidden="1"/>
    <cellStyle name="Gevolgde hyperlink" xfId="404" builtinId="9" hidden="1"/>
    <cellStyle name="Gevolgde hyperlink" xfId="498" builtinId="9" hidden="1"/>
    <cellStyle name="Gevolgde hyperlink" xfId="190" builtinId="9" hidden="1"/>
    <cellStyle name="Gevolgde hyperlink" xfId="448" builtinId="9" hidden="1"/>
    <cellStyle name="Gevolgde hyperlink" xfId="470" builtinId="9" hidden="1"/>
    <cellStyle name="Gevolgde hyperlink" xfId="436" builtinId="9" hidden="1"/>
    <cellStyle name="Gevolgde hyperlink" xfId="326" builtinId="9" hidden="1"/>
    <cellStyle name="Gevolgde hyperlink" xfId="54" builtinId="9" hidden="1"/>
    <cellStyle name="Gevolgde hyperlink" xfId="268" builtinId="9" hidden="1"/>
    <cellStyle name="Gevolgde hyperlink" xfId="350" builtinId="9" hidden="1"/>
    <cellStyle name="Gevolgde hyperlink" xfId="468" builtinId="9" hidden="1"/>
    <cellStyle name="Gevolgde hyperlink" xfId="402" builtinId="9" hidden="1"/>
    <cellStyle name="Gevolgde hyperlink" xfId="140" builtinId="9" hidden="1"/>
    <cellStyle name="Gevolgde hyperlink" xfId="502" builtinId="9" hidden="1"/>
    <cellStyle name="Gevolgde hyperlink" xfId="460" builtinId="9" hidden="1"/>
    <cellStyle name="Hyperlink" xfId="145" builtinId="8" hidden="1"/>
    <cellStyle name="Hyperlink" xfId="317" builtinId="8" hidden="1"/>
    <cellStyle name="Hyperlink" xfId="523" builtinId="8" hidden="1"/>
    <cellStyle name="Hyperlink" xfId="525" builtinId="8" hidden="1"/>
    <cellStyle name="Hyperlink" xfId="179" builtinId="8" hidden="1"/>
    <cellStyle name="Hyperlink" xfId="411" builtinId="8" hidden="1"/>
    <cellStyle name="Hyperlink" xfId="517" builtinId="8" hidden="1"/>
    <cellStyle name="Hyperlink" xfId="223" builtinId="8" hidden="1"/>
    <cellStyle name="Hyperlink" xfId="341" builtinId="8" hidden="1"/>
    <cellStyle name="Hyperlink" xfId="309" builtinId="8" hidden="1"/>
    <cellStyle name="Hyperlink" xfId="71" builtinId="8" hidden="1"/>
    <cellStyle name="Hyperlink" xfId="185" builtinId="8" hidden="1"/>
    <cellStyle name="Hyperlink" xfId="459" builtinId="8" hidden="1"/>
    <cellStyle name="Hyperlink" xfId="279" builtinId="8" hidden="1"/>
    <cellStyle name="Hyperlink" xfId="505" builtinId="8" hidden="1"/>
    <cellStyle name="Hyperlink" xfId="407" builtinId="8" hidden="1"/>
    <cellStyle name="Hyperlink" xfId="263" builtinId="8" hidden="1"/>
    <cellStyle name="Hyperlink" xfId="129" builtinId="8" hidden="1"/>
    <cellStyle name="Hyperlink" xfId="511" builtinId="8" hidden="1"/>
    <cellStyle name="Hyperlink" xfId="319" builtinId="8" hidden="1"/>
    <cellStyle name="Hyperlink" xfId="513" builtinId="8" hidden="1"/>
    <cellStyle name="Hyperlink" xfId="509" builtinId="8" hidden="1"/>
    <cellStyle name="Hyperlink" xfId="211" builtinId="8" hidden="1"/>
    <cellStyle name="Hyperlink" xfId="271" builtinId="8" hidden="1"/>
    <cellStyle name="Hyperlink" xfId="375" builtinId="8" hidden="1"/>
    <cellStyle name="Hyperlink" xfId="529" builtinId="8" hidden="1"/>
    <cellStyle name="Hyperlink" xfId="455" builtinId="8" hidden="1"/>
    <cellStyle name="Hyperlink" xfId="109" builtinId="8" hidden="1"/>
    <cellStyle name="Hyperlink" xfId="491" builtinId="8" hidden="1"/>
    <cellStyle name="Hyperlink" xfId="487" builtinId="8" hidden="1"/>
    <cellStyle name="Hyperlink" xfId="475" builtinId="8" hidden="1"/>
    <cellStyle name="Hyperlink" xfId="493" builtinId="8" hidden="1"/>
    <cellStyle name="Hyperlink" xfId="495" builtinId="8" hidden="1"/>
    <cellStyle name="Hyperlink" xfId="445" builtinId="8" hidden="1"/>
    <cellStyle name="Hyperlink" xfId="239" builtinId="8" hidden="1"/>
    <cellStyle name="Hyperlink" xfId="187" builtinId="8" hidden="1"/>
    <cellStyle name="Hyperlink" xfId="479" builtinId="8" hidden="1"/>
    <cellStyle name="Hyperlink" xfId="519" builtinId="8" hidden="1"/>
    <cellStyle name="Hyperlink" xfId="123" builtinId="8" hidden="1"/>
    <cellStyle name="Hyperlink" xfId="303" builtinId="8" hidden="1"/>
    <cellStyle name="Hyperlink" xfId="67" builtinId="8" hidden="1"/>
    <cellStyle name="Hyperlink" xfId="395" builtinId="8" hidden="1"/>
    <cellStyle name="Hyperlink" xfId="483" builtinId="8" hidden="1"/>
    <cellStyle name="Hyperlink" xfId="335" builtinId="8" hidden="1"/>
    <cellStyle name="Hyperlink" xfId="37" builtinId="8" hidden="1"/>
    <cellStyle name="Hyperlink" xfId="195" builtinId="8" hidden="1"/>
    <cellStyle name="Hyperlink" xfId="401" builtinId="8" hidden="1"/>
    <cellStyle name="Hyperlink" xfId="399" builtinId="8" hidden="1"/>
    <cellStyle name="Hyperlink" xfId="527" builtinId="8" hidden="1"/>
    <cellStyle name="Hyperlink" xfId="269" builtinId="8" hidden="1"/>
    <cellStyle name="Hyperlink" xfId="423" builtinId="8" hidden="1"/>
    <cellStyle name="Hyperlink" xfId="393" builtinId="8" hidden="1"/>
    <cellStyle name="Hyperlink" xfId="355" builtinId="8" hidden="1"/>
    <cellStyle name="Hyperlink" xfId="235" builtinId="8" hidden="1"/>
    <cellStyle name="Hyperlink" xfId="79" builtinId="8" hidden="1"/>
    <cellStyle name="Hyperlink" xfId="51" builtinId="8" hidden="1"/>
    <cellStyle name="Hyperlink" xfId="461" builtinId="8" hidden="1"/>
    <cellStyle name="Hyperlink" xfId="413" builtinId="8" hidden="1"/>
    <cellStyle name="Hyperlink" xfId="367" builtinId="8" hidden="1"/>
    <cellStyle name="Hyperlink" xfId="217" builtinId="8" hidden="1"/>
    <cellStyle name="Hyperlink" xfId="245" builtinId="8" hidden="1"/>
    <cellStyle name="Hyperlink" xfId="443" builtinId="8" hidden="1"/>
    <cellStyle name="Hyperlink" xfId="377" builtinId="8" hidden="1"/>
    <cellStyle name="Hyperlink" xfId="113" builtinId="8" hidden="1"/>
    <cellStyle name="Hyperlink" xfId="83" builtinId="8" hidden="1"/>
    <cellStyle name="Hyperlink" xfId="127" builtinId="8" hidden="1"/>
    <cellStyle name="Hyperlink" xfId="273" builtinId="8" hidden="1"/>
    <cellStyle name="Hyperlink" xfId="103" builtinId="8" hidden="1"/>
    <cellStyle name="Hyperlink" xfId="121" builtinId="8" hidden="1"/>
    <cellStyle name="Hyperlink" xfId="281" builtinId="8" hidden="1"/>
    <cellStyle name="Hyperlink" xfId="151" builtinId="8" hidden="1"/>
    <cellStyle name="Hyperlink" xfId="149" builtinId="8" hidden="1"/>
    <cellStyle name="Hyperlink" xfId="147" builtinId="8" hidden="1"/>
    <cellStyle name="Hyperlink" xfId="143" builtinId="8" hidden="1"/>
    <cellStyle name="Hyperlink" xfId="433" builtinId="8" hidden="1"/>
    <cellStyle name="Hyperlink" xfId="139" builtinId="8" hidden="1"/>
    <cellStyle name="Hyperlink" xfId="453" builtinId="8" hidden="1"/>
    <cellStyle name="Hyperlink" xfId="419" builtinId="8" hidden="1"/>
    <cellStyle name="Hyperlink" xfId="131" builtinId="8" hidden="1"/>
    <cellStyle name="Hyperlink" xfId="313" builtinId="8" hidden="1"/>
    <cellStyle name="Hyperlink" xfId="259" builtinId="8" hidden="1"/>
    <cellStyle name="Hyperlink" xfId="431" builtinId="8" hidden="1"/>
    <cellStyle name="Hyperlink" xfId="119" builtinId="8" hidden="1"/>
    <cellStyle name="Hyperlink" xfId="75" builtinId="8" hidden="1"/>
    <cellStyle name="Hyperlink" xfId="289" builtinId="8" hidden="1"/>
    <cellStyle name="Hyperlink" xfId="329" builtinId="8" hidden="1"/>
    <cellStyle name="Hyperlink" xfId="15" builtinId="8" hidden="1"/>
    <cellStyle name="Hyperlink" xfId="451" builtinId="8" hidden="1"/>
    <cellStyle name="Hyperlink" xfId="409" builtinId="8" hidden="1"/>
    <cellStyle name="Hyperlink" xfId="101" builtinId="8" hidden="1"/>
    <cellStyle name="Hyperlink" xfId="425" builtinId="8" hidden="1"/>
    <cellStyle name="Hyperlink" xfId="181" builtinId="8" hidden="1"/>
    <cellStyle name="Hyperlink" xfId="345" builtinId="8" hidden="1"/>
    <cellStyle name="Hyperlink" xfId="327" builtinId="8" hidden="1"/>
    <cellStyle name="Hyperlink" xfId="531" builtinId="8" hidden="1"/>
    <cellStyle name="Hyperlink" xfId="463" builtinId="8" hidden="1"/>
    <cellStyle name="Hyperlink" xfId="381" builtinId="8" hidden="1"/>
    <cellStyle name="Hyperlink" xfId="439" builtinId="8" hidden="1"/>
    <cellStyle name="Hyperlink" xfId="305" builtinId="8" hidden="1"/>
    <cellStyle name="Hyperlink" xfId="29" builtinId="8" hidden="1"/>
    <cellStyle name="Hyperlink" xfId="31" builtinId="8" hidden="1"/>
    <cellStyle name="Hyperlink" xfId="33" builtinId="8" hidden="1"/>
    <cellStyle name="Hyperlink" xfId="427" builtinId="8" hidden="1"/>
    <cellStyle name="Hyperlink" xfId="175" builtinId="8" hidden="1"/>
    <cellStyle name="Hyperlink" xfId="23" builtinId="8" hidden="1"/>
    <cellStyle name="Hyperlink" xfId="331" builtinId="8" hidden="1"/>
    <cellStyle name="Hyperlink" xfId="485" builtinId="8" hidden="1"/>
    <cellStyle name="Hyperlink" xfId="209" builtinId="8" hidden="1"/>
    <cellStyle name="Hyperlink" xfId="337" builtinId="8" hidden="1"/>
    <cellStyle name="Hyperlink" xfId="213" builtinId="8" hidden="1"/>
    <cellStyle name="Hyperlink" xfId="283" builtinId="8" hidden="1"/>
    <cellStyle name="Hyperlink" xfId="435" builtinId="8" hidden="1"/>
    <cellStyle name="Hyperlink" xfId="59" builtinId="8" hidden="1"/>
    <cellStyle name="Hyperlink" xfId="403" builtinId="8" hidden="1"/>
    <cellStyle name="Hyperlink" xfId="457" builtinId="8" hidden="1"/>
    <cellStyle name="Hyperlink" xfId="41" builtinId="8" hidden="1"/>
    <cellStyle name="Hyperlink" xfId="171" builtinId="8" hidden="1"/>
    <cellStyle name="Hyperlink" xfId="405" builtinId="8" hidden="1"/>
    <cellStyle name="Hyperlink" xfId="521" builtinId="8" hidden="1"/>
    <cellStyle name="Hyperlink" xfId="359" builtinId="8" hidden="1"/>
    <cellStyle name="Hyperlink" xfId="47" builtinId="8" hidden="1"/>
    <cellStyle name="Hyperlink" xfId="343" builtinId="8" hidden="1"/>
    <cellStyle name="Hyperlink" xfId="297" builtinId="8" hidden="1"/>
    <cellStyle name="Hyperlink" xfId="49" builtinId="8" hidden="1"/>
    <cellStyle name="Hyperlink" xfId="45" builtinId="8" hidden="1"/>
    <cellStyle name="Hyperlink" xfId="137" builtinId="8" hidden="1"/>
    <cellStyle name="Hyperlink" xfId="469" builtinId="8" hidden="1"/>
    <cellStyle name="Hyperlink" xfId="489" builtinId="8" hidden="1"/>
    <cellStyle name="Hyperlink" xfId="133" builtinId="8" hidden="1"/>
    <cellStyle name="Hyperlink" xfId="503" builtinId="8" hidden="1"/>
    <cellStyle name="Hyperlink" xfId="21" builtinId="8" hidden="1"/>
    <cellStyle name="Hyperlink" xfId="55" builtinId="8" hidden="1"/>
    <cellStyle name="Hyperlink" xfId="333" builtinId="8" hidden="1"/>
    <cellStyle name="Hyperlink" xfId="499" builtinId="8" hidden="1"/>
    <cellStyle name="Hyperlink" xfId="93" builtinId="8" hidden="1"/>
    <cellStyle name="Hyperlink" xfId="89" builtinId="8" hidden="1"/>
    <cellStyle name="Hyperlink" xfId="77" builtinId="8" hidden="1"/>
    <cellStyle name="Hyperlink" xfId="275" builtinId="8" hidden="1"/>
    <cellStyle name="Hyperlink" xfId="95" builtinId="8" hidden="1"/>
    <cellStyle name="Hyperlink" xfId="73" builtinId="8" hidden="1"/>
    <cellStyle name="Hyperlink" xfId="153" builtinId="8" hidden="1"/>
    <cellStyle name="Hyperlink" xfId="301" builtinId="8" hidden="1"/>
    <cellStyle name="Hyperlink" xfId="507" builtinId="8" hidden="1"/>
    <cellStyle name="Hyperlink" xfId="437" builtinId="8" hidden="1"/>
    <cellStyle name="Hyperlink" xfId="81" builtinId="8" hidden="1"/>
    <cellStyle name="Hyperlink" xfId="397" builtinId="8" hidden="1"/>
    <cellStyle name="Hyperlink" xfId="25" builtinId="8" hidden="1"/>
    <cellStyle name="Hyperlink" xfId="351" builtinId="8" hidden="1"/>
    <cellStyle name="Hyperlink" xfId="361" builtinId="8" hidden="1"/>
    <cellStyle name="Hyperlink" xfId="465" builtinId="8" hidden="1"/>
    <cellStyle name="Hyperlink" xfId="277" builtinId="8" hidden="1"/>
    <cellStyle name="Hyperlink" xfId="157" builtinId="8" hidden="1"/>
    <cellStyle name="Hyperlink" xfId="85" builtinId="8" hidden="1"/>
    <cellStyle name="Hyperlink" xfId="65" builtinId="8" hidden="1"/>
    <cellStyle name="Hyperlink" xfId="233" builtinId="8" hidden="1"/>
    <cellStyle name="Hyperlink" xfId="237" builtinId="8" hidden="1"/>
    <cellStyle name="Hyperlink" xfId="447" builtinId="8" hidden="1"/>
    <cellStyle name="Hyperlink" xfId="117" builtinId="8" hidden="1"/>
    <cellStyle name="Hyperlink" xfId="163" builtinId="8" hidden="1"/>
    <cellStyle name="Hyperlink" xfId="161" builtinId="8" hidden="1"/>
    <cellStyle name="Hyperlink" xfId="19" builtinId="8" hidden="1"/>
    <cellStyle name="Hyperlink" xfId="107" builtinId="8" hidden="1"/>
    <cellStyle name="Hyperlink" xfId="497" builtinId="8" hidden="1"/>
    <cellStyle name="Hyperlink" xfId="189" builtinId="8" hidden="1"/>
    <cellStyle name="Hyperlink" xfId="155" builtinId="8" hidden="1"/>
    <cellStyle name="Hyperlink" xfId="221" builtinId="8" hidden="1"/>
    <cellStyle name="Hyperlink" xfId="111" builtinId="8" hidden="1"/>
    <cellStyle name="Hyperlink" xfId="501" builtinId="8" hidden="1"/>
    <cellStyle name="Hyperlink" xfId="293" builtinId="8" hidden="1"/>
    <cellStyle name="Hyperlink" xfId="159" builtinId="8" hidden="1"/>
    <cellStyle name="Hyperlink" xfId="255" builtinId="8" hidden="1"/>
    <cellStyle name="Hyperlink" xfId="61" builtinId="8" hidden="1"/>
    <cellStyle name="Hyperlink" xfId="177" builtinId="8" hidden="1"/>
    <cellStyle name="Hyperlink" xfId="295" builtinId="8" hidden="1"/>
    <cellStyle name="Hyperlink" xfId="125" builtinId="8" hidden="1"/>
    <cellStyle name="Hyperlink" xfId="477" builtinId="8" hidden="1"/>
    <cellStyle name="Hyperlink" xfId="515" builtinId="8" hidden="1"/>
    <cellStyle name="Hyperlink" xfId="205" builtinId="8" hidden="1"/>
    <cellStyle name="Hyperlink" xfId="169" builtinId="8" hidden="1"/>
    <cellStyle name="Hyperlink" xfId="135" builtinId="8" hidden="1"/>
    <cellStyle name="Hyperlink" xfId="339" builtinId="8" hidden="1"/>
    <cellStyle name="Hyperlink" xfId="43" builtinId="8" hidden="1"/>
    <cellStyle name="Hyperlink" xfId="299" builtinId="8" hidden="1"/>
    <cellStyle name="Hyperlink" xfId="357" builtinId="8" hidden="1"/>
    <cellStyle name="Hyperlink" xfId="481" builtinId="8" hidden="1"/>
    <cellStyle name="Hyperlink" xfId="369" builtinId="8" hidden="1"/>
    <cellStyle name="Hyperlink" xfId="325" builtinId="8" hidden="1"/>
    <cellStyle name="Hyperlink" xfId="349" builtinId="8" hidden="1"/>
    <cellStyle name="Hyperlink" xfId="449" builtinId="8" hidden="1"/>
    <cellStyle name="Hyperlink" xfId="391" builtinId="8" hidden="1"/>
    <cellStyle name="Hyperlink" xfId="389" builtinId="8" hidden="1"/>
    <cellStyle name="Hyperlink" xfId="387" builtinId="8" hidden="1"/>
    <cellStyle name="Hyperlink" xfId="383" builtinId="8" hidden="1"/>
    <cellStyle name="Hyperlink" xfId="285" builtinId="8" hidden="1"/>
    <cellStyle name="Hyperlink" xfId="379" builtinId="8" hidden="1"/>
    <cellStyle name="Hyperlink" xfId="199" builtinId="8" hidden="1"/>
    <cellStyle name="Hyperlink" xfId="373" builtinId="8" hidden="1"/>
    <cellStyle name="Hyperlink" xfId="315" builtinId="8" hidden="1"/>
    <cellStyle name="Hyperlink" xfId="53" builtinId="8" hidden="1"/>
    <cellStyle name="Hyperlink" xfId="183" builtinId="8" hidden="1"/>
    <cellStyle name="Hyperlink" xfId="363" builtinId="8" hidden="1"/>
    <cellStyle name="Hyperlink" xfId="473" builtinId="8" hidden="1"/>
    <cellStyle name="Hyperlink" xfId="321" builtinId="8" hidden="1"/>
    <cellStyle name="Hyperlink" xfId="533" builtinId="8" hidden="1"/>
    <cellStyle name="Hyperlink" xfId="197" builtinId="8" hidden="1"/>
    <cellStyle name="Hyperlink" xfId="291" builtinId="8" hidden="1"/>
    <cellStyle name="Hyperlink" xfId="347" builtinId="8" hidden="1"/>
    <cellStyle name="Hyperlink" xfId="287" builtinId="8" hidden="1"/>
    <cellStyle name="Hyperlink" xfId="417" builtinId="8" hidden="1"/>
    <cellStyle name="Hyperlink" xfId="307" builtinId="8" hidden="1"/>
    <cellStyle name="Hyperlink" xfId="257" builtinId="8" hidden="1"/>
    <cellStyle name="Hyperlink" xfId="207" builtinId="8" hidden="1"/>
    <cellStyle name="Hyperlink" xfId="105" builtinId="8" hidden="1"/>
    <cellStyle name="Hyperlink" xfId="311" builtinId="8" hidden="1"/>
    <cellStyle name="Hyperlink" xfId="173" builtinId="8" hidden="1"/>
    <cellStyle name="Hyperlink" xfId="323" builtinId="8" hidden="1"/>
    <cellStyle name="Hyperlink" xfId="191" builtinId="8" hidden="1"/>
    <cellStyle name="Hyperlink" xfId="35" builtinId="8" hidden="1"/>
    <cellStyle name="Hyperlink" xfId="429" builtinId="8" hidden="1"/>
    <cellStyle name="Hyperlink" xfId="99" builtinId="8" hidden="1"/>
    <cellStyle name="Hyperlink" xfId="265" builtinId="8" hidden="1"/>
    <cellStyle name="Hyperlink" xfId="241" builtinId="8" hidden="1"/>
    <cellStyle name="Hyperlink" xfId="17" builtinId="8" hidden="1"/>
    <cellStyle name="Hyperlink" xfId="63" builtinId="8" hidden="1"/>
    <cellStyle name="Hyperlink" xfId="141" builtinId="8" hidden="1"/>
    <cellStyle name="Hyperlink" xfId="261" builtinId="8" hidden="1"/>
    <cellStyle name="Hyperlink" xfId="201" builtinId="8" hidden="1"/>
    <cellStyle name="Hyperlink" xfId="353" builtinId="8" hidden="1"/>
    <cellStyle name="Hyperlink" xfId="227" builtinId="8" hidden="1"/>
    <cellStyle name="Hyperlink" xfId="215" builtinId="8" hidden="1"/>
    <cellStyle name="Hyperlink" xfId="229" builtinId="8" hidden="1"/>
    <cellStyle name="Hyperlink" xfId="231" builtinId="8" hidden="1"/>
    <cellStyle name="Hyperlink" xfId="193" builtinId="8" hidden="1"/>
    <cellStyle name="Hyperlink" xfId="39" builtinId="8" hidden="1"/>
    <cellStyle name="Hyperlink" xfId="421" builtinId="8" hidden="1"/>
    <cellStyle name="Hyperlink" xfId="219" builtinId="8" hidden="1"/>
    <cellStyle name="Hyperlink" xfId="249" builtinId="8" hidden="1"/>
    <cellStyle name="Hyperlink" xfId="365" builtinId="8" hidden="1"/>
    <cellStyle name="Hyperlink" xfId="87" builtinId="8" hidden="1"/>
    <cellStyle name="Hyperlink" xfId="467" builtinId="8" hidden="1"/>
    <cellStyle name="Hyperlink" xfId="225" builtinId="8" hidden="1"/>
    <cellStyle name="Hyperlink" xfId="91" builtinId="8" hidden="1"/>
    <cellStyle name="Hyperlink" xfId="471" builtinId="8" hidden="1"/>
    <cellStyle name="Hyperlink" xfId="441" builtinId="8" hidden="1"/>
    <cellStyle name="Hyperlink" xfId="203" builtinId="8" hidden="1"/>
    <cellStyle name="Hyperlink" xfId="69" builtinId="8" hidden="1"/>
    <cellStyle name="Hyperlink" xfId="267" builtinId="8" hidden="1"/>
    <cellStyle name="Hyperlink" xfId="165" builtinId="8" hidden="1"/>
    <cellStyle name="Hyperlink" xfId="57" builtinId="8" hidden="1"/>
    <cellStyle name="Hyperlink" xfId="371" builtinId="8" hidden="1"/>
    <cellStyle name="Hyperlink" xfId="243" builtinId="8" hidden="1"/>
    <cellStyle name="Hyperlink" xfId="415" builtinId="8" hidden="1"/>
    <cellStyle name="Hyperlink" xfId="167" builtinId="8" hidden="1"/>
    <cellStyle name="Hyperlink" xfId="247" builtinId="8" hidden="1"/>
    <cellStyle name="Hyperlink" xfId="27" builtinId="8" hidden="1"/>
    <cellStyle name="Hyperlink" xfId="115" builtinId="8" hidden="1"/>
    <cellStyle name="Hyperlink" xfId="251" builtinId="8" hidden="1"/>
    <cellStyle name="Hyperlink" xfId="253" builtinId="8" hidden="1"/>
    <cellStyle name="Hyperlink" xfId="97" builtinId="8" hidden="1"/>
    <cellStyle name="Hyperlink" xfId="385" builtinId="8" hidden="1"/>
    <cellStyle name="Standaard" xfId="0" builtinId="0"/>
    <cellStyle name="Standaard 10" xfId="536" xr:uid="{00000000-0005-0000-0000-000009020000}"/>
    <cellStyle name="Standaard 2" xfId="1" xr:uid="{00000000-0005-0000-0000-00000A020000}"/>
    <cellStyle name="Standaard 2 2" xfId="2" xr:uid="{00000000-0005-0000-0000-00000B020000}"/>
    <cellStyle name="Standaard 2 3" xfId="5" xr:uid="{00000000-0005-0000-0000-00000C020000}"/>
    <cellStyle name="Standaard 2 4" xfId="8" xr:uid="{00000000-0005-0000-0000-00000D020000}"/>
    <cellStyle name="Standaard 3" xfId="3" xr:uid="{00000000-0005-0000-0000-00000E020000}"/>
    <cellStyle name="Standaard 3 2" xfId="6" xr:uid="{00000000-0005-0000-0000-00000F020000}"/>
    <cellStyle name="Standaard 3 3" xfId="9" xr:uid="{00000000-0005-0000-0000-000010020000}"/>
    <cellStyle name="Standaard 4" xfId="4" xr:uid="{00000000-0005-0000-0000-000011020000}"/>
    <cellStyle name="Standaard 4 2" xfId="7" xr:uid="{00000000-0005-0000-0000-000012020000}"/>
    <cellStyle name="Standaard 4 3" xfId="10" xr:uid="{00000000-0005-0000-0000-000013020000}"/>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134">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44"/>
        </patternFill>
      </fill>
    </dxf>
    <dxf>
      <fill>
        <patternFill>
          <bgColor indexed="57"/>
        </patternFill>
      </fill>
    </dxf>
    <dxf>
      <fill>
        <patternFill>
          <bgColor indexed="55"/>
        </patternFill>
      </fill>
    </dxf>
    <dxf>
      <font>
        <b/>
        <i val="0"/>
        <condense val="0"/>
        <extend val="0"/>
      </font>
      <fill>
        <patternFill>
          <bgColor indexed="57"/>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ont>
        <b/>
        <i val="0"/>
        <condense val="0"/>
        <extend val="0"/>
      </font>
      <fill>
        <patternFill>
          <bgColor indexed="57"/>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ont>
        <b/>
        <i val="0"/>
        <condense val="0"/>
        <extend val="0"/>
      </font>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5"/>
        </patternFill>
      </fill>
    </dxf>
    <dxf>
      <fill>
        <patternFill>
          <bgColor indexed="57"/>
        </patternFill>
      </fill>
    </dxf>
    <dxf>
      <fill>
        <patternFill>
          <bgColor indexed="57"/>
        </patternFill>
      </fill>
    </dxf>
    <dxf>
      <fill>
        <patternFill>
          <bgColor indexed="44"/>
        </patternFill>
      </fill>
    </dxf>
    <dxf>
      <font>
        <b/>
        <i val="0"/>
        <condense val="0"/>
        <extend val="0"/>
      </font>
      <fill>
        <patternFill>
          <bgColor indexed="57"/>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ont>
        <b/>
        <i val="0"/>
        <condense val="0"/>
        <extend val="0"/>
      </font>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5"/>
        </patternFill>
      </fill>
    </dxf>
    <dxf>
      <fill>
        <patternFill>
          <bgColor indexed="57"/>
        </patternFill>
      </fill>
    </dxf>
    <dxf>
      <fill>
        <patternFill>
          <bgColor indexed="57"/>
        </patternFill>
      </fill>
    </dxf>
    <dxf>
      <fill>
        <patternFill>
          <bgColor indexed="44"/>
        </patternFill>
      </fill>
    </dxf>
    <dxf>
      <fill>
        <patternFill>
          <bgColor indexed="57"/>
        </patternFill>
      </fill>
    </dxf>
    <dxf>
      <fill>
        <patternFill>
          <bgColor indexed="44"/>
        </patternFill>
      </fill>
    </dxf>
    <dxf>
      <font>
        <b/>
        <i val="0"/>
        <condense val="0"/>
        <extend val="0"/>
      </font>
      <fill>
        <patternFill>
          <bgColor indexed="57"/>
        </patternFill>
      </fill>
    </dxf>
    <dxf>
      <fill>
        <patternFill patternType="solid">
          <bgColor indexed="55"/>
        </patternFill>
      </fill>
    </dxf>
    <dxf>
      <fill>
        <patternFill>
          <bgColor indexed="57"/>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ill>
        <patternFill>
          <bgColor indexed="57"/>
        </patternFill>
      </fill>
    </dxf>
    <dxf>
      <fill>
        <patternFill>
          <bgColor indexed="44"/>
        </patternFill>
      </fill>
    </dxf>
    <dxf>
      <font>
        <b/>
        <i val="0"/>
        <condense val="0"/>
        <extend val="0"/>
      </font>
      <fill>
        <patternFill>
          <bgColor indexed="57"/>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ont>
        <b/>
        <i val="0"/>
        <condense val="0"/>
        <extend val="0"/>
      </font>
      <fill>
        <patternFill>
          <bgColor indexed="57"/>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55"/>
        </patternFill>
      </fill>
    </dxf>
    <dxf>
      <fill>
        <patternFill>
          <bgColor indexed="57"/>
        </patternFill>
      </fill>
    </dxf>
    <dxf>
      <fill>
        <patternFill>
          <bgColor indexed="44"/>
        </patternFill>
      </fill>
    </dxf>
    <dxf>
      <fill>
        <patternFill>
          <bgColor indexed="55"/>
        </patternFill>
      </fill>
    </dxf>
    <dxf>
      <font>
        <b/>
        <i val="0"/>
        <condense val="0"/>
        <extend val="0"/>
      </font>
      <fill>
        <patternFill>
          <bgColor indexed="57"/>
        </patternFill>
      </fill>
    </dxf>
    <dxf>
      <font>
        <b/>
        <i val="0"/>
        <condense val="0"/>
        <extend val="0"/>
      </font>
      <fill>
        <patternFill>
          <bgColor indexed="57"/>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ill>
        <patternFill>
          <bgColor indexed="57"/>
        </patternFill>
      </fill>
    </dxf>
    <dxf>
      <fill>
        <patternFill patternType="solid">
          <bgColor indexed="55"/>
        </patternFill>
      </fill>
    </dxf>
    <dxf>
      <font>
        <b/>
        <i val="0"/>
        <condense val="0"/>
        <extend val="0"/>
      </font>
      <fill>
        <patternFill>
          <bgColor indexed="57"/>
        </patternFill>
      </fill>
    </dxf>
    <dxf>
      <fill>
        <patternFill patternType="solid">
          <bgColor indexed="55"/>
        </patternFill>
      </fill>
    </dxf>
    <dxf>
      <fill>
        <patternFill>
          <bgColor indexed="57"/>
        </patternFill>
      </fill>
    </dxf>
    <dxf>
      <fill>
        <patternFill>
          <bgColor indexed="44"/>
        </patternFill>
      </fill>
    </dxf>
    <dxf>
      <fill>
        <patternFill>
          <bgColor indexed="44"/>
        </patternFill>
      </fill>
    </dxf>
    <dxf>
      <fill>
        <patternFill>
          <bgColor indexed="57"/>
        </patternFill>
      </fill>
    </dxf>
    <dxf>
      <fill>
        <patternFill>
          <bgColor indexed="55"/>
        </patternFill>
      </fill>
    </dxf>
    <dxf>
      <fill>
        <patternFill>
          <bgColor indexed="57"/>
        </patternFill>
      </fill>
    </dxf>
    <dxf>
      <fill>
        <patternFill>
          <bgColor indexed="44"/>
        </patternFill>
      </fill>
    </dxf>
    <dxf>
      <font>
        <b/>
        <i val="0"/>
        <condense val="0"/>
        <extend val="0"/>
      </font>
      <fill>
        <patternFill>
          <bgColor indexed="5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33336</xdr:colOff>
      <xdr:row>61</xdr:row>
      <xdr:rowOff>91329</xdr:rowOff>
    </xdr:from>
    <xdr:to>
      <xdr:col>7</xdr:col>
      <xdr:colOff>9526</xdr:colOff>
      <xdr:row>66</xdr:row>
      <xdr:rowOff>62754</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5132012" y="13493564"/>
          <a:ext cx="5366220" cy="867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solidFill>
              <a:schemeClr val="tx1"/>
            </a:solidFill>
            <a:latin typeface="Futura Book" panose="020B05020202040203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41</xdr:row>
      <xdr:rowOff>0</xdr:rowOff>
    </xdr:from>
    <xdr:to>
      <xdr:col>0</xdr:col>
      <xdr:colOff>9526</xdr:colOff>
      <xdr:row>63</xdr:row>
      <xdr:rowOff>52916</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flipH="1">
          <a:off x="0" y="57931050"/>
          <a:ext cx="9526" cy="42439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aseline="0">
            <a:solidFill>
              <a:schemeClr val="dk1"/>
            </a:solidFill>
            <a:effectLst/>
            <a:latin typeface="Futura Book" panose="020B0502020204020303" pitchFamily="34" charset="0"/>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1"/>
  <sheetViews>
    <sheetView tabSelected="1" zoomScale="80" zoomScaleNormal="80" zoomScalePageLayoutView="150" workbookViewId="0">
      <selection activeCell="I4" sqref="I4"/>
    </sheetView>
  </sheetViews>
  <sheetFormatPr defaultColWidth="8.88671875" defaultRowHeight="14.4"/>
  <cols>
    <col min="1" max="1" width="8.88671875" style="2"/>
    <col min="2" max="2" width="37.44140625" style="2" customWidth="1"/>
    <col min="3" max="3" width="13.33203125" style="2" customWidth="1"/>
    <col min="4" max="4" width="14.44140625" style="2" customWidth="1"/>
    <col min="5" max="5" width="8.88671875" style="2"/>
    <col min="6" max="6" width="75.5546875" style="2" customWidth="1"/>
    <col min="7" max="7" width="19.88671875" style="2" customWidth="1"/>
    <col min="8" max="8" width="13.109375" style="2" bestFit="1" customWidth="1"/>
    <col min="9" max="10" width="8.88671875" style="2"/>
    <col min="11" max="11" width="12.109375" style="2" bestFit="1" customWidth="1"/>
    <col min="12" max="22" width="8.88671875" style="2"/>
    <col min="23" max="23" width="9.109375" style="2" bestFit="1" customWidth="1"/>
    <col min="24" max="27" width="8.88671875" style="2"/>
    <col min="28" max="28" width="9.109375" style="2" bestFit="1" customWidth="1"/>
    <col min="29" max="16384" width="8.88671875" style="2"/>
  </cols>
  <sheetData>
    <row r="1" spans="2:8" ht="35.25" customHeight="1" thickBot="1">
      <c r="B1" s="397" t="s">
        <v>926</v>
      </c>
    </row>
    <row r="2" spans="2:8" ht="24" customHeight="1" thickBot="1">
      <c r="B2" s="129" t="s">
        <v>904</v>
      </c>
      <c r="C2" s="130"/>
      <c r="D2" s="131"/>
      <c r="E2" s="132"/>
      <c r="F2" s="129" t="s">
        <v>919</v>
      </c>
      <c r="G2" s="347"/>
    </row>
    <row r="3" spans="2:8" s="132" customFormat="1" ht="18" thickBot="1">
      <c r="B3" s="378" t="s">
        <v>1</v>
      </c>
      <c r="C3" s="379" t="s">
        <v>2</v>
      </c>
      <c r="D3" s="380" t="s">
        <v>3</v>
      </c>
      <c r="F3" s="376" t="s">
        <v>4</v>
      </c>
      <c r="G3" s="377" t="s">
        <v>5</v>
      </c>
    </row>
    <row r="4" spans="2:8" ht="15.6">
      <c r="B4" s="230" t="s">
        <v>6</v>
      </c>
      <c r="C4" s="235">
        <f>Algemeen!M17</f>
        <v>0</v>
      </c>
      <c r="D4" s="230">
        <f>Algemeen!I17</f>
        <v>8500</v>
      </c>
      <c r="F4" s="348" t="s">
        <v>894</v>
      </c>
      <c r="G4" s="340">
        <f>+'Prijsinvulformulier PvA'!H74</f>
        <v>0</v>
      </c>
    </row>
    <row r="5" spans="2:8" ht="15.6">
      <c r="B5" s="133" t="s">
        <v>7</v>
      </c>
      <c r="C5" s="134">
        <f>Apparatuur!O47</f>
        <v>0</v>
      </c>
      <c r="D5" s="133">
        <f>Apparatuur!K47</f>
        <v>34500</v>
      </c>
      <c r="F5" s="345" t="s">
        <v>900</v>
      </c>
      <c r="G5" s="346">
        <f>+'Prijsinvulformulier PvA'!H75</f>
        <v>0</v>
      </c>
    </row>
    <row r="6" spans="2:8" ht="16.2" thickBot="1">
      <c r="B6" s="135" t="s">
        <v>8</v>
      </c>
      <c r="C6" s="136">
        <f>Werkwijze!O51</f>
        <v>0</v>
      </c>
      <c r="D6" s="135">
        <f>Werkwijze!K51</f>
        <v>10000</v>
      </c>
      <c r="F6" s="345" t="s">
        <v>893</v>
      </c>
      <c r="G6" s="349">
        <f>+'Prijsinvulformulier PvA'!H76</f>
        <v>0</v>
      </c>
    </row>
    <row r="7" spans="2:8" ht="18" thickBot="1">
      <c r="B7" s="236" t="s">
        <v>9</v>
      </c>
      <c r="C7" s="136">
        <f>Certificering!N10</f>
        <v>0</v>
      </c>
      <c r="D7" s="236">
        <f>Certificering!J10</f>
        <v>1500</v>
      </c>
      <c r="F7" s="374" t="s">
        <v>10</v>
      </c>
      <c r="G7" s="375">
        <f>SUM(G4:G6)</f>
        <v>0</v>
      </c>
    </row>
    <row r="8" spans="2:8" ht="17.399999999999999">
      <c r="B8" s="236" t="s">
        <v>11</v>
      </c>
      <c r="C8" s="136">
        <f>Duurzaamheid!N8</f>
        <v>0</v>
      </c>
      <c r="D8" s="236">
        <f>Duurzaamheid!J8</f>
        <v>5000</v>
      </c>
      <c r="F8" s="359"/>
      <c r="G8" s="360"/>
    </row>
    <row r="9" spans="2:8" ht="16.2" thickBot="1">
      <c r="B9" s="135" t="s">
        <v>901</v>
      </c>
      <c r="C9" s="357">
        <v>0</v>
      </c>
      <c r="D9" s="358">
        <f>+'Veiligheid '!I16</f>
        <v>0</v>
      </c>
      <c r="F9" s="361"/>
      <c r="G9" s="362"/>
    </row>
    <row r="10" spans="2:8" ht="17.399999999999999">
      <c r="B10" s="135" t="s">
        <v>13</v>
      </c>
      <c r="C10" s="136">
        <f>Medewerkers!M42</f>
        <v>0</v>
      </c>
      <c r="D10" s="135">
        <f>Medewerkers!I42</f>
        <v>29000</v>
      </c>
      <c r="F10" s="363"/>
      <c r="G10" s="364"/>
    </row>
    <row r="11" spans="2:8" ht="15.6">
      <c r="B11" s="135" t="s">
        <v>902</v>
      </c>
      <c r="C11" s="357">
        <v>0</v>
      </c>
      <c r="D11" s="358">
        <f>'SLA afspraken'!I8</f>
        <v>0</v>
      </c>
      <c r="F11" s="365"/>
      <c r="G11" s="366"/>
    </row>
    <row r="12" spans="2:8" ht="15.6">
      <c r="B12" s="135" t="s">
        <v>903</v>
      </c>
      <c r="C12" s="357">
        <v>0</v>
      </c>
      <c r="D12" s="358">
        <f>Onderaannemers!I5</f>
        <v>0</v>
      </c>
      <c r="F12" s="367"/>
      <c r="G12" s="366"/>
    </row>
    <row r="13" spans="2:8" ht="15.6">
      <c r="B13" s="135"/>
      <c r="C13" s="136"/>
      <c r="D13" s="135"/>
      <c r="F13" s="365"/>
      <c r="G13" s="366"/>
    </row>
    <row r="14" spans="2:8" ht="17.399999999999999">
      <c r="B14" s="135"/>
      <c r="C14" s="136"/>
      <c r="D14" s="135"/>
      <c r="F14" s="363"/>
      <c r="G14" s="368"/>
    </row>
    <row r="15" spans="2:8" ht="18" thickBot="1">
      <c r="B15" s="399" t="s">
        <v>16</v>
      </c>
      <c r="C15" s="400">
        <f>SUM(C4:C14)</f>
        <v>0</v>
      </c>
      <c r="D15" s="399">
        <f>SUM(D4:D14)</f>
        <v>88500</v>
      </c>
      <c r="F15" s="369"/>
      <c r="G15" s="370"/>
    </row>
    <row r="16" spans="2:8" ht="18" thickBot="1">
      <c r="F16" s="396" t="s">
        <v>867</v>
      </c>
      <c r="G16" s="396" t="s">
        <v>5</v>
      </c>
      <c r="H16" s="151"/>
    </row>
    <row r="17" spans="2:10" ht="15.6">
      <c r="F17" s="137" t="s">
        <v>17</v>
      </c>
      <c r="G17" s="138">
        <f>80*Financieel!K3</f>
        <v>0</v>
      </c>
    </row>
    <row r="18" spans="2:10" ht="15.6">
      <c r="F18" s="341" t="s">
        <v>18</v>
      </c>
      <c r="G18" s="340">
        <f>40*Financieel!K10</f>
        <v>0</v>
      </c>
    </row>
    <row r="19" spans="2:10" ht="19.2" thickBot="1">
      <c r="B19" s="249"/>
      <c r="C19" s="250"/>
      <c r="D19" s="250"/>
      <c r="E19" s="250"/>
      <c r="F19" s="213" t="s">
        <v>19</v>
      </c>
      <c r="G19" s="138">
        <f>40*Financieel!K12</f>
        <v>0</v>
      </c>
      <c r="J19" s="319"/>
    </row>
    <row r="20" spans="2:10" ht="28.2" thickBot="1">
      <c r="B20" s="129" t="s">
        <v>905</v>
      </c>
      <c r="C20" s="322"/>
      <c r="D20" s="323"/>
      <c r="F20" s="213" t="s">
        <v>20</v>
      </c>
      <c r="G20" s="138">
        <f>480*Financieel!K5</f>
        <v>0</v>
      </c>
    </row>
    <row r="21" spans="2:10" ht="18" thickBot="1">
      <c r="B21" s="381" t="s">
        <v>21</v>
      </c>
      <c r="C21" s="382" t="s">
        <v>2</v>
      </c>
      <c r="D21" s="383" t="s">
        <v>3</v>
      </c>
      <c r="F21" s="341" t="s">
        <v>22</v>
      </c>
      <c r="G21" s="340">
        <f>+Financieel!K10</f>
        <v>0</v>
      </c>
    </row>
    <row r="22" spans="2:10" ht="30.9" customHeight="1">
      <c r="B22" s="230" t="s">
        <v>23</v>
      </c>
      <c r="C22" s="235"/>
      <c r="D22" s="230">
        <v>2950</v>
      </c>
      <c r="F22" s="218" t="s">
        <v>24</v>
      </c>
      <c r="G22" s="138">
        <f>Financieel!K12</f>
        <v>0</v>
      </c>
      <c r="J22" s="320"/>
    </row>
    <row r="23" spans="2:10" ht="16.2" thickBot="1">
      <c r="B23" s="230" t="s">
        <v>25</v>
      </c>
      <c r="C23" s="235"/>
      <c r="D23" s="230">
        <v>8850</v>
      </c>
      <c r="F23" s="216"/>
      <c r="G23" s="217"/>
      <c r="J23" s="320"/>
    </row>
    <row r="24" spans="2:10" ht="18" thickBot="1">
      <c r="B24" s="236" t="s">
        <v>26</v>
      </c>
      <c r="C24" s="324"/>
      <c r="D24" s="236">
        <v>5900</v>
      </c>
      <c r="F24" s="372" t="s">
        <v>868</v>
      </c>
      <c r="G24" s="373">
        <f>SUM(G17:G23)</f>
        <v>0</v>
      </c>
      <c r="J24" s="320"/>
    </row>
    <row r="25" spans="2:10" ht="18" thickBot="1">
      <c r="B25" s="236" t="s">
        <v>27</v>
      </c>
      <c r="C25" s="324"/>
      <c r="D25" s="236">
        <v>2950</v>
      </c>
      <c r="F25" s="384" t="s">
        <v>869</v>
      </c>
      <c r="G25" s="385">
        <f>G7+G24</f>
        <v>0</v>
      </c>
      <c r="J25" s="320"/>
    </row>
    <row r="26" spans="2:10" ht="18" thickBot="1">
      <c r="B26" s="236" t="s">
        <v>12</v>
      </c>
      <c r="C26" s="324"/>
      <c r="D26" s="236">
        <v>5900</v>
      </c>
      <c r="F26" s="390"/>
      <c r="G26" s="391"/>
      <c r="J26" s="320"/>
    </row>
    <row r="27" spans="2:10" ht="18" thickBot="1">
      <c r="B27" s="236" t="s">
        <v>28</v>
      </c>
      <c r="D27" s="236">
        <v>2360</v>
      </c>
      <c r="F27" s="369"/>
      <c r="G27" s="392"/>
      <c r="J27" s="320"/>
    </row>
    <row r="28" spans="2:10" ht="18" thickBot="1">
      <c r="B28" s="236" t="s">
        <v>29</v>
      </c>
      <c r="C28" s="324"/>
      <c r="D28" s="236">
        <v>2950</v>
      </c>
      <c r="F28" s="390"/>
      <c r="G28" s="393"/>
      <c r="J28" s="320"/>
    </row>
    <row r="29" spans="2:10" ht="16.2" thickBot="1">
      <c r="B29" s="236" t="s">
        <v>30</v>
      </c>
      <c r="C29" s="324"/>
      <c r="D29" s="236">
        <v>5900</v>
      </c>
      <c r="F29" s="394"/>
      <c r="G29" s="395"/>
      <c r="J29" s="320"/>
    </row>
    <row r="30" spans="2:10" ht="18" thickBot="1">
      <c r="B30" s="236" t="s">
        <v>31</v>
      </c>
      <c r="C30" s="324"/>
      <c r="D30" s="236">
        <v>5900</v>
      </c>
      <c r="F30" s="386" t="s">
        <v>32</v>
      </c>
      <c r="G30" s="387" t="s">
        <v>5</v>
      </c>
      <c r="J30" s="320"/>
    </row>
    <row r="31" spans="2:10" ht="15.6">
      <c r="B31" s="236" t="s">
        <v>33</v>
      </c>
      <c r="C31" s="324"/>
      <c r="D31" s="236">
        <v>2360</v>
      </c>
      <c r="F31" s="237" t="s">
        <v>906</v>
      </c>
      <c r="G31" s="138">
        <f>+Financieel!K3</f>
        <v>0</v>
      </c>
      <c r="J31" s="320"/>
    </row>
    <row r="32" spans="2:10" ht="15.6">
      <c r="B32" s="325" t="s">
        <v>34</v>
      </c>
      <c r="C32" s="324"/>
      <c r="D32" s="236">
        <v>2360</v>
      </c>
      <c r="F32" s="139" t="s">
        <v>907</v>
      </c>
      <c r="G32" s="138">
        <f>Financieel!K4</f>
        <v>0</v>
      </c>
      <c r="J32" s="320"/>
    </row>
    <row r="33" spans="2:10" ht="15.6">
      <c r="B33" s="325" t="s">
        <v>35</v>
      </c>
      <c r="C33" s="324"/>
      <c r="D33" s="236">
        <v>3245</v>
      </c>
      <c r="F33" s="213" t="s">
        <v>908</v>
      </c>
      <c r="G33" s="138">
        <f>Financieel!K5</f>
        <v>0</v>
      </c>
      <c r="J33" s="320"/>
    </row>
    <row r="34" spans="2:10" ht="16.2" thickBot="1">
      <c r="B34" s="325"/>
      <c r="C34" s="324"/>
      <c r="D34" s="236"/>
      <c r="F34" s="213" t="s">
        <v>909</v>
      </c>
      <c r="G34" s="138">
        <f>Financieel!K6</f>
        <v>0</v>
      </c>
      <c r="J34" s="321"/>
    </row>
    <row r="35" spans="2:10" ht="18" thickBot="1">
      <c r="B35" s="401" t="s">
        <v>36</v>
      </c>
      <c r="C35" s="402">
        <f>SUM(C22:C34)</f>
        <v>0</v>
      </c>
      <c r="D35" s="401">
        <f>SUM(D22:D34)</f>
        <v>51625</v>
      </c>
      <c r="F35" s="213" t="s">
        <v>910</v>
      </c>
      <c r="G35" s="138">
        <f>Financieel!K7</f>
        <v>0</v>
      </c>
    </row>
    <row r="36" spans="2:10" ht="15.6">
      <c r="F36" s="213" t="s">
        <v>911</v>
      </c>
      <c r="G36" s="138">
        <f>Financieel!K8</f>
        <v>0</v>
      </c>
    </row>
    <row r="37" spans="2:10" ht="15.6">
      <c r="F37" s="213" t="s">
        <v>912</v>
      </c>
      <c r="G37" s="138">
        <f>Financieel!K9</f>
        <v>0</v>
      </c>
    </row>
    <row r="38" spans="2:10" ht="15.6">
      <c r="F38" s="213" t="s">
        <v>913</v>
      </c>
      <c r="G38" s="215">
        <f>Financieel!K11</f>
        <v>0</v>
      </c>
    </row>
    <row r="39" spans="2:10" ht="16.2" thickBot="1">
      <c r="F39" s="341" t="s">
        <v>914</v>
      </c>
      <c r="G39" s="138">
        <f>Financieel!K10</f>
        <v>0</v>
      </c>
    </row>
    <row r="40" spans="2:10" ht="28.2" thickBot="1">
      <c r="B40" s="419" t="s">
        <v>922</v>
      </c>
      <c r="C40" s="420"/>
      <c r="D40" s="421"/>
      <c r="F40" s="388" t="s">
        <v>37</v>
      </c>
      <c r="G40" s="389" t="s">
        <v>5</v>
      </c>
    </row>
    <row r="41" spans="2:10" ht="18" thickBot="1">
      <c r="B41" s="405" t="s">
        <v>923</v>
      </c>
      <c r="C41" s="411" t="s">
        <v>2</v>
      </c>
      <c r="D41" s="412"/>
      <c r="F41" s="343" t="s">
        <v>892</v>
      </c>
      <c r="G41" s="340">
        <f>Financieel!K12</f>
        <v>0</v>
      </c>
    </row>
    <row r="42" spans="2:10" ht="26.25" customHeight="1" thickBot="1">
      <c r="B42" s="408" t="s">
        <v>924</v>
      </c>
      <c r="C42" s="413"/>
      <c r="D42" s="414"/>
      <c r="F42" s="343" t="s">
        <v>891</v>
      </c>
      <c r="G42" s="340">
        <f>Financieel!K13</f>
        <v>0</v>
      </c>
    </row>
    <row r="43" spans="2:10" ht="30" customHeight="1" thickBot="1">
      <c r="B43" s="390"/>
      <c r="C43" s="415"/>
      <c r="D43" s="416"/>
      <c r="F43" s="341" t="s">
        <v>890</v>
      </c>
      <c r="G43" s="340">
        <f>Financieel!K14</f>
        <v>0</v>
      </c>
    </row>
    <row r="44" spans="2:10" ht="25.5" customHeight="1" thickBot="1">
      <c r="B44" s="404"/>
      <c r="C44" s="417"/>
      <c r="D44" s="418"/>
      <c r="F44" s="344" t="s">
        <v>889</v>
      </c>
      <c r="G44" s="342">
        <f>+Financieel!K15</f>
        <v>0</v>
      </c>
    </row>
    <row r="45" spans="2:10" ht="18" thickBot="1">
      <c r="F45" s="388" t="s">
        <v>917</v>
      </c>
      <c r="G45" s="389" t="s">
        <v>5</v>
      </c>
    </row>
    <row r="46" spans="2:10" ht="35.4" thickBot="1">
      <c r="B46" s="398" t="s">
        <v>921</v>
      </c>
      <c r="C46" s="406">
        <f>C15+C35</f>
        <v>0</v>
      </c>
      <c r="D46" s="407">
        <f>D15+D35+C42</f>
        <v>140125</v>
      </c>
      <c r="F46" s="137" t="s">
        <v>42</v>
      </c>
      <c r="G46" s="138">
        <f>500*Financieel!K5</f>
        <v>0</v>
      </c>
    </row>
    <row r="47" spans="2:10" ht="15.6">
      <c r="F47" s="345" t="s">
        <v>43</v>
      </c>
      <c r="G47" s="346">
        <f>24*Financieel!K10</f>
        <v>0</v>
      </c>
    </row>
    <row r="48" spans="2:10" ht="16.2" thickBot="1">
      <c r="F48" s="139" t="s">
        <v>44</v>
      </c>
      <c r="G48" s="140">
        <f>24*Financieel!K12</f>
        <v>0</v>
      </c>
    </row>
    <row r="49" spans="6:8" ht="18" thickBot="1">
      <c r="F49" s="141" t="s">
        <v>918</v>
      </c>
      <c r="G49" s="142">
        <f>SUM(G46:G48)</f>
        <v>0</v>
      </c>
    </row>
    <row r="50" spans="6:8" ht="16.2" thickBot="1">
      <c r="F50" s="143"/>
      <c r="G50" s="144"/>
    </row>
    <row r="51" spans="6:8" ht="18" thickBot="1">
      <c r="F51" s="386" t="s">
        <v>45</v>
      </c>
      <c r="G51" s="387" t="s">
        <v>46</v>
      </c>
    </row>
    <row r="52" spans="6:8" ht="15.6">
      <c r="F52" s="137" t="s">
        <v>915</v>
      </c>
      <c r="G52" s="215">
        <f>Financieel!K16</f>
        <v>0</v>
      </c>
    </row>
    <row r="53" spans="6:8" ht="15.6">
      <c r="F53" s="218" t="s">
        <v>916</v>
      </c>
      <c r="G53" s="371">
        <f>Financieel!K17</f>
        <v>0</v>
      </c>
    </row>
    <row r="54" spans="6:8" ht="16.2" thickBot="1">
      <c r="F54" s="132"/>
      <c r="G54" s="132"/>
    </row>
    <row r="55" spans="6:8" ht="18" thickBot="1">
      <c r="F55" s="384" t="s">
        <v>925</v>
      </c>
      <c r="G55" s="403">
        <f>(G7+G14+G24) / IF(C46=0,1,C46)</f>
        <v>0</v>
      </c>
    </row>
    <row r="56" spans="6:8" ht="15" thickBot="1"/>
    <row r="57" spans="6:8" ht="16.5" customHeight="1" thickBot="1">
      <c r="F57" s="422" t="s">
        <v>920</v>
      </c>
      <c r="G57" s="423"/>
      <c r="H57" s="424"/>
    </row>
    <row r="58" spans="6:8" ht="25.5" customHeight="1" thickBot="1">
      <c r="F58" s="212" t="s">
        <v>38</v>
      </c>
      <c r="G58" s="425"/>
      <c r="H58" s="426"/>
    </row>
    <row r="59" spans="6:8" ht="24" customHeight="1" thickBot="1">
      <c r="F59" s="145" t="s">
        <v>39</v>
      </c>
      <c r="G59" s="425"/>
      <c r="H59" s="426"/>
    </row>
    <row r="60" spans="6:8" ht="26.25" customHeight="1" thickBot="1">
      <c r="F60" s="145" t="s">
        <v>40</v>
      </c>
      <c r="G60" s="425"/>
      <c r="H60" s="426"/>
    </row>
    <row r="61" spans="6:8" ht="27" customHeight="1" thickBot="1">
      <c r="F61" s="238" t="s">
        <v>41</v>
      </c>
      <c r="G61" s="409"/>
      <c r="H61" s="410"/>
    </row>
  </sheetData>
  <sheetProtection selectLockedCells="1"/>
  <mergeCells count="10">
    <mergeCell ref="B40:D40"/>
    <mergeCell ref="F57:H57"/>
    <mergeCell ref="G58:H58"/>
    <mergeCell ref="G59:H59"/>
    <mergeCell ref="G60:H60"/>
    <mergeCell ref="G61:H61"/>
    <mergeCell ref="C41:D41"/>
    <mergeCell ref="C42:D42"/>
    <mergeCell ref="C43:D43"/>
    <mergeCell ref="C44:D44"/>
  </mergeCell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9.109375" defaultRowHeight="15"/>
  <cols>
    <col min="1" max="16384" width="9.109375" style="228"/>
  </cols>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M63"/>
  <sheetViews>
    <sheetView zoomScale="80" zoomScaleNormal="80" workbookViewId="0">
      <pane xSplit="4" ySplit="2" topLeftCell="F3" activePane="bottomRight" state="frozen"/>
      <selection pane="topRight" activeCell="E1" sqref="E1"/>
      <selection pane="bottomLeft" activeCell="A3" sqref="A3"/>
      <selection pane="bottomRight" activeCell="F8" sqref="F8"/>
    </sheetView>
  </sheetViews>
  <sheetFormatPr defaultColWidth="8.88671875" defaultRowHeight="17.399999999999999"/>
  <cols>
    <col min="1" max="1" width="25.6640625" style="34" customWidth="1"/>
    <col min="2" max="2" width="25.6640625" style="32" customWidth="1"/>
    <col min="3" max="3" width="7.6640625" style="37" customWidth="1"/>
    <col min="4" max="4" width="25.6640625" style="34" customWidth="1"/>
    <col min="5" max="5" width="50.6640625" style="34" customWidth="1"/>
    <col min="6" max="6" width="7.6640625" style="37" customWidth="1"/>
    <col min="7" max="7" width="9.6640625" style="34" customWidth="1"/>
    <col min="8" max="8" width="100.6640625" style="35" customWidth="1"/>
    <col min="9" max="9" width="11.6640625" style="7" customWidth="1"/>
    <col min="10" max="10" width="3.6640625" style="14" customWidth="1"/>
    <col min="11" max="11" width="22.6640625" style="12" customWidth="1"/>
    <col min="12" max="12" width="4.6640625" style="12" customWidth="1"/>
    <col min="13" max="13" width="8.6640625" style="14" customWidth="1"/>
    <col min="14" max="16384" width="8.88671875" style="34"/>
  </cols>
  <sheetData>
    <row r="1" spans="1:13" ht="39.9" customHeight="1" thickBot="1">
      <c r="A1" s="61" t="s">
        <v>14</v>
      </c>
      <c r="C1" s="23"/>
      <c r="D1" s="24"/>
      <c r="E1" s="33"/>
      <c r="F1" s="23"/>
      <c r="J1" s="427" t="s">
        <v>47</v>
      </c>
      <c r="K1" s="428"/>
      <c r="L1" s="429" t="s">
        <v>2</v>
      </c>
      <c r="M1" s="430"/>
    </row>
    <row r="2" spans="1:13" s="62" customFormat="1" ht="69.900000000000006" customHeight="1" thickBot="1">
      <c r="A2" s="63" t="s">
        <v>48</v>
      </c>
      <c r="B2" s="64" t="s">
        <v>49</v>
      </c>
      <c r="C2" s="65" t="s">
        <v>50</v>
      </c>
      <c r="D2" s="64" t="s">
        <v>51</v>
      </c>
      <c r="E2" s="66" t="s">
        <v>52</v>
      </c>
      <c r="F2" s="67" t="s">
        <v>53</v>
      </c>
      <c r="G2" s="89" t="s">
        <v>125</v>
      </c>
      <c r="H2" s="89" t="s">
        <v>55</v>
      </c>
      <c r="I2" s="92" t="s">
        <v>56</v>
      </c>
      <c r="J2" s="105" t="s">
        <v>57</v>
      </c>
      <c r="K2" s="106" t="s">
        <v>58</v>
      </c>
      <c r="L2" s="107" t="s">
        <v>59</v>
      </c>
      <c r="M2" s="108" t="s">
        <v>0</v>
      </c>
    </row>
    <row r="3" spans="1:13" ht="95.4" customHeight="1">
      <c r="A3" s="111" t="s">
        <v>870</v>
      </c>
      <c r="B3" s="111" t="s">
        <v>745</v>
      </c>
      <c r="C3" s="113" t="s">
        <v>62</v>
      </c>
      <c r="D3" s="114" t="s">
        <v>746</v>
      </c>
      <c r="E3" s="115" t="s">
        <v>873</v>
      </c>
      <c r="F3" s="114" t="s">
        <v>65</v>
      </c>
      <c r="G3" s="116"/>
      <c r="H3" s="117" t="s">
        <v>747</v>
      </c>
      <c r="I3" s="83"/>
      <c r="J3" s="149"/>
      <c r="K3" s="58"/>
      <c r="L3" s="59" t="str">
        <f t="shared" ref="L3:L7" si="0">IF(F3="Must",IF(J3=1,"OK","N"),"")</f>
        <v>N</v>
      </c>
      <c r="M3" s="60" t="str">
        <f t="shared" ref="M3:M7" si="1">IF(OR(AND(F3="Should",J3=1),AND(F3="Should",J3=1,K3&lt;&gt;"")),I3,"")</f>
        <v/>
      </c>
    </row>
    <row r="4" spans="1:13" ht="80.400000000000006" customHeight="1">
      <c r="A4" s="71"/>
      <c r="B4" s="71" t="s">
        <v>748</v>
      </c>
      <c r="C4" s="99" t="s">
        <v>68</v>
      </c>
      <c r="D4" s="114" t="s">
        <v>749</v>
      </c>
      <c r="E4" s="93" t="s">
        <v>872</v>
      </c>
      <c r="F4" s="93" t="s">
        <v>65</v>
      </c>
      <c r="G4" s="118"/>
      <c r="H4" s="117" t="s">
        <v>871</v>
      </c>
      <c r="I4" s="83"/>
      <c r="J4" s="149"/>
      <c r="K4" s="58"/>
      <c r="L4" s="59" t="str">
        <f t="shared" si="0"/>
        <v>N</v>
      </c>
      <c r="M4" s="60" t="str">
        <f t="shared" si="1"/>
        <v/>
      </c>
    </row>
    <row r="5" spans="1:13" ht="78.599999999999994" customHeight="1">
      <c r="A5" s="71"/>
      <c r="B5" s="71" t="s">
        <v>750</v>
      </c>
      <c r="C5" s="99" t="s">
        <v>402</v>
      </c>
      <c r="D5" s="114" t="s">
        <v>746</v>
      </c>
      <c r="E5" s="93" t="s">
        <v>751</v>
      </c>
      <c r="F5" s="93" t="s">
        <v>65</v>
      </c>
      <c r="G5" s="118"/>
      <c r="H5" s="117" t="s">
        <v>752</v>
      </c>
      <c r="I5" s="83"/>
      <c r="J5" s="149"/>
      <c r="K5" s="58"/>
      <c r="L5" s="59" t="str">
        <f t="shared" si="0"/>
        <v>N</v>
      </c>
      <c r="M5" s="60" t="str">
        <f t="shared" si="1"/>
        <v/>
      </c>
    </row>
    <row r="6" spans="1:13" ht="63" customHeight="1">
      <c r="A6" s="71"/>
      <c r="B6" s="71" t="s">
        <v>753</v>
      </c>
      <c r="C6" s="99" t="s">
        <v>533</v>
      </c>
      <c r="D6" s="114" t="s">
        <v>746</v>
      </c>
      <c r="E6" s="93" t="s">
        <v>877</v>
      </c>
      <c r="F6" s="93" t="s">
        <v>65</v>
      </c>
      <c r="G6" s="118"/>
      <c r="H6" s="117" t="s">
        <v>754</v>
      </c>
      <c r="I6" s="83"/>
      <c r="J6" s="149"/>
      <c r="K6" s="58"/>
      <c r="L6" s="59" t="str">
        <f t="shared" si="0"/>
        <v>N</v>
      </c>
      <c r="M6" s="60" t="str">
        <f t="shared" si="1"/>
        <v/>
      </c>
    </row>
    <row r="7" spans="1:13" ht="109.95" customHeight="1">
      <c r="A7" s="71"/>
      <c r="B7" s="71" t="s">
        <v>755</v>
      </c>
      <c r="C7" s="99" t="s">
        <v>548</v>
      </c>
      <c r="D7" s="93" t="s">
        <v>746</v>
      </c>
      <c r="E7" s="93" t="s">
        <v>756</v>
      </c>
      <c r="F7" s="93" t="s">
        <v>65</v>
      </c>
      <c r="G7" s="118"/>
      <c r="H7" s="117" t="s">
        <v>757</v>
      </c>
      <c r="I7" s="83"/>
      <c r="J7" s="149"/>
      <c r="K7" s="58"/>
      <c r="L7" s="59" t="str">
        <f t="shared" si="0"/>
        <v>N</v>
      </c>
      <c r="M7" s="60" t="str">
        <f t="shared" si="1"/>
        <v/>
      </c>
    </row>
    <row r="8" spans="1:13">
      <c r="C8" s="23"/>
      <c r="D8" s="24"/>
      <c r="E8" s="36"/>
      <c r="I8" s="13">
        <f>SUM(I3:I7)</f>
        <v>0</v>
      </c>
      <c r="M8" s="13">
        <f>SUM(M3:M7)</f>
        <v>0</v>
      </c>
    </row>
    <row r="9" spans="1:13">
      <c r="C9" s="23"/>
      <c r="D9" s="24"/>
      <c r="E9" s="36"/>
    </row>
    <row r="10" spans="1:13">
      <c r="C10" s="23"/>
      <c r="D10" s="24"/>
      <c r="E10" s="36"/>
    </row>
    <row r="11" spans="1:13">
      <c r="A11" s="36"/>
      <c r="B11" s="38"/>
      <c r="C11" s="39"/>
      <c r="D11" s="40"/>
      <c r="E11" s="36"/>
    </row>
    <row r="12" spans="1:13">
      <c r="A12" s="36"/>
      <c r="B12" s="38"/>
      <c r="C12" s="39"/>
      <c r="D12" s="40"/>
      <c r="E12" s="36"/>
    </row>
    <row r="13" spans="1:13">
      <c r="A13" s="36"/>
      <c r="B13" s="38"/>
      <c r="C13" s="39"/>
      <c r="D13" s="40"/>
      <c r="E13" s="36"/>
    </row>
    <row r="14" spans="1:13">
      <c r="A14" s="36"/>
      <c r="B14" s="38"/>
      <c r="C14" s="39"/>
      <c r="D14" s="40"/>
      <c r="E14" s="36"/>
    </row>
    <row r="15" spans="1:13">
      <c r="A15" s="36"/>
      <c r="B15" s="38"/>
      <c r="C15" s="39"/>
      <c r="D15" s="40"/>
      <c r="E15" s="36"/>
    </row>
    <row r="16" spans="1:13">
      <c r="A16" s="36"/>
      <c r="B16" s="38"/>
      <c r="C16" s="39"/>
      <c r="D16" s="40"/>
      <c r="E16" s="36"/>
      <c r="F16" s="34"/>
      <c r="H16" s="34"/>
      <c r="I16" s="34"/>
      <c r="J16" s="34"/>
      <c r="K16" s="34"/>
      <c r="L16" s="34"/>
      <c r="M16" s="34"/>
    </row>
    <row r="17" spans="1:13">
      <c r="A17" s="36"/>
      <c r="B17" s="38"/>
      <c r="C17" s="39"/>
      <c r="D17" s="40"/>
      <c r="E17" s="36"/>
      <c r="F17" s="34"/>
      <c r="H17" s="34"/>
      <c r="I17" s="34"/>
      <c r="J17" s="34"/>
      <c r="K17" s="34"/>
      <c r="L17" s="34"/>
      <c r="M17" s="34"/>
    </row>
    <row r="18" spans="1:13">
      <c r="A18" s="36"/>
      <c r="B18" s="38"/>
      <c r="C18" s="39"/>
      <c r="D18" s="40"/>
      <c r="E18" s="36"/>
      <c r="F18" s="34"/>
      <c r="H18" s="34"/>
      <c r="I18" s="34"/>
      <c r="J18" s="34"/>
      <c r="K18" s="34"/>
      <c r="L18" s="34"/>
      <c r="M18" s="34"/>
    </row>
    <row r="19" spans="1:13">
      <c r="A19" s="36"/>
      <c r="B19" s="38"/>
      <c r="C19" s="39"/>
      <c r="D19" s="40"/>
      <c r="E19" s="36"/>
      <c r="F19" s="34"/>
      <c r="H19" s="34"/>
      <c r="I19" s="34"/>
      <c r="J19" s="34"/>
      <c r="K19" s="34"/>
      <c r="L19" s="34"/>
      <c r="M19" s="34"/>
    </row>
    <row r="20" spans="1:13">
      <c r="A20" s="36"/>
      <c r="B20" s="38"/>
      <c r="C20" s="39"/>
      <c r="D20" s="40"/>
      <c r="E20" s="36"/>
      <c r="F20" s="34"/>
      <c r="H20" s="34"/>
      <c r="I20" s="34"/>
      <c r="J20" s="34"/>
      <c r="K20" s="34"/>
      <c r="L20" s="34"/>
      <c r="M20" s="34"/>
    </row>
    <row r="21" spans="1:13">
      <c r="A21" s="36"/>
      <c r="B21" s="38"/>
      <c r="C21" s="39"/>
      <c r="D21" s="40"/>
      <c r="E21" s="36"/>
      <c r="F21" s="34"/>
      <c r="H21" s="34"/>
      <c r="I21" s="34"/>
      <c r="J21" s="34"/>
      <c r="K21" s="34"/>
      <c r="L21" s="34"/>
      <c r="M21" s="34"/>
    </row>
    <row r="22" spans="1:13">
      <c r="A22" s="36"/>
      <c r="B22" s="38"/>
      <c r="C22" s="39"/>
      <c r="D22" s="40"/>
      <c r="E22" s="36"/>
      <c r="F22" s="34"/>
      <c r="H22" s="34"/>
      <c r="I22" s="34"/>
      <c r="J22" s="34"/>
      <c r="K22" s="34"/>
      <c r="L22" s="34"/>
      <c r="M22" s="34"/>
    </row>
    <row r="23" spans="1:13">
      <c r="A23" s="36"/>
      <c r="B23" s="38"/>
      <c r="C23" s="39"/>
      <c r="D23" s="40"/>
      <c r="E23" s="36"/>
      <c r="F23" s="34"/>
      <c r="H23" s="34"/>
      <c r="I23" s="34"/>
      <c r="J23" s="34"/>
      <c r="K23" s="34"/>
      <c r="L23" s="34"/>
      <c r="M23" s="34"/>
    </row>
    <row r="24" spans="1:13">
      <c r="A24" s="36"/>
      <c r="B24" s="38"/>
      <c r="C24" s="39"/>
      <c r="D24" s="40"/>
      <c r="E24" s="36"/>
      <c r="F24" s="34"/>
      <c r="H24" s="34"/>
      <c r="I24" s="34"/>
      <c r="J24" s="34"/>
      <c r="K24" s="34"/>
      <c r="L24" s="34"/>
      <c r="M24" s="34"/>
    </row>
    <row r="25" spans="1:13">
      <c r="A25" s="36"/>
      <c r="B25" s="38"/>
      <c r="C25" s="39"/>
      <c r="D25" s="40"/>
      <c r="E25" s="36"/>
      <c r="F25" s="34"/>
      <c r="H25" s="34"/>
      <c r="I25" s="34"/>
      <c r="J25" s="34"/>
      <c r="K25" s="34"/>
      <c r="L25" s="34"/>
      <c r="M25" s="34"/>
    </row>
    <row r="26" spans="1:13">
      <c r="A26" s="36"/>
      <c r="B26" s="38"/>
      <c r="C26" s="39"/>
      <c r="D26" s="40"/>
      <c r="E26" s="36"/>
      <c r="F26" s="34"/>
      <c r="H26" s="34"/>
      <c r="I26" s="34"/>
      <c r="J26" s="34"/>
      <c r="K26" s="34"/>
      <c r="L26" s="34"/>
      <c r="M26" s="34"/>
    </row>
    <row r="27" spans="1:13">
      <c r="A27" s="36"/>
      <c r="B27" s="38"/>
      <c r="C27" s="39"/>
      <c r="D27" s="40"/>
      <c r="E27" s="36"/>
      <c r="F27" s="34"/>
      <c r="H27" s="34"/>
      <c r="I27" s="34"/>
      <c r="J27" s="34"/>
      <c r="K27" s="34"/>
      <c r="L27" s="34"/>
      <c r="M27" s="34"/>
    </row>
    <row r="28" spans="1:13">
      <c r="A28" s="36"/>
      <c r="B28" s="38"/>
      <c r="C28" s="39"/>
      <c r="D28" s="40"/>
      <c r="E28" s="36"/>
      <c r="F28" s="34"/>
      <c r="H28" s="34"/>
      <c r="I28" s="34"/>
      <c r="J28" s="34"/>
      <c r="K28" s="34"/>
      <c r="L28" s="34"/>
      <c r="M28" s="34"/>
    </row>
    <row r="29" spans="1:13">
      <c r="A29" s="36"/>
      <c r="B29" s="38"/>
      <c r="C29" s="39"/>
      <c r="D29" s="40"/>
      <c r="E29" s="36"/>
      <c r="F29" s="34"/>
      <c r="H29" s="34"/>
      <c r="I29" s="34"/>
      <c r="J29" s="34"/>
      <c r="K29" s="34"/>
      <c r="L29" s="34"/>
      <c r="M29" s="34"/>
    </row>
    <row r="30" spans="1:13">
      <c r="A30" s="36"/>
      <c r="B30" s="38"/>
      <c r="C30" s="39"/>
      <c r="D30" s="40"/>
      <c r="E30" s="36"/>
      <c r="F30" s="34"/>
      <c r="H30" s="34"/>
      <c r="I30" s="34"/>
      <c r="J30" s="34"/>
      <c r="K30" s="34"/>
      <c r="L30" s="34"/>
      <c r="M30" s="34"/>
    </row>
    <row r="31" spans="1:13">
      <c r="A31" s="36"/>
      <c r="B31" s="38"/>
      <c r="C31" s="39"/>
      <c r="D31" s="40"/>
      <c r="E31" s="36"/>
      <c r="F31" s="34"/>
      <c r="H31" s="34"/>
      <c r="I31" s="34"/>
      <c r="J31" s="34"/>
      <c r="K31" s="34"/>
      <c r="L31" s="34"/>
      <c r="M31" s="34"/>
    </row>
    <row r="32" spans="1:13">
      <c r="A32" s="36"/>
      <c r="B32" s="38"/>
      <c r="C32" s="39"/>
      <c r="D32" s="40"/>
      <c r="E32" s="36"/>
      <c r="F32" s="34"/>
      <c r="H32" s="34"/>
      <c r="I32" s="34"/>
      <c r="J32" s="34"/>
      <c r="K32" s="34"/>
      <c r="L32" s="34"/>
      <c r="M32" s="34"/>
    </row>
    <row r="33" spans="1:13">
      <c r="A33" s="36"/>
      <c r="B33" s="38"/>
      <c r="C33" s="39"/>
      <c r="D33" s="40"/>
      <c r="E33" s="36"/>
      <c r="F33" s="34"/>
      <c r="H33" s="34"/>
      <c r="I33" s="34"/>
      <c r="J33" s="34"/>
      <c r="K33" s="34"/>
      <c r="L33" s="34"/>
      <c r="M33" s="34"/>
    </row>
    <row r="34" spans="1:13">
      <c r="A34" s="36"/>
      <c r="B34" s="38"/>
      <c r="C34" s="39"/>
      <c r="D34" s="40"/>
      <c r="E34" s="36"/>
      <c r="F34" s="34"/>
      <c r="H34" s="34"/>
      <c r="I34" s="34"/>
      <c r="J34" s="34"/>
      <c r="K34" s="34"/>
      <c r="L34" s="34"/>
      <c r="M34" s="34"/>
    </row>
    <row r="35" spans="1:13">
      <c r="A35" s="36"/>
      <c r="B35" s="38"/>
      <c r="C35" s="39"/>
      <c r="D35" s="40"/>
      <c r="E35" s="36"/>
      <c r="F35" s="34"/>
      <c r="H35" s="34"/>
      <c r="I35" s="34"/>
      <c r="J35" s="34"/>
      <c r="K35" s="34"/>
      <c r="L35" s="34"/>
      <c r="M35" s="34"/>
    </row>
    <row r="36" spans="1:13">
      <c r="A36" s="36"/>
      <c r="B36" s="38"/>
      <c r="C36" s="39"/>
      <c r="D36" s="40"/>
      <c r="E36" s="36"/>
      <c r="F36" s="34"/>
      <c r="H36" s="34"/>
      <c r="I36" s="34"/>
      <c r="J36" s="34"/>
      <c r="K36" s="34"/>
      <c r="L36" s="34"/>
      <c r="M36" s="34"/>
    </row>
    <row r="37" spans="1:13">
      <c r="A37" s="36"/>
      <c r="B37" s="38"/>
      <c r="C37" s="39"/>
      <c r="D37" s="40"/>
      <c r="E37" s="36"/>
      <c r="F37" s="34"/>
      <c r="H37" s="34"/>
      <c r="I37" s="34"/>
      <c r="J37" s="34"/>
      <c r="K37" s="34"/>
      <c r="L37" s="34"/>
      <c r="M37" s="34"/>
    </row>
    <row r="38" spans="1:13">
      <c r="A38" s="36"/>
      <c r="B38" s="38"/>
      <c r="C38" s="39"/>
      <c r="D38" s="40"/>
      <c r="E38" s="36"/>
      <c r="F38" s="34"/>
      <c r="H38" s="34"/>
      <c r="I38" s="34"/>
      <c r="J38" s="34"/>
      <c r="K38" s="34"/>
      <c r="L38" s="34"/>
      <c r="M38" s="34"/>
    </row>
    <row r="39" spans="1:13">
      <c r="A39" s="36"/>
      <c r="B39" s="38"/>
      <c r="C39" s="39"/>
      <c r="D39" s="40"/>
      <c r="E39" s="36"/>
      <c r="F39" s="34"/>
      <c r="H39" s="34"/>
      <c r="I39" s="34"/>
      <c r="J39" s="34"/>
      <c r="K39" s="34"/>
      <c r="L39" s="34"/>
      <c r="M39" s="34"/>
    </row>
    <row r="40" spans="1:13">
      <c r="A40" s="36"/>
      <c r="B40" s="38"/>
      <c r="C40" s="39"/>
      <c r="D40" s="40"/>
      <c r="E40" s="36"/>
      <c r="F40" s="34"/>
      <c r="H40" s="34"/>
      <c r="I40" s="34"/>
      <c r="J40" s="34"/>
      <c r="K40" s="34"/>
      <c r="L40" s="34"/>
      <c r="M40" s="34"/>
    </row>
    <row r="41" spans="1:13">
      <c r="A41" s="36"/>
      <c r="B41" s="38"/>
      <c r="C41" s="39"/>
      <c r="D41" s="40"/>
      <c r="E41" s="36"/>
      <c r="F41" s="34"/>
      <c r="H41" s="34"/>
      <c r="I41" s="34"/>
      <c r="J41" s="34"/>
      <c r="K41" s="34"/>
      <c r="L41" s="34"/>
      <c r="M41" s="34"/>
    </row>
    <row r="42" spans="1:13">
      <c r="A42" s="36"/>
      <c r="B42" s="38"/>
      <c r="C42" s="39"/>
      <c r="D42" s="40"/>
      <c r="E42" s="36"/>
      <c r="F42" s="34"/>
      <c r="H42" s="34"/>
      <c r="I42" s="34"/>
      <c r="J42" s="34"/>
      <c r="K42" s="34"/>
      <c r="L42" s="34"/>
      <c r="M42" s="34"/>
    </row>
    <row r="43" spans="1:13">
      <c r="A43" s="36"/>
      <c r="B43" s="38"/>
      <c r="C43" s="39"/>
      <c r="D43" s="40"/>
      <c r="E43" s="36"/>
      <c r="F43" s="34"/>
      <c r="H43" s="34"/>
      <c r="I43" s="34"/>
      <c r="J43" s="34"/>
      <c r="K43" s="34"/>
      <c r="L43" s="34"/>
      <c r="M43" s="34"/>
    </row>
    <row r="44" spans="1:13">
      <c r="A44" s="36"/>
      <c r="B44" s="38"/>
      <c r="C44" s="39"/>
      <c r="D44" s="40"/>
      <c r="E44" s="36"/>
      <c r="F44" s="34"/>
      <c r="H44" s="34"/>
      <c r="I44" s="34"/>
      <c r="J44" s="34"/>
      <c r="K44" s="34"/>
      <c r="L44" s="34"/>
      <c r="M44" s="34"/>
    </row>
    <row r="45" spans="1:13">
      <c r="A45" s="36"/>
      <c r="B45" s="38"/>
      <c r="C45" s="39"/>
      <c r="D45" s="40"/>
      <c r="E45" s="36"/>
      <c r="F45" s="34"/>
      <c r="H45" s="34"/>
      <c r="I45" s="34"/>
      <c r="J45" s="34"/>
      <c r="K45" s="34"/>
      <c r="L45" s="34"/>
      <c r="M45" s="34"/>
    </row>
    <row r="46" spans="1:13">
      <c r="A46" s="36"/>
      <c r="B46" s="38"/>
      <c r="C46" s="39"/>
      <c r="D46" s="40"/>
      <c r="E46" s="36"/>
      <c r="F46" s="34"/>
      <c r="H46" s="34"/>
      <c r="I46" s="34"/>
      <c r="J46" s="34"/>
      <c r="K46" s="34"/>
      <c r="L46" s="34"/>
      <c r="M46" s="34"/>
    </row>
    <row r="47" spans="1:13">
      <c r="A47" s="36"/>
      <c r="B47" s="38"/>
      <c r="C47" s="39"/>
      <c r="D47" s="40"/>
      <c r="E47" s="36"/>
      <c r="F47" s="34"/>
      <c r="H47" s="34"/>
      <c r="I47" s="34"/>
      <c r="J47" s="34"/>
      <c r="K47" s="34"/>
      <c r="L47" s="34"/>
      <c r="M47" s="34"/>
    </row>
    <row r="48" spans="1:13">
      <c r="A48" s="36"/>
      <c r="B48" s="38"/>
      <c r="C48" s="39"/>
      <c r="D48" s="40"/>
      <c r="E48" s="36"/>
      <c r="F48" s="34"/>
      <c r="H48" s="34"/>
      <c r="I48" s="34"/>
      <c r="J48" s="34"/>
      <c r="K48" s="34"/>
      <c r="L48" s="34"/>
      <c r="M48" s="34"/>
    </row>
    <row r="49" spans="1:13">
      <c r="A49" s="36"/>
      <c r="B49" s="38"/>
      <c r="C49" s="39"/>
      <c r="D49" s="40"/>
      <c r="E49" s="36"/>
      <c r="F49" s="34"/>
      <c r="H49" s="34"/>
      <c r="I49" s="34"/>
      <c r="J49" s="34"/>
      <c r="K49" s="34"/>
      <c r="L49" s="34"/>
      <c r="M49" s="34"/>
    </row>
    <row r="50" spans="1:13">
      <c r="A50" s="36"/>
      <c r="B50" s="38"/>
      <c r="C50" s="39"/>
      <c r="D50" s="40"/>
      <c r="E50" s="36"/>
      <c r="F50" s="34"/>
      <c r="H50" s="34"/>
      <c r="I50" s="34"/>
      <c r="J50" s="34"/>
      <c r="K50" s="34"/>
      <c r="L50" s="34"/>
      <c r="M50" s="34"/>
    </row>
    <row r="51" spans="1:13">
      <c r="A51" s="36"/>
      <c r="B51" s="38"/>
      <c r="C51" s="39"/>
      <c r="D51" s="40"/>
      <c r="E51" s="36"/>
      <c r="F51" s="34"/>
      <c r="H51" s="34"/>
      <c r="I51" s="34"/>
      <c r="J51" s="34"/>
      <c r="K51" s="34"/>
      <c r="L51" s="34"/>
      <c r="M51" s="34"/>
    </row>
    <row r="52" spans="1:13">
      <c r="A52" s="36"/>
      <c r="B52" s="38"/>
      <c r="C52" s="39"/>
      <c r="D52" s="40"/>
      <c r="E52" s="36"/>
      <c r="F52" s="34"/>
      <c r="H52" s="34"/>
      <c r="I52" s="34"/>
      <c r="J52" s="34"/>
      <c r="K52" s="34"/>
      <c r="L52" s="34"/>
      <c r="M52" s="34"/>
    </row>
    <row r="53" spans="1:13">
      <c r="A53" s="36"/>
      <c r="B53" s="38"/>
      <c r="C53" s="39"/>
      <c r="D53" s="40"/>
      <c r="E53" s="36"/>
      <c r="F53" s="34"/>
      <c r="H53" s="34"/>
      <c r="I53" s="34"/>
      <c r="J53" s="34"/>
      <c r="K53" s="34"/>
      <c r="L53" s="34"/>
      <c r="M53" s="34"/>
    </row>
    <row r="54" spans="1:13">
      <c r="A54" s="36"/>
      <c r="B54" s="38"/>
      <c r="C54" s="39"/>
      <c r="D54" s="40"/>
      <c r="E54" s="36"/>
      <c r="F54" s="34"/>
      <c r="H54" s="34"/>
      <c r="I54" s="34"/>
      <c r="J54" s="34"/>
      <c r="K54" s="34"/>
      <c r="L54" s="34"/>
      <c r="M54" s="34"/>
    </row>
    <row r="55" spans="1:13">
      <c r="A55" s="36"/>
      <c r="B55" s="38"/>
      <c r="C55" s="39"/>
      <c r="D55" s="40"/>
      <c r="E55" s="36"/>
      <c r="F55" s="34"/>
      <c r="H55" s="34"/>
      <c r="I55" s="34"/>
      <c r="J55" s="34"/>
      <c r="K55" s="34"/>
      <c r="L55" s="34"/>
      <c r="M55" s="34"/>
    </row>
    <row r="56" spans="1:13">
      <c r="A56" s="36"/>
      <c r="B56" s="38"/>
      <c r="C56" s="39"/>
      <c r="D56" s="40"/>
      <c r="E56" s="36"/>
      <c r="F56" s="34"/>
      <c r="H56" s="34"/>
      <c r="I56" s="34"/>
      <c r="J56" s="34"/>
      <c r="K56" s="34"/>
      <c r="L56" s="34"/>
      <c r="M56" s="34"/>
    </row>
    <row r="57" spans="1:13">
      <c r="A57" s="36"/>
      <c r="B57" s="38"/>
      <c r="C57" s="39"/>
      <c r="D57" s="40"/>
      <c r="E57" s="36"/>
      <c r="F57" s="34"/>
      <c r="H57" s="34"/>
      <c r="I57" s="34"/>
      <c r="J57" s="34"/>
      <c r="K57" s="34"/>
      <c r="L57" s="34"/>
      <c r="M57" s="34"/>
    </row>
    <row r="58" spans="1:13">
      <c r="A58" s="36"/>
      <c r="B58" s="38"/>
      <c r="C58" s="39"/>
      <c r="D58" s="40"/>
      <c r="E58" s="36"/>
      <c r="F58" s="34"/>
      <c r="H58" s="34"/>
      <c r="I58" s="34"/>
      <c r="J58" s="34"/>
      <c r="K58" s="34"/>
      <c r="L58" s="34"/>
      <c r="M58" s="34"/>
    </row>
    <row r="59" spans="1:13">
      <c r="A59" s="36"/>
      <c r="B59" s="38"/>
      <c r="C59" s="39"/>
      <c r="D59" s="40"/>
      <c r="E59" s="36"/>
      <c r="F59" s="34"/>
      <c r="H59" s="34"/>
      <c r="I59" s="34"/>
      <c r="J59" s="34"/>
      <c r="K59" s="34"/>
      <c r="L59" s="34"/>
      <c r="M59" s="34"/>
    </row>
    <row r="60" spans="1:13">
      <c r="A60" s="36"/>
      <c r="B60" s="38"/>
      <c r="C60" s="39"/>
      <c r="D60" s="40"/>
      <c r="E60" s="36"/>
      <c r="F60" s="34"/>
      <c r="H60" s="34"/>
      <c r="I60" s="34"/>
      <c r="J60" s="34"/>
      <c r="K60" s="34"/>
      <c r="L60" s="34"/>
      <c r="M60" s="34"/>
    </row>
    <row r="61" spans="1:13">
      <c r="A61" s="36"/>
      <c r="B61" s="38"/>
      <c r="C61" s="39"/>
      <c r="D61" s="40"/>
      <c r="E61" s="36"/>
      <c r="F61" s="34"/>
      <c r="H61" s="34"/>
      <c r="I61" s="34"/>
      <c r="J61" s="34"/>
      <c r="K61" s="34"/>
      <c r="L61" s="34"/>
      <c r="M61" s="34"/>
    </row>
    <row r="62" spans="1:13">
      <c r="A62" s="36"/>
      <c r="B62" s="38"/>
      <c r="C62" s="39"/>
      <c r="D62" s="40"/>
      <c r="E62" s="36"/>
      <c r="F62" s="34"/>
      <c r="H62" s="34"/>
      <c r="I62" s="34"/>
      <c r="J62" s="34"/>
      <c r="K62" s="34"/>
      <c r="L62" s="34"/>
      <c r="M62" s="34"/>
    </row>
    <row r="63" spans="1:13">
      <c r="A63" s="36"/>
      <c r="B63" s="38"/>
      <c r="C63" s="39"/>
      <c r="D63" s="40"/>
      <c r="E63" s="36"/>
      <c r="F63" s="34"/>
      <c r="H63" s="34"/>
      <c r="I63" s="34"/>
      <c r="J63" s="34"/>
      <c r="K63" s="34"/>
      <c r="L63" s="34"/>
      <c r="M63" s="34"/>
    </row>
  </sheetData>
  <sheetProtection selectLockedCells="1"/>
  <mergeCells count="2">
    <mergeCell ref="J1:K1"/>
    <mergeCell ref="L1:M1"/>
  </mergeCells>
  <conditionalFormatting sqref="J3:J7">
    <cfRule type="cellIs" dxfId="37" priority="37" stopIfTrue="1" operator="notEqual">
      <formula>""</formula>
    </cfRule>
  </conditionalFormatting>
  <conditionalFormatting sqref="K3:K7">
    <cfRule type="expression" dxfId="36" priority="38" stopIfTrue="1">
      <formula>OR(F3="Must",F3="Should")</formula>
    </cfRule>
    <cfRule type="cellIs" dxfId="35" priority="39" stopIfTrue="1" operator="equal">
      <formula>""</formula>
    </cfRule>
    <cfRule type="cellIs" dxfId="34" priority="40" stopIfTrue="1" operator="notEqual">
      <formula>""</formula>
    </cfRule>
  </conditionalFormatting>
  <conditionalFormatting sqref="L3:L7">
    <cfRule type="expression" dxfId="33" priority="33" stopIfTrue="1">
      <formula>F3&lt;&gt;"Must"</formula>
    </cfRule>
    <cfRule type="expression" dxfId="32" priority="34" stopIfTrue="1">
      <formula>J3=1</formula>
    </cfRule>
  </conditionalFormatting>
  <conditionalFormatting sqref="M3:M7">
    <cfRule type="expression" dxfId="31" priority="35" stopIfTrue="1">
      <formula>OR(F3="Must",F3="Must")</formula>
    </cfRule>
    <cfRule type="expression" dxfId="30" priority="36" stopIfTrue="1">
      <formula>J3=1</formula>
    </cfRule>
  </conditionalFormatting>
  <dataValidations count="1">
    <dataValidation type="list" allowBlank="1" showInputMessage="1" showErrorMessage="1" sqref="F8:F1048576" xr:uid="{00000000-0002-0000-0A00-000000000000}">
      <formula1>PriorityList</formula1>
    </dataValidation>
  </dataValidations>
  <pageMargins left="0.19685039370078741" right="0.19685039370078741" top="0.98425196850393704" bottom="0.98425196850393704" header="0.51181102362204722" footer="0.51181102362204722"/>
  <pageSetup paperSize="8" scale="54" fitToHeight="0" orientation="portrait"/>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I86"/>
  <sheetViews>
    <sheetView zoomScale="70" zoomScaleNormal="70" workbookViewId="0">
      <pane ySplit="1440" activePane="bottomLeft"/>
      <selection pane="bottomLeft" activeCell="G5" sqref="G5"/>
    </sheetView>
  </sheetViews>
  <sheetFormatPr defaultColWidth="11.44140625" defaultRowHeight="14.4"/>
  <cols>
    <col min="1" max="1" width="19.44140625" bestFit="1" customWidth="1"/>
    <col min="2" max="2" width="39.33203125" customWidth="1"/>
    <col min="3" max="3" width="34.109375" customWidth="1"/>
    <col min="4" max="4" width="50.88671875" style="10" customWidth="1"/>
    <col min="5" max="5" width="21.109375" style="206" bestFit="1" customWidth="1"/>
    <col min="6" max="6" width="26.88671875" style="206" customWidth="1"/>
    <col min="7" max="7" width="16" style="207" customWidth="1"/>
    <col min="8" max="8" width="20" style="208" customWidth="1"/>
    <col min="9" max="9" width="21.33203125" customWidth="1"/>
  </cols>
  <sheetData>
    <row r="1" spans="1:9" s="167" customFormat="1" ht="16.2">
      <c r="A1" s="160"/>
      <c r="B1" s="161" t="s">
        <v>860</v>
      </c>
      <c r="C1" s="162"/>
      <c r="D1" s="163"/>
      <c r="E1" s="164"/>
      <c r="F1" s="164"/>
      <c r="G1" s="165"/>
      <c r="H1" s="166"/>
      <c r="I1"/>
    </row>
    <row r="2" spans="1:9" ht="23.4">
      <c r="A2" s="326" t="s">
        <v>7</v>
      </c>
      <c r="B2" s="161"/>
      <c r="D2" s="163"/>
      <c r="E2" s="164"/>
      <c r="F2" s="164"/>
      <c r="G2" s="165"/>
      <c r="H2" s="166"/>
    </row>
    <row r="3" spans="1:9" s="175" customFormat="1" ht="48.6">
      <c r="A3" s="169" t="s">
        <v>758</v>
      </c>
      <c r="B3" s="170" t="s">
        <v>759</v>
      </c>
      <c r="C3" s="169" t="s">
        <v>760</v>
      </c>
      <c r="D3" s="171" t="s">
        <v>761</v>
      </c>
      <c r="E3" s="172" t="s">
        <v>762</v>
      </c>
      <c r="F3" s="172" t="s">
        <v>763</v>
      </c>
      <c r="G3" s="173" t="s">
        <v>764</v>
      </c>
      <c r="H3" s="172" t="s">
        <v>765</v>
      </c>
      <c r="I3" s="174"/>
    </row>
    <row r="4" spans="1:9">
      <c r="A4" s="168"/>
      <c r="B4" s="176"/>
      <c r="C4" s="168"/>
      <c r="D4" s="163"/>
      <c r="E4" s="164"/>
      <c r="F4" s="164"/>
      <c r="G4" s="165"/>
      <c r="H4" s="166"/>
    </row>
    <row r="5" spans="1:9" ht="16.2">
      <c r="A5" s="177"/>
      <c r="B5" s="178"/>
      <c r="C5" s="179"/>
      <c r="D5" s="180"/>
      <c r="E5" s="334"/>
      <c r="F5" s="181"/>
      <c r="G5" s="336"/>
      <c r="H5" s="182">
        <f>(F5-(F5*G5/100))*A5</f>
        <v>0</v>
      </c>
    </row>
    <row r="6" spans="1:9" ht="16.2">
      <c r="A6" s="177"/>
      <c r="B6" s="178"/>
      <c r="C6" s="179"/>
      <c r="D6" s="180"/>
      <c r="E6" s="334"/>
      <c r="F6" s="181"/>
      <c r="G6" s="336"/>
      <c r="H6" s="182">
        <f t="shared" ref="H6:H50" si="0">(F6-(F6*G6/100))*A6</f>
        <v>0</v>
      </c>
    </row>
    <row r="7" spans="1:9" ht="16.2">
      <c r="A7" s="177"/>
      <c r="B7" s="178"/>
      <c r="C7" s="179"/>
      <c r="D7" s="180"/>
      <c r="E7" s="334"/>
      <c r="F7" s="181"/>
      <c r="G7" s="336"/>
      <c r="H7" s="182">
        <f>(F7-(F7*G7/100))*A7</f>
        <v>0</v>
      </c>
    </row>
    <row r="8" spans="1:9" ht="16.2">
      <c r="A8" s="177"/>
      <c r="B8" s="178"/>
      <c r="C8" s="179"/>
      <c r="D8" s="180"/>
      <c r="E8" s="334"/>
      <c r="F8" s="181"/>
      <c r="G8" s="336"/>
      <c r="H8" s="182">
        <f t="shared" si="0"/>
        <v>0</v>
      </c>
    </row>
    <row r="9" spans="1:9" ht="16.2">
      <c r="A9" s="177"/>
      <c r="B9" s="178"/>
      <c r="C9" s="179"/>
      <c r="D9" s="180"/>
      <c r="E9" s="334"/>
      <c r="F9" s="181"/>
      <c r="G9" s="336"/>
      <c r="H9" s="182">
        <f t="shared" si="0"/>
        <v>0</v>
      </c>
    </row>
    <row r="10" spans="1:9" ht="16.2">
      <c r="A10" s="177"/>
      <c r="B10" s="178"/>
      <c r="C10" s="179"/>
      <c r="D10" s="180"/>
      <c r="E10" s="334"/>
      <c r="F10" s="181"/>
      <c r="G10" s="336"/>
      <c r="H10" s="182">
        <f t="shared" si="0"/>
        <v>0</v>
      </c>
    </row>
    <row r="11" spans="1:9" ht="16.2">
      <c r="A11" s="177"/>
      <c r="B11" s="178"/>
      <c r="C11" s="179"/>
      <c r="D11" s="180"/>
      <c r="E11" s="334"/>
      <c r="F11" s="181"/>
      <c r="G11" s="336"/>
      <c r="H11" s="182">
        <f t="shared" si="0"/>
        <v>0</v>
      </c>
    </row>
    <row r="12" spans="1:9" ht="16.2">
      <c r="A12" s="177"/>
      <c r="B12" s="178"/>
      <c r="C12" s="179"/>
      <c r="D12" s="180"/>
      <c r="E12" s="334"/>
      <c r="F12" s="181"/>
      <c r="G12" s="336"/>
      <c r="H12" s="182">
        <f t="shared" si="0"/>
        <v>0</v>
      </c>
    </row>
    <row r="13" spans="1:9" ht="16.2">
      <c r="A13" s="177"/>
      <c r="B13" s="178"/>
      <c r="C13" s="179"/>
      <c r="D13" s="180"/>
      <c r="E13" s="334"/>
      <c r="F13" s="181"/>
      <c r="G13" s="336"/>
      <c r="H13" s="182">
        <f t="shared" si="0"/>
        <v>0</v>
      </c>
    </row>
    <row r="14" spans="1:9" ht="16.2">
      <c r="A14" s="177"/>
      <c r="B14" s="178"/>
      <c r="C14" s="179"/>
      <c r="D14" s="180"/>
      <c r="E14" s="334"/>
      <c r="F14" s="181"/>
      <c r="G14" s="336"/>
      <c r="H14" s="182">
        <f t="shared" si="0"/>
        <v>0</v>
      </c>
    </row>
    <row r="15" spans="1:9" s="189" customFormat="1" ht="16.2">
      <c r="A15" s="183"/>
      <c r="B15" s="184"/>
      <c r="C15" s="185"/>
      <c r="D15" s="186"/>
      <c r="E15" s="335"/>
      <c r="F15" s="187"/>
      <c r="G15" s="337"/>
      <c r="H15" s="182">
        <f t="shared" si="0"/>
        <v>0</v>
      </c>
      <c r="I15" s="188"/>
    </row>
    <row r="16" spans="1:9" s="189" customFormat="1" ht="16.2">
      <c r="A16" s="183"/>
      <c r="B16" s="184"/>
      <c r="C16" s="179"/>
      <c r="D16" s="186"/>
      <c r="E16" s="335"/>
      <c r="F16" s="187"/>
      <c r="G16" s="337"/>
      <c r="H16" s="182">
        <f t="shared" si="0"/>
        <v>0</v>
      </c>
      <c r="I16" s="188"/>
    </row>
    <row r="17" spans="1:9" s="189" customFormat="1" ht="16.2">
      <c r="A17" s="183"/>
      <c r="B17" s="184"/>
      <c r="C17" s="185"/>
      <c r="D17" s="186"/>
      <c r="E17" s="335"/>
      <c r="F17" s="187"/>
      <c r="G17" s="337"/>
      <c r="H17" s="182">
        <f t="shared" si="0"/>
        <v>0</v>
      </c>
      <c r="I17" s="188"/>
    </row>
    <row r="18" spans="1:9" s="189" customFormat="1" ht="16.2">
      <c r="A18" s="183"/>
      <c r="B18" s="184"/>
      <c r="C18" s="185"/>
      <c r="D18" s="186"/>
      <c r="E18" s="335"/>
      <c r="F18" s="187"/>
      <c r="G18" s="337"/>
      <c r="H18" s="182">
        <f t="shared" si="0"/>
        <v>0</v>
      </c>
      <c r="I18" s="188"/>
    </row>
    <row r="19" spans="1:9" s="189" customFormat="1" ht="16.2">
      <c r="A19" s="183"/>
      <c r="B19" s="184"/>
      <c r="C19" s="185"/>
      <c r="D19" s="186"/>
      <c r="E19" s="335"/>
      <c r="F19" s="187"/>
      <c r="G19" s="337"/>
      <c r="H19" s="182">
        <f t="shared" si="0"/>
        <v>0</v>
      </c>
      <c r="I19" s="188"/>
    </row>
    <row r="20" spans="1:9" s="167" customFormat="1" ht="16.2">
      <c r="A20" s="190"/>
      <c r="B20" s="178"/>
      <c r="C20" s="179"/>
      <c r="D20" s="180"/>
      <c r="E20" s="334"/>
      <c r="F20" s="181"/>
      <c r="G20" s="336"/>
      <c r="H20" s="182">
        <f t="shared" si="0"/>
        <v>0</v>
      </c>
      <c r="I20"/>
    </row>
    <row r="21" spans="1:9" s="167" customFormat="1" ht="16.2">
      <c r="A21" s="190"/>
      <c r="B21" s="178"/>
      <c r="C21" s="179"/>
      <c r="D21" s="180"/>
      <c r="E21" s="334"/>
      <c r="F21" s="181"/>
      <c r="G21" s="336"/>
      <c r="H21" s="182">
        <f t="shared" si="0"/>
        <v>0</v>
      </c>
      <c r="I21"/>
    </row>
    <row r="22" spans="1:9" s="167" customFormat="1">
      <c r="A22" s="190"/>
      <c r="B22" s="178"/>
      <c r="C22" s="177"/>
      <c r="D22" s="180"/>
      <c r="E22" s="334"/>
      <c r="F22" s="181"/>
      <c r="G22" s="336"/>
      <c r="H22" s="182">
        <f t="shared" si="0"/>
        <v>0</v>
      </c>
      <c r="I22"/>
    </row>
    <row r="23" spans="1:9" s="167" customFormat="1">
      <c r="A23" s="190"/>
      <c r="B23" s="178"/>
      <c r="C23" s="177"/>
      <c r="D23" s="180"/>
      <c r="E23" s="334"/>
      <c r="F23" s="181"/>
      <c r="G23" s="336"/>
      <c r="H23" s="182">
        <f t="shared" si="0"/>
        <v>0</v>
      </c>
      <c r="I23"/>
    </row>
    <row r="24" spans="1:9" s="167" customFormat="1">
      <c r="A24" s="190"/>
      <c r="B24" s="178"/>
      <c r="C24" s="177"/>
      <c r="D24" s="180"/>
      <c r="E24" s="334"/>
      <c r="F24" s="181"/>
      <c r="G24" s="336"/>
      <c r="H24" s="182">
        <f t="shared" si="0"/>
        <v>0</v>
      </c>
      <c r="I24"/>
    </row>
    <row r="25" spans="1:9" s="167" customFormat="1">
      <c r="A25" s="190"/>
      <c r="B25" s="178"/>
      <c r="C25" s="177"/>
      <c r="D25" s="180"/>
      <c r="E25" s="334"/>
      <c r="F25" s="181"/>
      <c r="G25" s="336"/>
      <c r="H25" s="182">
        <f t="shared" si="0"/>
        <v>0</v>
      </c>
      <c r="I25" s="191"/>
    </row>
    <row r="26" spans="1:9" s="167" customFormat="1">
      <c r="A26" s="190"/>
      <c r="B26" s="178"/>
      <c r="C26" s="177"/>
      <c r="D26" s="180"/>
      <c r="E26" s="334"/>
      <c r="F26" s="181"/>
      <c r="G26" s="336"/>
      <c r="H26" s="182">
        <f t="shared" si="0"/>
        <v>0</v>
      </c>
      <c r="I26" s="191"/>
    </row>
    <row r="27" spans="1:9" s="193" customFormat="1" ht="16.2">
      <c r="A27" s="192"/>
      <c r="B27" s="178"/>
      <c r="C27" s="179"/>
      <c r="D27" s="180"/>
      <c r="E27" s="334"/>
      <c r="F27" s="181"/>
      <c r="G27" s="336"/>
      <c r="H27" s="182">
        <f t="shared" si="0"/>
        <v>0</v>
      </c>
      <c r="I27" s="191"/>
    </row>
    <row r="28" spans="1:9" s="167" customFormat="1">
      <c r="A28" s="190"/>
      <c r="B28" s="178"/>
      <c r="C28" s="177"/>
      <c r="D28" s="180"/>
      <c r="E28" s="334"/>
      <c r="F28" s="181"/>
      <c r="G28" s="336"/>
      <c r="H28" s="182">
        <f t="shared" si="0"/>
        <v>0</v>
      </c>
      <c r="I28"/>
    </row>
    <row r="29" spans="1:9" s="167" customFormat="1">
      <c r="A29" s="190"/>
      <c r="B29" s="178"/>
      <c r="C29" s="177"/>
      <c r="D29" s="180"/>
      <c r="E29" s="334"/>
      <c r="F29" s="181"/>
      <c r="G29" s="336"/>
      <c r="H29" s="182">
        <f t="shared" si="0"/>
        <v>0</v>
      </c>
      <c r="I29"/>
    </row>
    <row r="30" spans="1:9" s="167" customFormat="1">
      <c r="A30" s="190"/>
      <c r="B30" s="178"/>
      <c r="C30" s="177"/>
      <c r="D30" s="180"/>
      <c r="E30" s="334"/>
      <c r="F30" s="181"/>
      <c r="G30" s="336"/>
      <c r="H30" s="182">
        <f t="shared" si="0"/>
        <v>0</v>
      </c>
      <c r="I30"/>
    </row>
    <row r="31" spans="1:9" s="167" customFormat="1">
      <c r="A31" s="190"/>
      <c r="B31" s="178"/>
      <c r="C31" s="177"/>
      <c r="D31" s="180"/>
      <c r="E31" s="334"/>
      <c r="F31" s="181"/>
      <c r="G31" s="336"/>
      <c r="H31" s="182">
        <f t="shared" si="0"/>
        <v>0</v>
      </c>
      <c r="I31"/>
    </row>
    <row r="32" spans="1:9">
      <c r="A32" s="177"/>
      <c r="B32" s="178"/>
      <c r="C32" s="177"/>
      <c r="D32" s="180"/>
      <c r="E32" s="334"/>
      <c r="F32" s="181"/>
      <c r="G32" s="336"/>
      <c r="H32" s="182">
        <f t="shared" si="0"/>
        <v>0</v>
      </c>
    </row>
    <row r="33" spans="1:8">
      <c r="A33" s="177"/>
      <c r="B33" s="178"/>
      <c r="C33" s="177"/>
      <c r="D33" s="180"/>
      <c r="E33" s="334"/>
      <c r="F33" s="181"/>
      <c r="G33" s="336"/>
      <c r="H33" s="182">
        <f t="shared" si="0"/>
        <v>0</v>
      </c>
    </row>
    <row r="34" spans="1:8" ht="16.2">
      <c r="A34" s="177"/>
      <c r="B34" s="178"/>
      <c r="C34" s="179"/>
      <c r="D34" s="180"/>
      <c r="E34" s="334"/>
      <c r="F34" s="181"/>
      <c r="G34" s="336"/>
      <c r="H34" s="182">
        <f t="shared" si="0"/>
        <v>0</v>
      </c>
    </row>
    <row r="35" spans="1:8">
      <c r="A35" s="177"/>
      <c r="B35" s="178"/>
      <c r="C35" s="177"/>
      <c r="D35" s="180"/>
      <c r="E35" s="334"/>
      <c r="F35" s="181"/>
      <c r="G35" s="336"/>
      <c r="H35" s="182">
        <f t="shared" si="0"/>
        <v>0</v>
      </c>
    </row>
    <row r="36" spans="1:8">
      <c r="A36" s="177"/>
      <c r="B36" s="178"/>
      <c r="C36" s="177"/>
      <c r="D36" s="180"/>
      <c r="E36" s="334"/>
      <c r="F36" s="181"/>
      <c r="G36" s="336"/>
      <c r="H36" s="182">
        <f t="shared" si="0"/>
        <v>0</v>
      </c>
    </row>
    <row r="37" spans="1:8">
      <c r="A37" s="177"/>
      <c r="B37" s="178"/>
      <c r="C37" s="177"/>
      <c r="D37" s="180" t="s">
        <v>766</v>
      </c>
      <c r="E37" s="334"/>
      <c r="F37" s="181"/>
      <c r="G37" s="336"/>
      <c r="H37" s="182">
        <f t="shared" si="0"/>
        <v>0</v>
      </c>
    </row>
    <row r="38" spans="1:8">
      <c r="A38" s="177"/>
      <c r="B38" s="178"/>
      <c r="C38" s="177"/>
      <c r="D38" s="180"/>
      <c r="E38" s="334"/>
      <c r="F38" s="181"/>
      <c r="G38" s="336"/>
      <c r="H38" s="182">
        <f t="shared" si="0"/>
        <v>0</v>
      </c>
    </row>
    <row r="39" spans="1:8">
      <c r="A39" s="177"/>
      <c r="B39" s="178"/>
      <c r="C39" s="177"/>
      <c r="D39" s="180"/>
      <c r="E39" s="334"/>
      <c r="F39" s="181"/>
      <c r="G39" s="336"/>
      <c r="H39" s="182">
        <f t="shared" si="0"/>
        <v>0</v>
      </c>
    </row>
    <row r="40" spans="1:8">
      <c r="A40" s="177"/>
      <c r="B40" s="178"/>
      <c r="C40" s="177"/>
      <c r="D40" s="180"/>
      <c r="E40" s="334"/>
      <c r="F40" s="181"/>
      <c r="G40" s="336"/>
      <c r="H40" s="182">
        <f t="shared" si="0"/>
        <v>0</v>
      </c>
    </row>
    <row r="41" spans="1:8">
      <c r="A41" s="177"/>
      <c r="B41" s="178"/>
      <c r="C41" s="177"/>
      <c r="D41" s="180"/>
      <c r="E41" s="334"/>
      <c r="F41" s="181"/>
      <c r="G41" s="336"/>
      <c r="H41" s="182">
        <f t="shared" si="0"/>
        <v>0</v>
      </c>
    </row>
    <row r="42" spans="1:8">
      <c r="A42" s="177"/>
      <c r="B42" s="178"/>
      <c r="C42" s="177"/>
      <c r="D42" s="180"/>
      <c r="E42" s="334"/>
      <c r="F42" s="181"/>
      <c r="G42" s="336"/>
      <c r="H42" s="182">
        <f t="shared" si="0"/>
        <v>0</v>
      </c>
    </row>
    <row r="43" spans="1:8">
      <c r="A43" s="177"/>
      <c r="B43" s="178"/>
      <c r="C43" s="177"/>
      <c r="D43" s="180"/>
      <c r="E43" s="334"/>
      <c r="F43" s="181"/>
      <c r="G43" s="336"/>
      <c r="H43" s="182">
        <f t="shared" si="0"/>
        <v>0</v>
      </c>
    </row>
    <row r="44" spans="1:8">
      <c r="A44" s="177"/>
      <c r="B44" s="178"/>
      <c r="C44" s="177"/>
      <c r="D44" s="180"/>
      <c r="E44" s="334"/>
      <c r="F44" s="181"/>
      <c r="G44" s="336"/>
      <c r="H44" s="182">
        <f t="shared" si="0"/>
        <v>0</v>
      </c>
    </row>
    <row r="45" spans="1:8" ht="16.2">
      <c r="A45" s="177"/>
      <c r="B45" s="178"/>
      <c r="C45" s="179"/>
      <c r="D45" s="186"/>
      <c r="E45" s="334"/>
      <c r="F45" s="181"/>
      <c r="G45" s="336"/>
      <c r="H45" s="182">
        <f t="shared" si="0"/>
        <v>0</v>
      </c>
    </row>
    <row r="46" spans="1:8">
      <c r="A46" s="177"/>
      <c r="B46" s="178"/>
      <c r="C46" s="177"/>
      <c r="D46" s="180"/>
      <c r="E46" s="334"/>
      <c r="F46" s="181"/>
      <c r="G46" s="336"/>
      <c r="H46" s="182">
        <f t="shared" si="0"/>
        <v>0</v>
      </c>
    </row>
    <row r="47" spans="1:8">
      <c r="A47" s="177"/>
      <c r="B47" s="178"/>
      <c r="C47" s="177"/>
      <c r="D47" s="180"/>
      <c r="E47" s="334"/>
      <c r="F47" s="181"/>
      <c r="G47" s="336"/>
      <c r="H47" s="182">
        <f t="shared" si="0"/>
        <v>0</v>
      </c>
    </row>
    <row r="48" spans="1:8">
      <c r="A48" s="177"/>
      <c r="B48" s="178"/>
      <c r="C48" s="177"/>
      <c r="D48" s="180"/>
      <c r="E48" s="334"/>
      <c r="F48" s="181"/>
      <c r="G48" s="336"/>
      <c r="H48" s="182">
        <f t="shared" si="0"/>
        <v>0</v>
      </c>
    </row>
    <row r="49" spans="1:8" ht="16.2">
      <c r="A49" s="177"/>
      <c r="B49" s="178"/>
      <c r="C49" s="179"/>
      <c r="D49" s="180"/>
      <c r="E49" s="334"/>
      <c r="F49" s="181"/>
      <c r="G49" s="336"/>
      <c r="H49" s="182">
        <f t="shared" si="0"/>
        <v>0</v>
      </c>
    </row>
    <row r="50" spans="1:8">
      <c r="A50" s="177"/>
      <c r="B50" s="178"/>
      <c r="C50" s="177"/>
      <c r="D50" s="180"/>
      <c r="E50" s="334"/>
      <c r="F50" s="181"/>
      <c r="G50" s="336"/>
      <c r="H50" s="182">
        <f t="shared" si="0"/>
        <v>0</v>
      </c>
    </row>
    <row r="51" spans="1:8" ht="21">
      <c r="A51" s="333" t="s">
        <v>881</v>
      </c>
      <c r="B51" s="328"/>
      <c r="C51" s="327"/>
      <c r="D51" s="329"/>
      <c r="E51" s="330"/>
      <c r="F51" s="330"/>
      <c r="G51" s="331"/>
      <c r="H51" s="332"/>
    </row>
    <row r="52" spans="1:8" ht="48.6">
      <c r="A52" s="327"/>
      <c r="B52" s="328"/>
      <c r="C52" s="327"/>
      <c r="D52" s="329"/>
      <c r="E52" s="172" t="s">
        <v>882</v>
      </c>
      <c r="F52" s="172" t="s">
        <v>883</v>
      </c>
      <c r="G52" s="173" t="s">
        <v>764</v>
      </c>
      <c r="H52" s="172" t="s">
        <v>765</v>
      </c>
    </row>
    <row r="53" spans="1:8">
      <c r="A53" s="177"/>
      <c r="B53" s="176"/>
      <c r="C53" s="168"/>
      <c r="D53" s="163" t="s">
        <v>767</v>
      </c>
      <c r="E53" s="165"/>
      <c r="F53" s="181"/>
      <c r="G53" s="336"/>
      <c r="H53" s="182">
        <f t="shared" ref="H53:H69" si="1">(F53-(F53*G53/100))*A53</f>
        <v>0</v>
      </c>
    </row>
    <row r="54" spans="1:8">
      <c r="A54" s="177"/>
      <c r="B54" s="176"/>
      <c r="C54" s="168"/>
      <c r="D54" s="163" t="s">
        <v>768</v>
      </c>
      <c r="E54" s="165"/>
      <c r="F54" s="181"/>
      <c r="G54" s="336"/>
      <c r="H54" s="182">
        <f t="shared" si="1"/>
        <v>0</v>
      </c>
    </row>
    <row r="55" spans="1:8">
      <c r="A55" s="177"/>
      <c r="B55" s="176"/>
      <c r="C55" s="168"/>
      <c r="D55" s="163" t="s">
        <v>769</v>
      </c>
      <c r="E55" s="165"/>
      <c r="F55" s="181"/>
      <c r="G55" s="336"/>
      <c r="H55" s="182">
        <f t="shared" si="1"/>
        <v>0</v>
      </c>
    </row>
    <row r="56" spans="1:8">
      <c r="A56" s="177"/>
      <c r="B56" s="176"/>
      <c r="C56" s="168"/>
      <c r="D56" s="194" t="s">
        <v>770</v>
      </c>
      <c r="E56" s="165"/>
      <c r="F56" s="181"/>
      <c r="G56" s="336"/>
      <c r="H56" s="182">
        <f t="shared" si="1"/>
        <v>0</v>
      </c>
    </row>
    <row r="57" spans="1:8">
      <c r="A57" s="177"/>
      <c r="B57" s="176"/>
      <c r="C57" s="168"/>
      <c r="D57" s="163" t="s">
        <v>771</v>
      </c>
      <c r="E57" s="165"/>
      <c r="F57" s="181"/>
      <c r="G57" s="336"/>
      <c r="H57" s="182">
        <f t="shared" si="1"/>
        <v>0</v>
      </c>
    </row>
    <row r="58" spans="1:8">
      <c r="A58" s="177"/>
      <c r="B58" s="176"/>
      <c r="C58" s="168"/>
      <c r="D58" s="195" t="s">
        <v>772</v>
      </c>
      <c r="E58" s="165"/>
      <c r="F58" s="181"/>
      <c r="G58" s="336"/>
      <c r="H58" s="182">
        <f t="shared" si="1"/>
        <v>0</v>
      </c>
    </row>
    <row r="59" spans="1:8">
      <c r="A59" s="177"/>
      <c r="B59" s="176"/>
      <c r="C59" s="168"/>
      <c r="D59" s="195" t="s">
        <v>773</v>
      </c>
      <c r="E59" s="165"/>
      <c r="F59" s="181"/>
      <c r="G59" s="336"/>
      <c r="H59" s="182">
        <f t="shared" si="1"/>
        <v>0</v>
      </c>
    </row>
    <row r="60" spans="1:8">
      <c r="A60" s="177"/>
      <c r="B60" s="176"/>
      <c r="C60" s="168"/>
      <c r="D60" s="195" t="s">
        <v>774</v>
      </c>
      <c r="E60" s="165"/>
      <c r="F60" s="181"/>
      <c r="G60" s="336"/>
      <c r="H60" s="182">
        <f t="shared" si="1"/>
        <v>0</v>
      </c>
    </row>
    <row r="61" spans="1:8">
      <c r="A61" s="177"/>
      <c r="B61" s="176"/>
      <c r="C61" s="168"/>
      <c r="D61" s="195" t="s">
        <v>775</v>
      </c>
      <c r="E61" s="165"/>
      <c r="F61" s="181"/>
      <c r="G61" s="336"/>
      <c r="H61" s="182">
        <f t="shared" si="1"/>
        <v>0</v>
      </c>
    </row>
    <row r="62" spans="1:8">
      <c r="A62" s="177"/>
      <c r="B62" s="176"/>
      <c r="C62" s="168"/>
      <c r="D62" s="195" t="s">
        <v>776</v>
      </c>
      <c r="E62" s="165"/>
      <c r="F62" s="181"/>
      <c r="G62" s="336"/>
      <c r="H62" s="182">
        <f t="shared" si="1"/>
        <v>0</v>
      </c>
    </row>
    <row r="63" spans="1:8">
      <c r="A63" s="177"/>
      <c r="B63" s="176"/>
      <c r="C63" s="168"/>
      <c r="D63" s="195" t="s">
        <v>777</v>
      </c>
      <c r="E63" s="165"/>
      <c r="F63" s="181"/>
      <c r="G63" s="336"/>
      <c r="H63" s="182">
        <f t="shared" si="1"/>
        <v>0</v>
      </c>
    </row>
    <row r="64" spans="1:8" ht="21">
      <c r="A64" s="333" t="s">
        <v>884</v>
      </c>
      <c r="B64" s="328"/>
      <c r="C64" s="327"/>
      <c r="D64" s="329"/>
      <c r="E64" s="330"/>
      <c r="F64" s="330"/>
      <c r="G64" s="331"/>
      <c r="H64" s="332"/>
    </row>
    <row r="65" spans="1:9" ht="48.6">
      <c r="A65" s="327"/>
      <c r="B65" s="328"/>
      <c r="C65" s="327"/>
      <c r="D65" s="329"/>
      <c r="E65" s="172" t="s">
        <v>885</v>
      </c>
      <c r="F65" s="172" t="s">
        <v>886</v>
      </c>
      <c r="G65" s="173" t="s">
        <v>764</v>
      </c>
      <c r="H65" s="172" t="s">
        <v>765</v>
      </c>
    </row>
    <row r="66" spans="1:9" ht="43.2" customHeight="1">
      <c r="A66" s="177"/>
      <c r="B66" s="176"/>
      <c r="C66" s="168"/>
      <c r="D66" s="350" t="s">
        <v>778</v>
      </c>
      <c r="E66" s="338"/>
      <c r="F66" s="181"/>
      <c r="G66" s="336"/>
      <c r="H66" s="182">
        <f t="shared" si="1"/>
        <v>0</v>
      </c>
    </row>
    <row r="67" spans="1:9" ht="28.8">
      <c r="A67" s="177"/>
      <c r="B67" s="176"/>
      <c r="C67" s="168"/>
      <c r="D67" s="350" t="s">
        <v>779</v>
      </c>
      <c r="E67" s="338"/>
      <c r="F67" s="181"/>
      <c r="G67" s="336"/>
      <c r="H67" s="182">
        <f t="shared" si="1"/>
        <v>0</v>
      </c>
    </row>
    <row r="68" spans="1:9" ht="28.8">
      <c r="A68" s="177"/>
      <c r="B68" s="176"/>
      <c r="C68" s="168"/>
      <c r="D68" s="350" t="s">
        <v>780</v>
      </c>
      <c r="E68" s="338"/>
      <c r="F68" s="181"/>
      <c r="G68" s="336"/>
      <c r="H68" s="182">
        <f t="shared" si="1"/>
        <v>0</v>
      </c>
    </row>
    <row r="69" spans="1:9">
      <c r="A69" s="177"/>
      <c r="B69" s="176"/>
      <c r="C69" s="168"/>
      <c r="D69" s="350" t="s">
        <v>895</v>
      </c>
      <c r="E69" s="338"/>
      <c r="F69" s="181"/>
      <c r="G69" s="336"/>
      <c r="H69" s="182">
        <f t="shared" si="1"/>
        <v>0</v>
      </c>
    </row>
    <row r="70" spans="1:9">
      <c r="A70" s="168"/>
      <c r="B70" s="176"/>
      <c r="C70" s="168"/>
      <c r="D70" s="195"/>
      <c r="E70" s="164"/>
      <c r="F70" s="164"/>
      <c r="G70" s="165"/>
      <c r="H70" s="166"/>
    </row>
    <row r="71" spans="1:9">
      <c r="A71" s="168"/>
      <c r="B71" s="176"/>
      <c r="C71" s="168"/>
      <c r="D71" s="195"/>
      <c r="E71" s="164"/>
      <c r="F71" s="164"/>
      <c r="G71" s="165"/>
      <c r="H71" s="166"/>
    </row>
    <row r="72" spans="1:9">
      <c r="A72" s="168"/>
      <c r="B72" s="176"/>
      <c r="C72" s="168"/>
      <c r="D72" s="195"/>
      <c r="E72" s="164"/>
      <c r="F72" s="164"/>
      <c r="G72" s="165"/>
      <c r="H72" s="166"/>
    </row>
    <row r="73" spans="1:9">
      <c r="A73" s="168"/>
      <c r="B73" s="176"/>
      <c r="C73" s="168"/>
      <c r="D73" s="195"/>
      <c r="E73" s="164"/>
      <c r="F73" s="164"/>
      <c r="G73" s="165"/>
      <c r="H73" s="166"/>
    </row>
    <row r="74" spans="1:9" ht="16.2">
      <c r="A74" s="168"/>
      <c r="B74" s="176"/>
      <c r="C74" s="168"/>
      <c r="D74" s="196" t="s">
        <v>781</v>
      </c>
      <c r="E74" s="164"/>
      <c r="F74" s="164"/>
      <c r="G74" s="165"/>
      <c r="H74" s="197">
        <f>SUM(H5:H50)</f>
        <v>0</v>
      </c>
    </row>
    <row r="75" spans="1:9" ht="16.2">
      <c r="A75" s="168"/>
      <c r="B75" s="176"/>
      <c r="C75" s="168"/>
      <c r="D75" s="196" t="s">
        <v>888</v>
      </c>
      <c r="E75" s="164"/>
      <c r="F75" s="164"/>
      <c r="G75" s="165"/>
      <c r="H75" s="197">
        <f>SUM(H53:H63)</f>
        <v>0</v>
      </c>
    </row>
    <row r="76" spans="1:9" ht="16.2">
      <c r="A76" s="168"/>
      <c r="B76" s="176"/>
      <c r="C76" s="168"/>
      <c r="D76" s="196" t="s">
        <v>887</v>
      </c>
      <c r="E76" s="164"/>
      <c r="F76" s="164"/>
      <c r="G76" s="165"/>
      <c r="H76" s="197">
        <f>SUM(H66:H69)</f>
        <v>0</v>
      </c>
    </row>
    <row r="77" spans="1:9">
      <c r="A77" s="168"/>
      <c r="B77" s="176"/>
      <c r="C77" s="168"/>
      <c r="D77" s="195"/>
      <c r="E77" s="164"/>
      <c r="F77" s="164"/>
      <c r="G77" s="165"/>
      <c r="H77" s="166"/>
    </row>
    <row r="78" spans="1:9" s="204" customFormat="1" ht="16.2">
      <c r="A78" s="198"/>
      <c r="B78" s="161"/>
      <c r="C78" s="162"/>
      <c r="D78" s="199" t="s">
        <v>782</v>
      </c>
      <c r="E78" s="200"/>
      <c r="F78" s="200"/>
      <c r="G78" s="201"/>
      <c r="H78" s="202">
        <f>SUM(H74:H76)</f>
        <v>0</v>
      </c>
      <c r="I78" s="203"/>
    </row>
    <row r="79" spans="1:9">
      <c r="A79" s="168"/>
      <c r="B79" s="176"/>
      <c r="C79" s="168"/>
      <c r="D79" s="163" t="s">
        <v>766</v>
      </c>
      <c r="E79" s="164"/>
      <c r="F79" s="164"/>
      <c r="G79" s="165"/>
      <c r="H79" s="166"/>
    </row>
    <row r="83" spans="2:8" ht="145.19999999999999">
      <c r="B83" s="205" t="s">
        <v>783</v>
      </c>
      <c r="D83"/>
    </row>
    <row r="86" spans="2:8">
      <c r="D86"/>
      <c r="E86" s="209"/>
      <c r="F86" s="209"/>
      <c r="G86" s="210"/>
      <c r="H86" s="21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3"/>
  <sheetViews>
    <sheetView zoomScale="80" zoomScaleNormal="80" workbookViewId="0">
      <pane xSplit="4" ySplit="2" topLeftCell="H3" activePane="bottomRight" state="frozen"/>
      <selection pane="topRight" activeCell="E1" sqref="E1"/>
      <selection pane="bottomLeft" activeCell="A3" sqref="A3"/>
      <selection pane="bottomRight" activeCell="K4" sqref="K4"/>
    </sheetView>
  </sheetViews>
  <sheetFormatPr defaultColWidth="8.88671875" defaultRowHeight="14.4"/>
  <cols>
    <col min="1" max="2" width="25.6640625" style="15" customWidth="1"/>
    <col min="3" max="3" width="7.6640625" style="15" customWidth="1"/>
    <col min="4" max="4" width="25.6640625" style="15" customWidth="1"/>
    <col min="5" max="5" width="50.6640625" style="15" customWidth="1"/>
    <col min="6" max="6" width="7.6640625" style="16" customWidth="1"/>
    <col min="7" max="7" width="9.6640625" style="15" customWidth="1"/>
    <col min="8" max="8" width="100.6640625" style="15" customWidth="1"/>
    <col min="9" max="9" width="11.6640625" style="7" customWidth="1"/>
    <col min="10" max="10" width="3.6640625" style="14" customWidth="1"/>
    <col min="11" max="11" width="22.6640625" style="12" customWidth="1"/>
    <col min="12" max="12" width="4.6640625" style="12" customWidth="1"/>
    <col min="13" max="13" width="8.6640625" style="14" customWidth="1"/>
    <col min="14" max="14" width="16.109375" style="47" hidden="1" customWidth="1"/>
    <col min="15" max="15" width="0" style="15" hidden="1" customWidth="1"/>
    <col min="16" max="16384" width="8.88671875" style="15"/>
  </cols>
  <sheetData>
    <row r="1" spans="1:14" customFormat="1" ht="39.9" customHeight="1" thickBot="1">
      <c r="A1" s="61" t="s">
        <v>784</v>
      </c>
      <c r="B1" s="4"/>
      <c r="C1" s="5"/>
      <c r="D1" s="4"/>
      <c r="E1" s="6"/>
      <c r="F1" s="5"/>
      <c r="G1" s="5"/>
      <c r="H1" s="7"/>
      <c r="I1" s="7"/>
      <c r="J1" s="427" t="s">
        <v>47</v>
      </c>
      <c r="K1" s="428"/>
      <c r="L1" s="429" t="s">
        <v>2</v>
      </c>
      <c r="M1" s="430"/>
      <c r="N1" s="45"/>
    </row>
    <row r="2" spans="1:14" s="62" customFormat="1" ht="69.900000000000006" customHeight="1" thickBot="1">
      <c r="A2" s="63" t="s">
        <v>48</v>
      </c>
      <c r="B2" s="64" t="s">
        <v>49</v>
      </c>
      <c r="C2" s="65" t="s">
        <v>50</v>
      </c>
      <c r="D2" s="64" t="s">
        <v>51</v>
      </c>
      <c r="E2" s="66" t="s">
        <v>52</v>
      </c>
      <c r="F2" s="67" t="s">
        <v>53</v>
      </c>
      <c r="G2" s="68" t="s">
        <v>125</v>
      </c>
      <c r="H2" s="73" t="s">
        <v>55</v>
      </c>
      <c r="I2" s="92" t="s">
        <v>56</v>
      </c>
      <c r="J2" s="105" t="s">
        <v>57</v>
      </c>
      <c r="K2" s="106" t="s">
        <v>58</v>
      </c>
      <c r="L2" s="107" t="s">
        <v>59</v>
      </c>
      <c r="M2" s="108" t="s">
        <v>0</v>
      </c>
      <c r="N2" s="121"/>
    </row>
    <row r="3" spans="1:14" s="46" customFormat="1" ht="144.75" customHeight="1">
      <c r="A3" s="122" t="s">
        <v>785</v>
      </c>
      <c r="B3" s="122" t="s">
        <v>786</v>
      </c>
      <c r="C3" s="123" t="s">
        <v>62</v>
      </c>
      <c r="D3" s="124" t="s">
        <v>787</v>
      </c>
      <c r="E3" s="124" t="s">
        <v>788</v>
      </c>
      <c r="F3" s="123" t="s">
        <v>65</v>
      </c>
      <c r="G3" s="125"/>
      <c r="H3" s="126" t="s">
        <v>789</v>
      </c>
      <c r="I3" s="127"/>
      <c r="J3" s="149"/>
      <c r="K3" s="128">
        <v>0</v>
      </c>
      <c r="L3" s="59" t="str">
        <f t="shared" ref="L3" si="0">IF(F3="Must",IF(J3=1,"OK","N"),"")</f>
        <v>N</v>
      </c>
      <c r="M3" s="60" t="str">
        <f t="shared" ref="M3" si="1">IF(OR(AND(F3="Should",J3=1),AND(F3="Should",J3=1,K3&lt;&gt;"")),I3,"")</f>
        <v/>
      </c>
      <c r="N3" s="146">
        <f t="shared" ref="N3:N17" si="2">400000-K3</f>
        <v>400000</v>
      </c>
    </row>
    <row r="4" spans="1:14" s="46" customFormat="1" ht="144.75" customHeight="1">
      <c r="A4" s="122"/>
      <c r="B4" s="122" t="s">
        <v>790</v>
      </c>
      <c r="C4" s="123" t="s">
        <v>68</v>
      </c>
      <c r="D4" s="124" t="s">
        <v>791</v>
      </c>
      <c r="E4" s="124" t="s">
        <v>788</v>
      </c>
      <c r="F4" s="123" t="s">
        <v>65</v>
      </c>
      <c r="G4" s="125"/>
      <c r="H4" s="126" t="s">
        <v>792</v>
      </c>
      <c r="I4" s="127"/>
      <c r="J4" s="149"/>
      <c r="K4" s="128"/>
      <c r="L4" s="59" t="str">
        <f t="shared" ref="L4:L5" si="3">IF(F4="Must",IF(J4=1,"OK","N"),"")</f>
        <v>N</v>
      </c>
      <c r="M4" s="60" t="str">
        <f t="shared" ref="M4:M5" si="4">IF(OR(AND(F4="Should",J4=1),AND(F4="Should",J4=1,K4&lt;&gt;"")),I4,"")</f>
        <v/>
      </c>
      <c r="N4" s="146">
        <f t="shared" ref="N4:N5" si="5">400000-K4</f>
        <v>400000</v>
      </c>
    </row>
    <row r="5" spans="1:14" s="46" customFormat="1" ht="170.25" customHeight="1">
      <c r="A5" s="122"/>
      <c r="B5" s="122" t="s">
        <v>861</v>
      </c>
      <c r="C5" s="123" t="s">
        <v>402</v>
      </c>
      <c r="D5" s="124" t="s">
        <v>793</v>
      </c>
      <c r="E5" s="124" t="s">
        <v>788</v>
      </c>
      <c r="F5" s="123" t="s">
        <v>65</v>
      </c>
      <c r="G5" s="125"/>
      <c r="H5" s="126" t="s">
        <v>789</v>
      </c>
      <c r="I5" s="127"/>
      <c r="J5" s="149"/>
      <c r="K5" s="128"/>
      <c r="L5" s="59" t="str">
        <f t="shared" si="3"/>
        <v>N</v>
      </c>
      <c r="M5" s="60" t="str">
        <f t="shared" si="4"/>
        <v/>
      </c>
      <c r="N5" s="146">
        <f t="shared" si="5"/>
        <v>400000</v>
      </c>
    </row>
    <row r="6" spans="1:14" s="46" customFormat="1" ht="218.25" customHeight="1">
      <c r="A6" s="122"/>
      <c r="B6" s="122" t="s">
        <v>794</v>
      </c>
      <c r="C6" s="123" t="s">
        <v>533</v>
      </c>
      <c r="D6" s="124" t="s">
        <v>795</v>
      </c>
      <c r="E6" s="124" t="s">
        <v>788</v>
      </c>
      <c r="F6" s="123" t="s">
        <v>65</v>
      </c>
      <c r="G6" s="125"/>
      <c r="H6" s="126" t="s">
        <v>789</v>
      </c>
      <c r="I6" s="127"/>
      <c r="J6" s="149"/>
      <c r="K6" s="128"/>
      <c r="L6" s="59" t="str">
        <f t="shared" ref="L6" si="6">IF(F6="Must",IF(J6=1,"OK","N"),"")</f>
        <v>N</v>
      </c>
      <c r="M6" s="60" t="str">
        <f t="shared" ref="M6" si="7">IF(OR(AND(F6="Should",J6=1),AND(F6="Should",J6=1,K6&lt;&gt;"")),I6,"")</f>
        <v/>
      </c>
      <c r="N6" s="146">
        <f t="shared" ref="N6" si="8">400000-K6</f>
        <v>400000</v>
      </c>
    </row>
    <row r="7" spans="1:14" s="46" customFormat="1" ht="199.5" customHeight="1">
      <c r="A7" s="122"/>
      <c r="B7" s="122" t="s">
        <v>796</v>
      </c>
      <c r="C7" s="123" t="s">
        <v>548</v>
      </c>
      <c r="D7" s="124" t="s">
        <v>797</v>
      </c>
      <c r="E7" s="124" t="s">
        <v>788</v>
      </c>
      <c r="F7" s="123" t="s">
        <v>65</v>
      </c>
      <c r="G7" s="125"/>
      <c r="H7" s="126" t="s">
        <v>789</v>
      </c>
      <c r="I7" s="127"/>
      <c r="J7" s="149"/>
      <c r="K7" s="128"/>
      <c r="L7" s="59" t="str">
        <f t="shared" ref="L7:L9" si="9">IF(F7="Must",IF(J7=1,"OK","N"),"")</f>
        <v>N</v>
      </c>
      <c r="M7" s="60" t="str">
        <f t="shared" ref="M7:M9" si="10">IF(OR(AND(F7="Should",J7=1),AND(F7="Should",J7=1,K7&lt;&gt;"")),I7,"")</f>
        <v/>
      </c>
      <c r="N7" s="146">
        <f t="shared" ref="N7:N9" si="11">400000-K7</f>
        <v>400000</v>
      </c>
    </row>
    <row r="8" spans="1:14" s="46" customFormat="1" ht="144.75" customHeight="1">
      <c r="A8" s="122"/>
      <c r="B8" s="122" t="s">
        <v>798</v>
      </c>
      <c r="C8" s="123" t="s">
        <v>799</v>
      </c>
      <c r="D8" s="124" t="s">
        <v>800</v>
      </c>
      <c r="E8" s="124" t="s">
        <v>788</v>
      </c>
      <c r="F8" s="123" t="s">
        <v>65</v>
      </c>
      <c r="G8" s="125"/>
      <c r="H8" s="126" t="s">
        <v>792</v>
      </c>
      <c r="I8" s="127"/>
      <c r="J8" s="149"/>
      <c r="K8" s="128"/>
      <c r="L8" s="59" t="str">
        <f t="shared" si="9"/>
        <v>N</v>
      </c>
      <c r="M8" s="60" t="str">
        <f t="shared" si="10"/>
        <v/>
      </c>
      <c r="N8" s="146">
        <f t="shared" si="11"/>
        <v>400000</v>
      </c>
    </row>
    <row r="9" spans="1:14" s="46" customFormat="1" ht="164.25" customHeight="1">
      <c r="A9" s="122"/>
      <c r="B9" s="122" t="s">
        <v>801</v>
      </c>
      <c r="C9" s="123" t="s">
        <v>802</v>
      </c>
      <c r="D9" s="124" t="s">
        <v>803</v>
      </c>
      <c r="E9" s="124" t="s">
        <v>788</v>
      </c>
      <c r="F9" s="123" t="s">
        <v>65</v>
      </c>
      <c r="G9" s="125"/>
      <c r="H9" s="126" t="s">
        <v>792</v>
      </c>
      <c r="I9" s="127"/>
      <c r="J9" s="149"/>
      <c r="K9" s="128"/>
      <c r="L9" s="59" t="str">
        <f t="shared" si="9"/>
        <v>N</v>
      </c>
      <c r="M9" s="60" t="str">
        <f t="shared" si="10"/>
        <v/>
      </c>
      <c r="N9" s="146">
        <f t="shared" si="11"/>
        <v>400000</v>
      </c>
    </row>
    <row r="10" spans="1:14" s="46" customFormat="1" ht="144.75" customHeight="1">
      <c r="A10" s="219"/>
      <c r="B10" s="219" t="s">
        <v>804</v>
      </c>
      <c r="C10" s="220" t="s">
        <v>805</v>
      </c>
      <c r="D10" s="221" t="s">
        <v>806</v>
      </c>
      <c r="E10" s="221" t="s">
        <v>807</v>
      </c>
      <c r="F10" s="220" t="s">
        <v>65</v>
      </c>
      <c r="G10" s="222"/>
      <c r="H10" s="223" t="s">
        <v>792</v>
      </c>
      <c r="I10" s="127"/>
      <c r="J10" s="149"/>
      <c r="K10" s="128"/>
      <c r="L10" s="59" t="str">
        <f t="shared" ref="L10" si="12">IF(F10="Must",IF(J10=1,"OK","N"),"")</f>
        <v>N</v>
      </c>
      <c r="M10" s="60" t="str">
        <f t="shared" ref="M10" si="13">IF(OR(AND(F10="Should",J10=1),AND(F10="Should",J10=1,K10&lt;&gt;"")),I10,"")</f>
        <v/>
      </c>
      <c r="N10" s="146">
        <f t="shared" ref="N10" si="14">400000-K10</f>
        <v>400000</v>
      </c>
    </row>
    <row r="11" spans="1:14" s="46" customFormat="1" ht="128.25" customHeight="1">
      <c r="A11" s="122" t="s">
        <v>808</v>
      </c>
      <c r="B11" s="122" t="s">
        <v>809</v>
      </c>
      <c r="C11" s="123" t="s">
        <v>74</v>
      </c>
      <c r="D11" s="124" t="s">
        <v>810</v>
      </c>
      <c r="E11" s="124" t="s">
        <v>811</v>
      </c>
      <c r="F11" s="123" t="s">
        <v>65</v>
      </c>
      <c r="G11" s="125"/>
      <c r="H11" s="126" t="s">
        <v>792</v>
      </c>
      <c r="I11" s="127"/>
      <c r="J11" s="149"/>
      <c r="K11" s="214"/>
      <c r="L11" s="59" t="str">
        <f t="shared" ref="L11" si="15">IF(F11="Must",IF(J11=1,"OK","N"),"")</f>
        <v>N</v>
      </c>
      <c r="M11" s="60" t="str">
        <f t="shared" ref="M11" si="16">IF(OR(AND(F11="Should",J11=1),AND(F11="Should",J11=1,K11&lt;&gt;"")),I11,"")</f>
        <v/>
      </c>
      <c r="N11" s="146">
        <f t="shared" si="2"/>
        <v>400000</v>
      </c>
    </row>
    <row r="12" spans="1:14" s="46" customFormat="1" ht="129.75" customHeight="1">
      <c r="A12" s="219" t="s">
        <v>812</v>
      </c>
      <c r="B12" s="219" t="s">
        <v>813</v>
      </c>
      <c r="C12" s="220" t="s">
        <v>85</v>
      </c>
      <c r="D12" s="221" t="s">
        <v>814</v>
      </c>
      <c r="E12" s="221" t="s">
        <v>815</v>
      </c>
      <c r="F12" s="220" t="s">
        <v>65</v>
      </c>
      <c r="G12" s="222"/>
      <c r="H12" s="223" t="s">
        <v>792</v>
      </c>
      <c r="I12" s="127"/>
      <c r="J12" s="149"/>
      <c r="K12" s="128"/>
      <c r="L12" s="59" t="str">
        <f t="shared" ref="L12:L13" si="17">IF(F12="Must",IF(J12=1,"OK","N"),"")</f>
        <v>N</v>
      </c>
      <c r="M12" s="60" t="str">
        <f t="shared" ref="M12:M13" si="18">IF(OR(AND(F12="Should",J12=1),AND(F12="Should",J12=1,K12&lt;&gt;"")),I12,"")</f>
        <v/>
      </c>
      <c r="N12" s="146">
        <f t="shared" ref="N12:N16" si="19">400000-K12</f>
        <v>400000</v>
      </c>
    </row>
    <row r="13" spans="1:14" customFormat="1" ht="93.6">
      <c r="A13" s="159"/>
      <c r="B13" s="219" t="s">
        <v>816</v>
      </c>
      <c r="C13" s="220" t="s">
        <v>151</v>
      </c>
      <c r="D13" s="221" t="s">
        <v>817</v>
      </c>
      <c r="E13" s="221" t="s">
        <v>818</v>
      </c>
      <c r="F13" s="99" t="s">
        <v>65</v>
      </c>
      <c r="G13" s="94"/>
      <c r="H13" s="223" t="s">
        <v>792</v>
      </c>
      <c r="I13" s="83"/>
      <c r="J13" s="149"/>
      <c r="K13" s="128"/>
      <c r="L13" s="59" t="str">
        <f t="shared" si="17"/>
        <v>N</v>
      </c>
      <c r="M13" s="60" t="str">
        <f t="shared" si="18"/>
        <v/>
      </c>
      <c r="N13" s="147">
        <f t="shared" si="19"/>
        <v>400000</v>
      </c>
    </row>
    <row r="14" spans="1:14" customFormat="1" ht="93.6">
      <c r="A14" s="159"/>
      <c r="B14" s="219" t="s">
        <v>819</v>
      </c>
      <c r="C14" s="220" t="s">
        <v>184</v>
      </c>
      <c r="D14" s="221" t="s">
        <v>820</v>
      </c>
      <c r="E14" s="221" t="s">
        <v>821</v>
      </c>
      <c r="F14" s="99" t="s">
        <v>65</v>
      </c>
      <c r="G14" s="94"/>
      <c r="H14" s="223" t="s">
        <v>792</v>
      </c>
      <c r="I14" s="83"/>
      <c r="J14" s="149"/>
      <c r="K14" s="128"/>
      <c r="L14" s="59" t="str">
        <f t="shared" ref="L14" si="20">IF(F14="Must",IF(J14=1,"OK","N"),"")</f>
        <v>N</v>
      </c>
      <c r="M14" s="60" t="str">
        <f t="shared" ref="M14" si="21">IF(OR(AND(F14="Should",J14=1),AND(F14="Should",J14=1,K14&lt;&gt;"")),I14,"")</f>
        <v/>
      </c>
      <c r="N14" s="147">
        <f t="shared" si="19"/>
        <v>400000</v>
      </c>
    </row>
    <row r="15" spans="1:14" s="46" customFormat="1" ht="126" customHeight="1">
      <c r="A15" s="219"/>
      <c r="B15" s="219" t="s">
        <v>822</v>
      </c>
      <c r="C15" s="220" t="s">
        <v>201</v>
      </c>
      <c r="D15" s="221" t="s">
        <v>823</v>
      </c>
      <c r="E15" s="221" t="s">
        <v>824</v>
      </c>
      <c r="F15" s="220" t="s">
        <v>65</v>
      </c>
      <c r="G15" s="222"/>
      <c r="H15" s="223" t="s">
        <v>789</v>
      </c>
      <c r="I15" s="127"/>
      <c r="J15" s="149"/>
      <c r="K15" s="339"/>
      <c r="L15" s="59" t="str">
        <f t="shared" ref="L15:L16" si="22">IF(F15="Must",IF(J15=1,"OK","N"),"")</f>
        <v>N</v>
      </c>
      <c r="M15" s="60" t="str">
        <f t="shared" ref="M15:M16" si="23">IF(OR(AND(F15="Should",J15=1),AND(F15="Should",J15=1,K15&lt;&gt;"")),I15,"")</f>
        <v/>
      </c>
      <c r="N15" s="146">
        <f t="shared" si="19"/>
        <v>400000</v>
      </c>
    </row>
    <row r="16" spans="1:14" s="46" customFormat="1" ht="158.25" customHeight="1">
      <c r="A16" s="219" t="s">
        <v>825</v>
      </c>
      <c r="B16" s="219" t="s">
        <v>826</v>
      </c>
      <c r="C16" s="220" t="s">
        <v>105</v>
      </c>
      <c r="D16" s="221" t="s">
        <v>827</v>
      </c>
      <c r="E16" s="221" t="s">
        <v>880</v>
      </c>
      <c r="F16" s="220" t="s">
        <v>65</v>
      </c>
      <c r="G16" s="222"/>
      <c r="H16" s="223" t="s">
        <v>828</v>
      </c>
      <c r="I16" s="127"/>
      <c r="J16" s="149"/>
      <c r="K16" s="214"/>
      <c r="L16" s="59" t="str">
        <f t="shared" si="22"/>
        <v>N</v>
      </c>
      <c r="M16" s="60" t="str">
        <f t="shared" si="23"/>
        <v/>
      </c>
      <c r="N16" s="146">
        <f t="shared" si="19"/>
        <v>400000</v>
      </c>
    </row>
    <row r="17" spans="1:14" s="46" customFormat="1" ht="189.75" customHeight="1">
      <c r="A17" s="219" t="s">
        <v>829</v>
      </c>
      <c r="B17" s="219" t="s">
        <v>830</v>
      </c>
      <c r="C17" s="220" t="s">
        <v>110</v>
      </c>
      <c r="D17" s="221" t="s">
        <v>827</v>
      </c>
      <c r="E17" s="221" t="s">
        <v>878</v>
      </c>
      <c r="F17" s="220" t="s">
        <v>65</v>
      </c>
      <c r="G17" s="222"/>
      <c r="H17" s="223" t="s">
        <v>831</v>
      </c>
      <c r="I17" s="127"/>
      <c r="J17" s="149"/>
      <c r="K17" s="214"/>
      <c r="L17" s="59" t="str">
        <f t="shared" ref="L17" si="24">IF(F17="Must",IF(J17=1,"OK","N"),"")</f>
        <v>N</v>
      </c>
      <c r="M17" s="60" t="str">
        <f t="shared" ref="M17" si="25">IF(OR(AND(F17="Should",J17=1),AND(F17="Should",J17=1,K17&lt;&gt;"")),I17,"")</f>
        <v/>
      </c>
      <c r="N17" s="146">
        <f t="shared" si="2"/>
        <v>400000</v>
      </c>
    </row>
    <row r="18" spans="1:14" s="46" customFormat="1" ht="189.75" customHeight="1">
      <c r="A18" s="219" t="s">
        <v>832</v>
      </c>
      <c r="B18" s="219" t="s">
        <v>833</v>
      </c>
      <c r="C18" s="220" t="s">
        <v>119</v>
      </c>
      <c r="D18" s="221"/>
      <c r="E18" s="221" t="s">
        <v>879</v>
      </c>
      <c r="F18" s="220" t="s">
        <v>65</v>
      </c>
      <c r="G18" s="220"/>
      <c r="H18" s="223" t="s">
        <v>834</v>
      </c>
      <c r="I18" s="233"/>
      <c r="J18" s="232"/>
      <c r="K18" s="214"/>
      <c r="L18" s="234"/>
      <c r="M18" s="60"/>
      <c r="N18" s="146"/>
    </row>
    <row r="19" spans="1:14" ht="18.600000000000001">
      <c r="A19" s="252"/>
      <c r="I19" s="13">
        <f>SUM(I3:I17)</f>
        <v>0</v>
      </c>
      <c r="M19" s="13">
        <f>SUM(M3:M17)</f>
        <v>0</v>
      </c>
    </row>
    <row r="23" spans="1:14">
      <c r="B23" s="48"/>
    </row>
  </sheetData>
  <sheetProtection selectLockedCells="1"/>
  <mergeCells count="2">
    <mergeCell ref="J1:K1"/>
    <mergeCell ref="L1:M1"/>
  </mergeCells>
  <conditionalFormatting sqref="J3:J18">
    <cfRule type="cellIs" dxfId="29" priority="8" stopIfTrue="1" operator="notEqual">
      <formula>""</formula>
    </cfRule>
  </conditionalFormatting>
  <conditionalFormatting sqref="K3:K18">
    <cfRule type="expression" dxfId="28" priority="1" stopIfTrue="1">
      <formula>OR(F3="Must",F3="Should")</formula>
    </cfRule>
    <cfRule type="cellIs" dxfId="27" priority="2" stopIfTrue="1" operator="notEqual">
      <formula>""</formula>
    </cfRule>
    <cfRule type="cellIs" dxfId="26" priority="3" stopIfTrue="1" operator="equal">
      <formula>""</formula>
    </cfRule>
  </conditionalFormatting>
  <conditionalFormatting sqref="L3:L18">
    <cfRule type="expression" dxfId="25" priority="4" stopIfTrue="1">
      <formula>F3&lt;&gt;"Must"</formula>
    </cfRule>
    <cfRule type="expression" dxfId="24" priority="5" stopIfTrue="1">
      <formula>J3=1</formula>
    </cfRule>
  </conditionalFormatting>
  <conditionalFormatting sqref="M3:M18">
    <cfRule type="expression" dxfId="23" priority="6" stopIfTrue="1">
      <formula>OR(F3="Must",F3="Must")</formula>
    </cfRule>
    <cfRule type="expression" dxfId="22" priority="7" stopIfTrue="1">
      <formula>J3=1</formula>
    </cfRule>
  </conditionalFormatting>
  <dataValidations count="3">
    <dataValidation type="decimal" operator="greaterThanOrEqual" allowBlank="1" showInputMessage="1" showErrorMessage="1" error="Bedrag moet een positief getal zijn" sqref="K3:K13 K15:K18" xr:uid="{00000000-0002-0000-0C00-000000000000}">
      <formula1>0</formula1>
    </dataValidation>
    <dataValidation type="decimal" allowBlank="1" showInputMessage="1" showErrorMessage="1" error="Bedrag tussen € 0,- en € 200.000,- minus servicekosten" sqref="K14" xr:uid="{00000000-0002-0000-0C00-000001000000}">
      <formula1>0</formula1>
      <formula2>N19</formula2>
    </dataValidation>
    <dataValidation type="list" allowBlank="1" showInputMessage="1" showErrorMessage="1" sqref="F3:F18" xr:uid="{00000000-0002-0000-0C00-000002000000}">
      <formula1>PriorityList</formula1>
    </dataValidation>
  </dataValidations>
  <pageMargins left="0.7" right="0.7" top="0.75" bottom="0.75" header="0.3" footer="0.3"/>
  <pageSetup paperSize="8" scale="63" fitToHeight="0" orientation="landscape" r:id="rId1"/>
  <legacy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1"/>
  <sheetViews>
    <sheetView workbookViewId="0">
      <selection activeCell="G15" sqref="G15"/>
    </sheetView>
  </sheetViews>
  <sheetFormatPr defaultColWidth="9.109375" defaultRowHeight="15"/>
  <cols>
    <col min="1" max="1" width="9.109375" style="229"/>
    <col min="2" max="2" width="13.6640625" style="229" customWidth="1"/>
    <col min="3" max="16384" width="9.109375" style="229"/>
  </cols>
  <sheetData>
    <row r="1" spans="1:3">
      <c r="A1" s="314" t="s">
        <v>835</v>
      </c>
      <c r="B1" s="315"/>
      <c r="C1" s="314" t="s">
        <v>836</v>
      </c>
    </row>
    <row r="2" spans="1:3">
      <c r="A2" s="314" t="s">
        <v>837</v>
      </c>
      <c r="B2" s="315"/>
      <c r="C2" s="314" t="s">
        <v>65</v>
      </c>
    </row>
    <row r="3" spans="1:3">
      <c r="A3" s="314" t="s">
        <v>838</v>
      </c>
      <c r="B3" s="315"/>
      <c r="C3" s="314" t="s">
        <v>88</v>
      </c>
    </row>
    <row r="4" spans="1:3">
      <c r="A4" s="314" t="s">
        <v>839</v>
      </c>
      <c r="B4" s="315"/>
      <c r="C4" s="314" t="s">
        <v>512</v>
      </c>
    </row>
    <row r="5" spans="1:3">
      <c r="A5" s="314" t="s">
        <v>840</v>
      </c>
      <c r="B5" s="316"/>
      <c r="C5" s="314" t="s">
        <v>841</v>
      </c>
    </row>
    <row r="6" spans="1:3">
      <c r="A6" s="317" t="s">
        <v>12</v>
      </c>
      <c r="B6" s="314"/>
      <c r="C6" s="315"/>
    </row>
    <row r="7" spans="1:3">
      <c r="A7" s="314" t="s">
        <v>842</v>
      </c>
      <c r="B7" s="318"/>
      <c r="C7" s="314"/>
    </row>
    <row r="8" spans="1:3">
      <c r="A8" s="314" t="s">
        <v>843</v>
      </c>
      <c r="B8" s="315"/>
      <c r="C8" s="314"/>
    </row>
    <row r="9" spans="1:3">
      <c r="A9" s="314" t="s">
        <v>844</v>
      </c>
      <c r="B9" s="315"/>
      <c r="C9" s="314"/>
    </row>
    <row r="10" spans="1:3">
      <c r="A10" s="314" t="s">
        <v>845</v>
      </c>
      <c r="B10" s="315"/>
      <c r="C10" s="314"/>
    </row>
    <row r="11" spans="1:3">
      <c r="A11" s="314"/>
      <c r="B11" s="315"/>
      <c r="C11" s="314"/>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109375" defaultRowHeight="15"/>
  <cols>
    <col min="1" max="16384" width="9.109375" style="228"/>
  </cols>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10"/>
  <sheetViews>
    <sheetView workbookViewId="0">
      <selection activeCell="A11" sqref="A11"/>
    </sheetView>
  </sheetViews>
  <sheetFormatPr defaultColWidth="8.88671875" defaultRowHeight="14.4"/>
  <cols>
    <col min="1" max="1" width="21.109375" customWidth="1"/>
    <col min="2" max="2" width="16.33203125" customWidth="1"/>
  </cols>
  <sheetData>
    <row r="1" spans="1:2">
      <c r="A1" s="1" t="s">
        <v>846</v>
      </c>
      <c r="B1" s="1" t="s">
        <v>836</v>
      </c>
    </row>
    <row r="2" spans="1:2">
      <c r="A2" t="s">
        <v>847</v>
      </c>
      <c r="B2" t="s">
        <v>65</v>
      </c>
    </row>
    <row r="3" spans="1:2">
      <c r="A3" t="s">
        <v>848</v>
      </c>
      <c r="B3" t="s">
        <v>88</v>
      </c>
    </row>
    <row r="4" spans="1:2">
      <c r="A4" t="s">
        <v>849</v>
      </c>
      <c r="B4" t="s">
        <v>512</v>
      </c>
    </row>
    <row r="5" spans="1:2">
      <c r="A5" t="s">
        <v>850</v>
      </c>
      <c r="B5" t="s">
        <v>841</v>
      </c>
    </row>
    <row r="6" spans="1:2">
      <c r="A6" t="s">
        <v>12</v>
      </c>
    </row>
    <row r="7" spans="1:2">
      <c r="A7" t="s">
        <v>842</v>
      </c>
    </row>
    <row r="8" spans="1:2">
      <c r="A8" t="s">
        <v>843</v>
      </c>
    </row>
    <row r="9" spans="1:2">
      <c r="A9" t="s">
        <v>844</v>
      </c>
    </row>
    <row r="10" spans="1:2">
      <c r="A10" t="s">
        <v>845</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M31"/>
  <sheetViews>
    <sheetView zoomScale="90" zoomScaleNormal="90" workbookViewId="0">
      <pane xSplit="4" ySplit="2" topLeftCell="I3" activePane="bottomRight" state="frozen"/>
      <selection pane="topRight" activeCell="E1" sqref="E1"/>
      <selection pane="bottomLeft" activeCell="A3" sqref="A3"/>
      <selection pane="bottomRight" activeCell="M24" sqref="M24"/>
    </sheetView>
  </sheetViews>
  <sheetFormatPr defaultColWidth="8.88671875" defaultRowHeight="14.4"/>
  <cols>
    <col min="1" max="2" width="25.6640625" style="15" customWidth="1"/>
    <col min="3" max="3" width="7.6640625" style="21" customWidth="1"/>
    <col min="4" max="4" width="25.6640625" style="21" customWidth="1"/>
    <col min="5" max="5" width="50.6640625" style="21" customWidth="1"/>
    <col min="6" max="6" width="7.6640625" style="22" customWidth="1"/>
    <col min="7" max="7" width="9.6640625" style="21" customWidth="1"/>
    <col min="8" max="8" width="100.6640625" style="21" customWidth="1"/>
    <col min="9" max="9" width="11.6640625" style="7" customWidth="1"/>
    <col min="10" max="10" width="3.6640625" style="14" customWidth="1"/>
    <col min="11" max="11" width="22.6640625" style="12" customWidth="1"/>
    <col min="12" max="12" width="4.6640625" style="12" customWidth="1"/>
    <col min="13" max="13" width="8.6640625" style="14" customWidth="1"/>
    <col min="14" max="16384" width="8.88671875" style="15"/>
  </cols>
  <sheetData>
    <row r="1" spans="1:13" customFormat="1" ht="39.9" customHeight="1" thickBot="1">
      <c r="A1" s="61" t="s">
        <v>6</v>
      </c>
      <c r="C1" s="17"/>
      <c r="D1" s="18"/>
      <c r="E1" s="19"/>
      <c r="F1" s="17"/>
      <c r="G1" s="20"/>
      <c r="H1" s="20"/>
      <c r="I1" s="7"/>
      <c r="J1" s="427" t="s">
        <v>47</v>
      </c>
      <c r="K1" s="428"/>
      <c r="L1" s="429" t="s">
        <v>2</v>
      </c>
      <c r="M1" s="430"/>
    </row>
    <row r="2" spans="1:13" s="148" customFormat="1" ht="69.900000000000006" customHeight="1" thickBot="1">
      <c r="A2" s="63" t="s">
        <v>48</v>
      </c>
      <c r="B2" s="64" t="s">
        <v>49</v>
      </c>
      <c r="C2" s="65" t="s">
        <v>50</v>
      </c>
      <c r="D2" s="64" t="s">
        <v>51</v>
      </c>
      <c r="E2" s="66" t="s">
        <v>52</v>
      </c>
      <c r="F2" s="67" t="s">
        <v>53</v>
      </c>
      <c r="G2" s="90" t="s">
        <v>54</v>
      </c>
      <c r="H2" s="91" t="s">
        <v>55</v>
      </c>
      <c r="I2" s="92" t="s">
        <v>56</v>
      </c>
      <c r="J2" s="105" t="s">
        <v>57</v>
      </c>
      <c r="K2" s="106" t="s">
        <v>58</v>
      </c>
      <c r="L2" s="107" t="s">
        <v>59</v>
      </c>
      <c r="M2" s="108" t="s">
        <v>0</v>
      </c>
    </row>
    <row r="3" spans="1:13" customFormat="1" ht="127.2" customHeight="1">
      <c r="A3" s="112" t="s">
        <v>60</v>
      </c>
      <c r="B3" s="159" t="s">
        <v>61</v>
      </c>
      <c r="C3" s="93" t="s">
        <v>62</v>
      </c>
      <c r="D3" s="253" t="s">
        <v>63</v>
      </c>
      <c r="E3" s="253" t="s">
        <v>64</v>
      </c>
      <c r="F3" s="253" t="s">
        <v>65</v>
      </c>
      <c r="G3" s="253"/>
      <c r="H3" s="253" t="s">
        <v>66</v>
      </c>
      <c r="I3" s="254"/>
      <c r="J3" s="149"/>
      <c r="K3" s="58"/>
      <c r="L3" s="59" t="str">
        <f>IF(F3="Must",IF(J3=1,"OK","N"),"")</f>
        <v>N</v>
      </c>
      <c r="M3" s="60" t="str">
        <f t="shared" ref="M3:M11" si="0">IF(OR(AND(F3="Should",J3=1),AND(F3="Should",J3=1,K3&lt;&gt;"")),I3,"")</f>
        <v/>
      </c>
    </row>
    <row r="4" spans="1:13" customFormat="1" ht="172.2" customHeight="1">
      <c r="A4" s="76"/>
      <c r="B4" s="71" t="s">
        <v>67</v>
      </c>
      <c r="C4" s="93" t="s">
        <v>68</v>
      </c>
      <c r="D4" s="93" t="s">
        <v>69</v>
      </c>
      <c r="E4" s="93" t="s">
        <v>70</v>
      </c>
      <c r="F4" s="94" t="s">
        <v>65</v>
      </c>
      <c r="G4" s="95"/>
      <c r="H4" s="96" t="s">
        <v>71</v>
      </c>
      <c r="I4" s="83"/>
      <c r="J4" s="149"/>
      <c r="K4" s="58"/>
      <c r="L4" s="59" t="str">
        <f>IF(F4="Must",IF(J4=1,"OK","N"),"")</f>
        <v>N</v>
      </c>
      <c r="M4" s="60" t="str">
        <f t="shared" si="0"/>
        <v/>
      </c>
    </row>
    <row r="5" spans="1:13" customFormat="1" ht="81.599999999999994" customHeight="1">
      <c r="A5" s="112" t="s">
        <v>72</v>
      </c>
      <c r="B5" s="71" t="s">
        <v>73</v>
      </c>
      <c r="C5" s="93" t="s">
        <v>74</v>
      </c>
      <c r="D5" s="93" t="s">
        <v>75</v>
      </c>
      <c r="E5" s="93" t="s">
        <v>76</v>
      </c>
      <c r="F5" s="94" t="s">
        <v>65</v>
      </c>
      <c r="G5" s="95"/>
      <c r="H5" s="96" t="s">
        <v>77</v>
      </c>
      <c r="I5" s="83"/>
      <c r="J5" s="149"/>
      <c r="K5" s="58"/>
      <c r="L5" s="59" t="str">
        <f>IF(F5="Must",IF(J5=1,"OK","N"),"")</f>
        <v>N</v>
      </c>
      <c r="M5" s="60" t="str">
        <f t="shared" si="0"/>
        <v/>
      </c>
    </row>
    <row r="6" spans="1:13" customFormat="1" ht="128.4" customHeight="1">
      <c r="A6" s="76"/>
      <c r="B6" s="71" t="s">
        <v>78</v>
      </c>
      <c r="C6" s="93" t="s">
        <v>79</v>
      </c>
      <c r="D6" s="93" t="s">
        <v>80</v>
      </c>
      <c r="E6" s="93" t="s">
        <v>81</v>
      </c>
      <c r="F6" s="94" t="s">
        <v>65</v>
      </c>
      <c r="G6" s="95"/>
      <c r="H6" s="93" t="s">
        <v>82</v>
      </c>
      <c r="I6" s="83"/>
      <c r="J6" s="149"/>
      <c r="K6" s="58"/>
      <c r="L6" s="59" t="str">
        <f>IF(F6="Must",IF(J6=1,"OK","N"),"")</f>
        <v>N</v>
      </c>
      <c r="M6" s="60" t="str">
        <f t="shared" si="0"/>
        <v/>
      </c>
    </row>
    <row r="7" spans="1:13" customFormat="1" ht="186" customHeight="1">
      <c r="A7" s="225" t="s">
        <v>83</v>
      </c>
      <c r="B7" s="224" t="s">
        <v>84</v>
      </c>
      <c r="C7" s="98" t="s">
        <v>85</v>
      </c>
      <c r="D7" s="93" t="s">
        <v>86</v>
      </c>
      <c r="E7" s="101" t="s">
        <v>87</v>
      </c>
      <c r="F7" s="94" t="s">
        <v>88</v>
      </c>
      <c r="G7" s="95"/>
      <c r="H7" s="256" t="s">
        <v>89</v>
      </c>
      <c r="I7" s="83">
        <v>4500</v>
      </c>
      <c r="J7" s="149"/>
      <c r="K7" s="58"/>
      <c r="L7" s="59" t="str">
        <f t="shared" ref="L7" si="1">IF(F7="Must",IF(J7=1,"OK","N"),"")</f>
        <v/>
      </c>
      <c r="M7" s="60" t="str">
        <f t="shared" si="0"/>
        <v/>
      </c>
    </row>
    <row r="8" spans="1:13" customFormat="1" ht="95.4" customHeight="1">
      <c r="A8" s="247"/>
      <c r="B8" s="224"/>
      <c r="C8" s="98" t="s">
        <v>90</v>
      </c>
      <c r="D8" s="93" t="s">
        <v>91</v>
      </c>
      <c r="E8" s="101" t="s">
        <v>92</v>
      </c>
      <c r="F8" s="94" t="s">
        <v>88</v>
      </c>
      <c r="G8" s="95"/>
      <c r="H8" s="96" t="s">
        <v>93</v>
      </c>
      <c r="I8" s="303">
        <v>1000</v>
      </c>
      <c r="J8" s="149"/>
      <c r="K8" s="58"/>
      <c r="L8" s="59" t="str">
        <f t="shared" ref="L8" si="2">IF(F8="Must",IF(J8=1,"OK","N"),"")</f>
        <v/>
      </c>
      <c r="M8" s="60" t="str">
        <f t="shared" si="0"/>
        <v/>
      </c>
    </row>
    <row r="9" spans="1:13" customFormat="1" ht="93" customHeight="1">
      <c r="A9" s="247"/>
      <c r="B9" s="224"/>
      <c r="C9" s="98" t="s">
        <v>94</v>
      </c>
      <c r="D9" s="93" t="s">
        <v>95</v>
      </c>
      <c r="E9" s="101" t="s">
        <v>96</v>
      </c>
      <c r="F9" s="97" t="s">
        <v>88</v>
      </c>
      <c r="G9" s="95"/>
      <c r="H9" s="96" t="s">
        <v>93</v>
      </c>
      <c r="I9" s="83">
        <v>1000</v>
      </c>
      <c r="J9" s="149"/>
      <c r="K9" s="58"/>
      <c r="L9" s="59" t="str">
        <f t="shared" ref="L9:L15" si="3">IF(F9="Must",IF(J9=1,"OK","N"),"")</f>
        <v/>
      </c>
      <c r="M9" s="60" t="str">
        <f t="shared" si="0"/>
        <v/>
      </c>
    </row>
    <row r="10" spans="1:13" customFormat="1" ht="99.6" customHeight="1">
      <c r="A10" s="247"/>
      <c r="B10" s="224"/>
      <c r="C10" s="98" t="s">
        <v>97</v>
      </c>
      <c r="D10" s="93" t="s">
        <v>98</v>
      </c>
      <c r="E10" s="101" t="s">
        <v>99</v>
      </c>
      <c r="F10" s="94" t="s">
        <v>88</v>
      </c>
      <c r="G10" s="95"/>
      <c r="H10" s="96" t="s">
        <v>93</v>
      </c>
      <c r="I10" s="83">
        <v>1000</v>
      </c>
      <c r="J10" s="149"/>
      <c r="K10" s="58"/>
      <c r="L10" s="59" t="str">
        <f t="shared" si="3"/>
        <v/>
      </c>
      <c r="M10" s="60" t="str">
        <f t="shared" si="0"/>
        <v/>
      </c>
    </row>
    <row r="11" spans="1:13" customFormat="1" ht="162" customHeight="1">
      <c r="A11" s="247"/>
      <c r="B11" s="244"/>
      <c r="C11" s="257" t="s">
        <v>100</v>
      </c>
      <c r="D11" s="253" t="s">
        <v>101</v>
      </c>
      <c r="E11" s="260" t="s">
        <v>102</v>
      </c>
      <c r="F11" s="94" t="s">
        <v>88</v>
      </c>
      <c r="G11" s="243"/>
      <c r="H11" s="96" t="s">
        <v>93</v>
      </c>
      <c r="I11" s="303">
        <v>1000</v>
      </c>
      <c r="J11" s="245"/>
      <c r="K11" s="246"/>
      <c r="L11" s="59" t="str">
        <f t="shared" si="3"/>
        <v/>
      </c>
      <c r="M11" s="60" t="str">
        <f t="shared" si="0"/>
        <v/>
      </c>
    </row>
    <row r="12" spans="1:13" s="302" customFormat="1" ht="64.95" customHeight="1">
      <c r="A12" s="291" t="s">
        <v>103</v>
      </c>
      <c r="B12" s="292" t="s">
        <v>104</v>
      </c>
      <c r="C12" s="293" t="s">
        <v>105</v>
      </c>
      <c r="D12" s="294" t="s">
        <v>106</v>
      </c>
      <c r="E12" s="295" t="s">
        <v>107</v>
      </c>
      <c r="F12" s="296" t="s">
        <v>65</v>
      </c>
      <c r="G12" s="297"/>
      <c r="H12" s="298" t="s">
        <v>853</v>
      </c>
      <c r="I12" s="299"/>
      <c r="J12" s="245"/>
      <c r="K12" s="300"/>
      <c r="L12" s="351" t="str">
        <f t="shared" si="3"/>
        <v>N</v>
      </c>
      <c r="M12" s="301" t="str">
        <f t="shared" ref="M12:M13" si="4">IF(OR(AND(F12="Should",J12=1),AND(F12="Should",J12=1,K12&lt;&gt;"")),I12,"")</f>
        <v/>
      </c>
    </row>
    <row r="13" spans="1:13" customFormat="1" ht="110.4" customHeight="1">
      <c r="A13" s="225" t="s">
        <v>108</v>
      </c>
      <c r="B13" s="259" t="s">
        <v>109</v>
      </c>
      <c r="C13" s="257" t="s">
        <v>110</v>
      </c>
      <c r="D13" s="253" t="s">
        <v>111</v>
      </c>
      <c r="E13" s="260" t="s">
        <v>112</v>
      </c>
      <c r="F13" s="258" t="s">
        <v>65</v>
      </c>
      <c r="G13" s="261"/>
      <c r="H13" s="256" t="s">
        <v>863</v>
      </c>
      <c r="I13" s="83"/>
      <c r="J13" s="149"/>
      <c r="K13" s="58"/>
      <c r="L13" s="351" t="str">
        <f t="shared" si="3"/>
        <v>N</v>
      </c>
      <c r="M13" s="60" t="str">
        <f t="shared" si="4"/>
        <v/>
      </c>
    </row>
    <row r="14" spans="1:13" s="266" customFormat="1" ht="274.2" customHeight="1">
      <c r="A14" s="247"/>
      <c r="B14" s="259" t="s">
        <v>113</v>
      </c>
      <c r="C14" s="257" t="s">
        <v>114</v>
      </c>
      <c r="D14" s="253" t="s">
        <v>115</v>
      </c>
      <c r="E14" s="260" t="s">
        <v>116</v>
      </c>
      <c r="F14" s="258" t="s">
        <v>65</v>
      </c>
      <c r="G14" s="261"/>
      <c r="H14" s="96" t="s">
        <v>117</v>
      </c>
      <c r="I14" s="254"/>
      <c r="J14" s="262"/>
      <c r="K14" s="263"/>
      <c r="L14" s="435" t="str">
        <f t="shared" si="3"/>
        <v>N</v>
      </c>
      <c r="M14" s="265" t="str">
        <f t="shared" ref="M14" si="5">IF(OR(AND(F14="Should",J14=1),AND(F14="Should",J14=1,K14&lt;&gt;"")),I14,"")</f>
        <v/>
      </c>
    </row>
    <row r="15" spans="1:13" customFormat="1" ht="296.39999999999998" customHeight="1">
      <c r="A15" s="225" t="s">
        <v>874</v>
      </c>
      <c r="B15" s="225" t="s">
        <v>118</v>
      </c>
      <c r="C15" s="98" t="s">
        <v>119</v>
      </c>
      <c r="D15" s="93" t="s">
        <v>875</v>
      </c>
      <c r="E15" s="101" t="s">
        <v>876</v>
      </c>
      <c r="F15" s="94" t="s">
        <v>65</v>
      </c>
      <c r="G15" s="95"/>
      <c r="H15" s="96" t="s">
        <v>120</v>
      </c>
      <c r="I15" s="83"/>
      <c r="J15" s="149"/>
      <c r="K15" s="58"/>
      <c r="L15" s="351" t="str">
        <f t="shared" si="3"/>
        <v>N</v>
      </c>
      <c r="M15" s="60" t="str">
        <f t="shared" ref="M15" si="6">IF(OR(AND(F15="Should",J15=1),AND(F15="Should",J15=1,K15&lt;&gt;"")),I15,"")</f>
        <v/>
      </c>
    </row>
    <row r="16" spans="1:13" ht="132.6" customHeight="1" thickBot="1">
      <c r="A16" s="159" t="s">
        <v>121</v>
      </c>
      <c r="B16" s="159" t="s">
        <v>122</v>
      </c>
      <c r="C16" s="98" t="s">
        <v>123</v>
      </c>
      <c r="D16" s="226"/>
      <c r="E16" s="226"/>
      <c r="F16" s="99" t="s">
        <v>65</v>
      </c>
      <c r="G16" s="98"/>
      <c r="H16" s="101" t="s">
        <v>124</v>
      </c>
      <c r="I16" s="231"/>
      <c r="J16" s="240"/>
      <c r="K16" s="241"/>
      <c r="L16" s="436" t="str">
        <f>IF(F16="Must",IF(J16=1,"OK","N"),"")</f>
        <v>N</v>
      </c>
      <c r="M16" s="242"/>
    </row>
    <row r="17" spans="9:13">
      <c r="I17" s="13">
        <f>SUM(I3:I15)</f>
        <v>8500</v>
      </c>
      <c r="J17" s="12"/>
      <c r="M17" s="13">
        <f>SUM(M3:M15)</f>
        <v>0</v>
      </c>
    </row>
    <row r="18" spans="9:13">
      <c r="J18" s="12"/>
      <c r="M18" s="12"/>
    </row>
    <row r="19" spans="9:13">
      <c r="J19" s="12"/>
      <c r="M19" s="12"/>
    </row>
    <row r="20" spans="9:13">
      <c r="J20" s="12"/>
      <c r="M20" s="12"/>
    </row>
    <row r="21" spans="9:13">
      <c r="J21" s="12"/>
      <c r="M21" s="12"/>
    </row>
    <row r="22" spans="9:13">
      <c r="J22" s="12"/>
      <c r="M22" s="12"/>
    </row>
    <row r="23" spans="9:13">
      <c r="J23" s="12"/>
      <c r="M23" s="12"/>
    </row>
    <row r="24" spans="9:13">
      <c r="J24" s="12"/>
      <c r="M24" s="12"/>
    </row>
    <row r="25" spans="9:13">
      <c r="J25" s="12"/>
      <c r="M25" s="12"/>
    </row>
    <row r="26" spans="9:13">
      <c r="J26" s="12"/>
      <c r="M26" s="12"/>
    </row>
    <row r="27" spans="9:13">
      <c r="J27" s="12"/>
      <c r="M27" s="12"/>
    </row>
    <row r="28" spans="9:13">
      <c r="J28" s="12"/>
      <c r="M28" s="12"/>
    </row>
    <row r="29" spans="9:13">
      <c r="J29" s="12"/>
      <c r="M29" s="12"/>
    </row>
    <row r="30" spans="9:13">
      <c r="J30" s="12"/>
      <c r="M30" s="12"/>
    </row>
    <row r="31" spans="9:13">
      <c r="J31" s="12"/>
      <c r="M31" s="12"/>
    </row>
  </sheetData>
  <sheetProtection selectLockedCells="1"/>
  <mergeCells count="2">
    <mergeCell ref="J1:K1"/>
    <mergeCell ref="L1:M1"/>
  </mergeCells>
  <phoneticPr fontId="43" type="noConversion"/>
  <conditionalFormatting sqref="J3:J16">
    <cfRule type="cellIs" dxfId="133" priority="5" stopIfTrue="1" operator="notEqual">
      <formula>""</formula>
    </cfRule>
  </conditionalFormatting>
  <conditionalFormatting sqref="K3:K6">
    <cfRule type="cellIs" dxfId="132" priority="64" stopIfTrue="1" operator="equal">
      <formula>""</formula>
    </cfRule>
    <cfRule type="cellIs" dxfId="131" priority="65" stopIfTrue="1" operator="notEqual">
      <formula>""</formula>
    </cfRule>
  </conditionalFormatting>
  <conditionalFormatting sqref="K3:K16">
    <cfRule type="expression" dxfId="130" priority="6" stopIfTrue="1">
      <formula>OR(F3="Must",F3="Should")</formula>
    </cfRule>
  </conditionalFormatting>
  <conditionalFormatting sqref="K8">
    <cfRule type="cellIs" dxfId="129" priority="256" stopIfTrue="1" operator="notEqual">
      <formula>""</formula>
    </cfRule>
    <cfRule type="cellIs" dxfId="128" priority="258" stopIfTrue="1" operator="equal">
      <formula>""</formula>
    </cfRule>
  </conditionalFormatting>
  <conditionalFormatting sqref="K16">
    <cfRule type="cellIs" dxfId="127" priority="7" stopIfTrue="1" operator="equal">
      <formula>""</formula>
    </cfRule>
    <cfRule type="cellIs" dxfId="126" priority="8" stopIfTrue="1" operator="notEqual">
      <formula>""</formula>
    </cfRule>
  </conditionalFormatting>
  <conditionalFormatting sqref="L3:L16">
    <cfRule type="expression" dxfId="125" priority="1" stopIfTrue="1">
      <formula>F3&lt;&gt;"Must"</formula>
    </cfRule>
    <cfRule type="expression" dxfId="124" priority="2" stopIfTrue="1">
      <formula>J3=1</formula>
    </cfRule>
  </conditionalFormatting>
  <conditionalFormatting sqref="M3:M6">
    <cfRule type="expression" dxfId="123" priority="17" stopIfTrue="1">
      <formula>OR(F3="Must",F3="Must")</formula>
    </cfRule>
  </conditionalFormatting>
  <conditionalFormatting sqref="M7:M11">
    <cfRule type="expression" dxfId="122" priority="25" stopIfTrue="1">
      <formula>J7=1</formula>
    </cfRule>
  </conditionalFormatting>
  <conditionalFormatting sqref="M7:M11">
    <cfRule type="expression" dxfId="121" priority="26" stopIfTrue="1">
      <formula>OR(F7="Must",F7="Must")</formula>
    </cfRule>
  </conditionalFormatting>
  <conditionalFormatting sqref="M12:M16">
    <cfRule type="expression" dxfId="119" priority="3" stopIfTrue="1">
      <formula>OR(F12="Must",F12="Must")</formula>
    </cfRule>
    <cfRule type="expression" dxfId="118" priority="4" stopIfTrue="1">
      <formula>J12=1</formula>
    </cfRule>
  </conditionalFormatting>
  <dataValidations count="1">
    <dataValidation type="list" allowBlank="1" showInputMessage="1" showErrorMessage="1" sqref="F3:F16" xr:uid="{00000000-0002-0000-0100-000000000000}">
      <formula1>PriorityList</formula1>
    </dataValidation>
  </dataValidations>
  <pageMargins left="0.7" right="0.7" top="0.75" bottom="0.75" header="0.3" footer="0.3"/>
  <pageSetup paperSize="8" scale="42" fitToHeight="0" orientation="portrait"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Q63"/>
  <sheetViews>
    <sheetView zoomScale="80" zoomScaleNormal="80" workbookViewId="0">
      <pane xSplit="4" ySplit="2" topLeftCell="I3" activePane="bottomRight" state="frozen"/>
      <selection pane="topRight" activeCell="E1" sqref="E1"/>
      <selection pane="bottomLeft" activeCell="A3" sqref="A3"/>
      <selection pane="bottomRight" activeCell="L1" sqref="L1:M1"/>
    </sheetView>
  </sheetViews>
  <sheetFormatPr defaultColWidth="8.88671875" defaultRowHeight="14.4"/>
  <cols>
    <col min="1" max="1" width="25.6640625" style="10" customWidth="1"/>
    <col min="2" max="2" width="25.6640625" customWidth="1"/>
    <col min="3" max="3" width="7.6640625" customWidth="1"/>
    <col min="4" max="4" width="25.6640625" customWidth="1"/>
    <col min="5" max="5" width="50.6640625" customWidth="1"/>
    <col min="6" max="6" width="7.6640625" style="11" customWidth="1"/>
    <col min="7" max="7" width="9.6640625" style="5" customWidth="1"/>
    <col min="8" max="8" width="100.6640625" style="7" customWidth="1"/>
    <col min="9" max="11" width="11.6640625" style="7" customWidth="1"/>
    <col min="12" max="12" width="3.6640625" style="14" customWidth="1"/>
    <col min="13" max="13" width="22.6640625" style="12" customWidth="1"/>
    <col min="14" max="14" width="4.6640625" style="12" customWidth="1"/>
    <col min="15" max="15" width="8.6640625" style="14" customWidth="1"/>
  </cols>
  <sheetData>
    <row r="1" spans="1:15" ht="39.9" customHeight="1" thickBot="1">
      <c r="A1" s="61" t="s">
        <v>7</v>
      </c>
      <c r="B1" s="4"/>
      <c r="C1" s="5"/>
      <c r="D1" s="4"/>
      <c r="E1" s="6"/>
      <c r="F1" s="5"/>
      <c r="I1" s="152"/>
      <c r="J1" s="152"/>
      <c r="K1" s="8"/>
      <c r="L1" s="432" t="s">
        <v>47</v>
      </c>
      <c r="M1" s="432"/>
      <c r="N1" s="431" t="s">
        <v>2</v>
      </c>
      <c r="O1" s="431"/>
    </row>
    <row r="2" spans="1:15" s="148" customFormat="1" ht="69.900000000000006" customHeight="1" thickBot="1">
      <c r="A2" s="63" t="s">
        <v>48</v>
      </c>
      <c r="B2" s="64" t="s">
        <v>49</v>
      </c>
      <c r="C2" s="65" t="s">
        <v>50</v>
      </c>
      <c r="D2" s="64" t="s">
        <v>51</v>
      </c>
      <c r="E2" s="66" t="s">
        <v>52</v>
      </c>
      <c r="F2" s="67" t="s">
        <v>53</v>
      </c>
      <c r="G2" s="68" t="s">
        <v>125</v>
      </c>
      <c r="H2" s="69" t="s">
        <v>55</v>
      </c>
      <c r="I2" s="70" t="s">
        <v>126</v>
      </c>
      <c r="J2" s="70" t="s">
        <v>127</v>
      </c>
      <c r="K2" s="70" t="s">
        <v>56</v>
      </c>
      <c r="L2" s="105" t="s">
        <v>57</v>
      </c>
      <c r="M2" s="86" t="s">
        <v>58</v>
      </c>
      <c r="N2" s="87" t="s">
        <v>59</v>
      </c>
      <c r="O2" s="88" t="s">
        <v>0</v>
      </c>
    </row>
    <row r="3" spans="1:15" ht="78" customHeight="1">
      <c r="A3" s="71" t="s">
        <v>128</v>
      </c>
      <c r="B3" s="71" t="s">
        <v>129</v>
      </c>
      <c r="C3" s="49" t="s">
        <v>62</v>
      </c>
      <c r="D3" s="50" t="s">
        <v>130</v>
      </c>
      <c r="E3" s="50" t="s">
        <v>131</v>
      </c>
      <c r="F3" s="49" t="s">
        <v>65</v>
      </c>
      <c r="G3" s="51"/>
      <c r="H3" s="52" t="s">
        <v>132</v>
      </c>
      <c r="I3" s="155"/>
      <c r="J3" s="153"/>
      <c r="K3" s="53"/>
      <c r="L3" s="57"/>
      <c r="M3" s="58"/>
      <c r="N3" s="59" t="str">
        <f t="shared" ref="N3:N9" si="0">IF(F3="Must",IF(L3=1,"OK","N"),"")</f>
        <v>N</v>
      </c>
      <c r="O3" s="60" t="str">
        <f>IF(OR(AND(F3="Should",L3=1),AND(F3="Should",L3=1,M3&lt;&gt;"")),K3,"")</f>
        <v/>
      </c>
    </row>
    <row r="4" spans="1:15" ht="48" customHeight="1">
      <c r="A4" s="71"/>
      <c r="B4" s="71"/>
      <c r="C4" s="54" t="s">
        <v>133</v>
      </c>
      <c r="D4" s="50" t="s">
        <v>134</v>
      </c>
      <c r="E4" s="50" t="s">
        <v>135</v>
      </c>
      <c r="F4" s="49" t="s">
        <v>65</v>
      </c>
      <c r="G4" s="51"/>
      <c r="H4" s="52" t="s">
        <v>136</v>
      </c>
      <c r="I4" s="155"/>
      <c r="J4" s="153"/>
      <c r="K4" s="53"/>
      <c r="L4" s="57"/>
      <c r="M4" s="58"/>
      <c r="N4" s="59" t="str">
        <f t="shared" si="0"/>
        <v>N</v>
      </c>
      <c r="O4" s="60" t="str">
        <f>IF(OR(AND(F4="Should",L4=1),AND(F4="Should",L4=1,M4&lt;&gt;"")),K4,"")</f>
        <v/>
      </c>
    </row>
    <row r="5" spans="1:15" s="266" customFormat="1" ht="112.2" customHeight="1">
      <c r="A5" s="267" t="s">
        <v>137</v>
      </c>
      <c r="B5" s="267" t="s">
        <v>138</v>
      </c>
      <c r="C5" s="258" t="s">
        <v>74</v>
      </c>
      <c r="D5" s="253" t="s">
        <v>139</v>
      </c>
      <c r="E5" s="253" t="s">
        <v>140</v>
      </c>
      <c r="F5" s="268" t="s">
        <v>65</v>
      </c>
      <c r="G5" s="258"/>
      <c r="H5" s="269" t="s">
        <v>141</v>
      </c>
      <c r="I5" s="270"/>
      <c r="J5" s="271"/>
      <c r="K5" s="272"/>
      <c r="L5" s="273"/>
      <c r="M5" s="263"/>
      <c r="N5" s="264" t="str">
        <f t="shared" si="0"/>
        <v>N</v>
      </c>
      <c r="O5" s="265" t="str">
        <f>IF(OR(AND(F5="Should",L5=1),AND(F5="Should",L5=1,M5&lt;&gt;"")),K5*J5,"")</f>
        <v/>
      </c>
    </row>
    <row r="6" spans="1:15" ht="63.6" customHeight="1">
      <c r="A6" s="71"/>
      <c r="B6" s="71" t="s">
        <v>142</v>
      </c>
      <c r="C6" s="49" t="s">
        <v>79</v>
      </c>
      <c r="D6" s="50" t="s">
        <v>143</v>
      </c>
      <c r="E6" s="50" t="s">
        <v>144</v>
      </c>
      <c r="F6" s="49" t="s">
        <v>65</v>
      </c>
      <c r="G6" s="51"/>
      <c r="H6" s="52" t="s">
        <v>145</v>
      </c>
      <c r="I6" s="155"/>
      <c r="J6" s="153"/>
      <c r="K6" s="53"/>
      <c r="L6" s="57"/>
      <c r="M6" s="58"/>
      <c r="N6" s="59" t="str">
        <f t="shared" si="0"/>
        <v>N</v>
      </c>
      <c r="O6" s="60" t="str">
        <f>IF(OR(AND(F6="Should",L6=1),AND(F6="Should",L6=1,M6&lt;&gt;"")),K6,"")</f>
        <v/>
      </c>
    </row>
    <row r="7" spans="1:15" ht="270" customHeight="1">
      <c r="A7" s="267" t="s">
        <v>854</v>
      </c>
      <c r="B7" s="122" t="s">
        <v>146</v>
      </c>
      <c r="C7" s="49" t="s">
        <v>85</v>
      </c>
      <c r="D7" s="50" t="s">
        <v>147</v>
      </c>
      <c r="E7" s="50" t="s">
        <v>148</v>
      </c>
      <c r="F7" s="49" t="s">
        <v>65</v>
      </c>
      <c r="G7" s="51"/>
      <c r="H7" s="117" t="s">
        <v>149</v>
      </c>
      <c r="I7" s="270"/>
      <c r="J7" s="271"/>
      <c r="K7" s="272"/>
      <c r="L7" s="57"/>
      <c r="M7" s="58"/>
      <c r="N7" s="59" t="str">
        <f t="shared" si="0"/>
        <v>N</v>
      </c>
      <c r="O7" s="60" t="str">
        <f>IF(OR(AND(F7="Should",L7=1),AND(F7="Should",L7=1,M7&lt;&gt;"")),K7,"")</f>
        <v/>
      </c>
    </row>
    <row r="8" spans="1:15" ht="157.19999999999999" customHeight="1">
      <c r="A8" s="227"/>
      <c r="B8" s="71" t="s">
        <v>150</v>
      </c>
      <c r="C8" s="49" t="s">
        <v>151</v>
      </c>
      <c r="D8" s="50" t="s">
        <v>152</v>
      </c>
      <c r="E8" s="50" t="s">
        <v>153</v>
      </c>
      <c r="F8" s="49" t="s">
        <v>88</v>
      </c>
      <c r="G8" s="51"/>
      <c r="H8" s="269" t="s">
        <v>154</v>
      </c>
      <c r="I8" s="156"/>
      <c r="J8" s="154"/>
      <c r="K8" s="53">
        <v>2500</v>
      </c>
      <c r="L8" s="57"/>
      <c r="M8" s="58"/>
      <c r="N8" s="59" t="str">
        <f t="shared" si="0"/>
        <v/>
      </c>
      <c r="O8" s="60" t="str">
        <f>IF(OR(AND(F8="Should",L8=1),AND(F8="Should",L8=1,M8&lt;&gt;"")),K8,"")</f>
        <v/>
      </c>
    </row>
    <row r="9" spans="1:15" ht="96.6" customHeight="1">
      <c r="A9" s="227"/>
      <c r="B9" s="71"/>
      <c r="C9" s="54" t="s">
        <v>155</v>
      </c>
      <c r="D9" s="50" t="s">
        <v>156</v>
      </c>
      <c r="E9" s="50" t="s">
        <v>157</v>
      </c>
      <c r="F9" s="49" t="s">
        <v>88</v>
      </c>
      <c r="G9" s="51"/>
      <c r="H9" s="269" t="s">
        <v>158</v>
      </c>
      <c r="I9" s="155"/>
      <c r="J9" s="153"/>
      <c r="K9" s="53">
        <v>500</v>
      </c>
      <c r="L9" s="57"/>
      <c r="M9" s="58"/>
      <c r="N9" s="59" t="str">
        <f t="shared" si="0"/>
        <v/>
      </c>
      <c r="O9" s="60" t="str">
        <f>IF(OR(AND(F9="Should",L9=1),AND(F9="Should",L9=1,M9&lt;&gt;"")),K9,"")</f>
        <v/>
      </c>
    </row>
    <row r="10" spans="1:15" ht="113.4" customHeight="1">
      <c r="A10" s="227"/>
      <c r="B10" s="71"/>
      <c r="C10" s="49" t="s">
        <v>159</v>
      </c>
      <c r="D10" s="50" t="s">
        <v>160</v>
      </c>
      <c r="E10" s="50" t="s">
        <v>161</v>
      </c>
      <c r="F10" s="49" t="s">
        <v>65</v>
      </c>
      <c r="G10" s="51"/>
      <c r="H10" s="52" t="s">
        <v>162</v>
      </c>
      <c r="I10" s="155"/>
      <c r="J10" s="153"/>
      <c r="K10" s="284"/>
      <c r="L10" s="57"/>
      <c r="M10" s="58"/>
      <c r="N10" s="59" t="str">
        <f t="shared" ref="N10:N40" si="1">IF(F10="Must",IF(L10=1,"OK","N"),"")</f>
        <v>N</v>
      </c>
      <c r="O10" s="60" t="str">
        <f t="shared" ref="O10:O40" si="2">IF(OR(AND(F10="Should",L10=1),AND(F10="Should",L10=1,M10&lt;&gt;"")),K10,"")</f>
        <v/>
      </c>
    </row>
    <row r="11" spans="1:15" ht="116.4" customHeight="1">
      <c r="A11" s="227"/>
      <c r="B11" s="71"/>
      <c r="C11" s="49" t="s">
        <v>163</v>
      </c>
      <c r="D11" s="50" t="s">
        <v>164</v>
      </c>
      <c r="E11" s="50" t="s">
        <v>165</v>
      </c>
      <c r="F11" s="49" t="s">
        <v>88</v>
      </c>
      <c r="G11" s="51"/>
      <c r="H11" s="52" t="s">
        <v>166</v>
      </c>
      <c r="I11" s="155"/>
      <c r="J11" s="153"/>
      <c r="K11" s="53">
        <v>500</v>
      </c>
      <c r="L11" s="57"/>
      <c r="M11" s="58"/>
      <c r="N11" s="59" t="str">
        <f t="shared" si="1"/>
        <v/>
      </c>
      <c r="O11" s="60" t="str">
        <f t="shared" si="2"/>
        <v/>
      </c>
    </row>
    <row r="12" spans="1:15" ht="303" customHeight="1">
      <c r="A12" s="227"/>
      <c r="B12" s="71"/>
      <c r="C12" s="54" t="s">
        <v>167</v>
      </c>
      <c r="D12" s="50" t="s">
        <v>168</v>
      </c>
      <c r="E12" s="50" t="s">
        <v>169</v>
      </c>
      <c r="F12" s="49" t="s">
        <v>88</v>
      </c>
      <c r="G12" s="51"/>
      <c r="H12" s="52" t="s">
        <v>170</v>
      </c>
      <c r="I12" s="155"/>
      <c r="J12" s="153"/>
      <c r="K12" s="53">
        <v>500</v>
      </c>
      <c r="L12" s="57"/>
      <c r="M12" s="58"/>
      <c r="N12" s="59" t="str">
        <f t="shared" si="1"/>
        <v/>
      </c>
      <c r="O12" s="60" t="str">
        <f t="shared" si="2"/>
        <v/>
      </c>
    </row>
    <row r="13" spans="1:15" ht="136.19999999999999" customHeight="1">
      <c r="A13" s="227"/>
      <c r="B13" s="71"/>
      <c r="C13" s="49" t="s">
        <v>171</v>
      </c>
      <c r="D13" s="50" t="s">
        <v>172</v>
      </c>
      <c r="E13" s="50" t="s">
        <v>173</v>
      </c>
      <c r="F13" s="49" t="s">
        <v>88</v>
      </c>
      <c r="G13" s="51"/>
      <c r="H13" s="52" t="s">
        <v>174</v>
      </c>
      <c r="I13" s="155"/>
      <c r="J13" s="153"/>
      <c r="K13" s="53">
        <v>500</v>
      </c>
      <c r="L13" s="57"/>
      <c r="M13" s="58"/>
      <c r="N13" s="59" t="str">
        <f t="shared" si="1"/>
        <v/>
      </c>
      <c r="O13" s="60" t="str">
        <f t="shared" si="2"/>
        <v/>
      </c>
    </row>
    <row r="14" spans="1:15" ht="111.6" customHeight="1">
      <c r="A14" s="227"/>
      <c r="B14" s="71"/>
      <c r="C14" s="49" t="s">
        <v>175</v>
      </c>
      <c r="D14" s="50" t="s">
        <v>176</v>
      </c>
      <c r="E14" s="50" t="s">
        <v>177</v>
      </c>
      <c r="F14" s="49" t="s">
        <v>88</v>
      </c>
      <c r="G14" s="51"/>
      <c r="H14" s="52" t="s">
        <v>178</v>
      </c>
      <c r="I14" s="155"/>
      <c r="J14" s="153"/>
      <c r="K14" s="53">
        <v>500</v>
      </c>
      <c r="L14" s="57"/>
      <c r="M14" s="58"/>
      <c r="N14" s="59" t="str">
        <f t="shared" si="1"/>
        <v/>
      </c>
      <c r="O14" s="60" t="str">
        <f t="shared" si="2"/>
        <v/>
      </c>
    </row>
    <row r="15" spans="1:15" ht="49.95" customHeight="1">
      <c r="A15" s="227"/>
      <c r="B15" s="71"/>
      <c r="C15" s="49" t="s">
        <v>179</v>
      </c>
      <c r="D15" s="50" t="s">
        <v>180</v>
      </c>
      <c r="E15" s="50" t="s">
        <v>181</v>
      </c>
      <c r="F15" s="49" t="s">
        <v>88</v>
      </c>
      <c r="G15" s="51"/>
      <c r="H15" s="52" t="s">
        <v>182</v>
      </c>
      <c r="I15" s="155"/>
      <c r="J15" s="153"/>
      <c r="K15" s="53">
        <v>500</v>
      </c>
      <c r="L15" s="57"/>
      <c r="M15" s="58"/>
      <c r="N15" s="59" t="str">
        <f t="shared" si="1"/>
        <v/>
      </c>
      <c r="O15" s="60" t="str">
        <f t="shared" si="2"/>
        <v/>
      </c>
    </row>
    <row r="16" spans="1:15" ht="64.2" customHeight="1">
      <c r="A16" s="227"/>
      <c r="B16" s="71" t="s">
        <v>183</v>
      </c>
      <c r="C16" s="49" t="s">
        <v>184</v>
      </c>
      <c r="D16" s="50" t="s">
        <v>185</v>
      </c>
      <c r="E16" s="50" t="s">
        <v>186</v>
      </c>
      <c r="F16" s="49" t="s">
        <v>88</v>
      </c>
      <c r="G16" s="51"/>
      <c r="H16" s="52" t="s">
        <v>187</v>
      </c>
      <c r="I16" s="155"/>
      <c r="J16" s="153"/>
      <c r="K16" s="53">
        <v>2000</v>
      </c>
      <c r="L16" s="57"/>
      <c r="M16" s="58"/>
      <c r="N16" s="59" t="str">
        <f t="shared" si="1"/>
        <v/>
      </c>
      <c r="O16" s="60" t="str">
        <f t="shared" si="2"/>
        <v/>
      </c>
    </row>
    <row r="17" spans="1:17" ht="66.599999999999994" customHeight="1">
      <c r="A17" s="71"/>
      <c r="B17" s="71"/>
      <c r="C17" s="49" t="s">
        <v>188</v>
      </c>
      <c r="D17" s="50" t="s">
        <v>189</v>
      </c>
      <c r="E17" s="50" t="s">
        <v>190</v>
      </c>
      <c r="F17" s="49" t="s">
        <v>65</v>
      </c>
      <c r="G17" s="51"/>
      <c r="H17" s="52" t="s">
        <v>191</v>
      </c>
      <c r="I17" s="155"/>
      <c r="J17" s="153"/>
      <c r="K17" s="53"/>
      <c r="L17" s="57"/>
      <c r="M17" s="58"/>
      <c r="N17" s="59" t="str">
        <f t="shared" si="1"/>
        <v>N</v>
      </c>
      <c r="O17" s="60" t="str">
        <f t="shared" si="2"/>
        <v/>
      </c>
    </row>
    <row r="18" spans="1:17" ht="83.4" customHeight="1">
      <c r="A18" s="227"/>
      <c r="B18" s="71"/>
      <c r="C18" s="49" t="s">
        <v>192</v>
      </c>
      <c r="D18" s="50" t="s">
        <v>193</v>
      </c>
      <c r="E18" s="50" t="s">
        <v>194</v>
      </c>
      <c r="F18" s="49" t="s">
        <v>88</v>
      </c>
      <c r="G18" s="51"/>
      <c r="H18" s="52" t="s">
        <v>195</v>
      </c>
      <c r="I18" s="156"/>
      <c r="J18" s="154"/>
      <c r="K18" s="53">
        <v>1000</v>
      </c>
      <c r="L18" s="57"/>
      <c r="M18" s="58"/>
      <c r="N18" s="59" t="str">
        <f t="shared" si="1"/>
        <v/>
      </c>
      <c r="O18" s="60" t="str">
        <f t="shared" si="2"/>
        <v/>
      </c>
    </row>
    <row r="19" spans="1:17" ht="46.2" customHeight="1">
      <c r="A19" s="227"/>
      <c r="B19" s="71"/>
      <c r="C19" s="54" t="s">
        <v>196</v>
      </c>
      <c r="D19" s="50" t="s">
        <v>197</v>
      </c>
      <c r="E19" s="50" t="s">
        <v>198</v>
      </c>
      <c r="F19" s="49" t="s">
        <v>88</v>
      </c>
      <c r="G19" s="51"/>
      <c r="H19" s="52" t="s">
        <v>199</v>
      </c>
      <c r="I19" s="155"/>
      <c r="J19" s="153"/>
      <c r="K19" s="53">
        <v>500</v>
      </c>
      <c r="L19" s="57"/>
      <c r="M19" s="58"/>
      <c r="N19" s="59" t="str">
        <f t="shared" si="1"/>
        <v/>
      </c>
      <c r="O19" s="60" t="str">
        <f t="shared" si="2"/>
        <v/>
      </c>
    </row>
    <row r="20" spans="1:17" ht="128.25" customHeight="1">
      <c r="A20" s="227"/>
      <c r="B20" s="159" t="s">
        <v>200</v>
      </c>
      <c r="C20" s="54" t="s">
        <v>201</v>
      </c>
      <c r="D20" s="50" t="s">
        <v>202</v>
      </c>
      <c r="E20" s="50" t="s">
        <v>203</v>
      </c>
      <c r="F20" s="49" t="s">
        <v>88</v>
      </c>
      <c r="G20" s="51"/>
      <c r="H20" s="52" t="s">
        <v>204</v>
      </c>
      <c r="I20" s="155"/>
      <c r="J20" s="153"/>
      <c r="K20" s="53">
        <v>2000</v>
      </c>
      <c r="L20" s="57"/>
      <c r="M20" s="58"/>
      <c r="N20" s="59" t="str">
        <f t="shared" si="1"/>
        <v/>
      </c>
      <c r="O20" s="60" t="str">
        <f t="shared" si="2"/>
        <v/>
      </c>
    </row>
    <row r="21" spans="1:17" ht="97.2" customHeight="1">
      <c r="A21" s="227"/>
      <c r="B21" s="78"/>
      <c r="C21" s="54" t="s">
        <v>205</v>
      </c>
      <c r="D21" s="50" t="s">
        <v>206</v>
      </c>
      <c r="E21" s="50" t="s">
        <v>207</v>
      </c>
      <c r="F21" s="49" t="s">
        <v>88</v>
      </c>
      <c r="G21" s="51"/>
      <c r="H21" s="52" t="s">
        <v>208</v>
      </c>
      <c r="I21" s="155"/>
      <c r="J21" s="153"/>
      <c r="K21" s="53">
        <v>1000</v>
      </c>
      <c r="L21" s="57"/>
      <c r="M21" s="58"/>
      <c r="N21" s="59" t="str">
        <f t="shared" si="1"/>
        <v/>
      </c>
      <c r="O21" s="60" t="str">
        <f t="shared" si="2"/>
        <v/>
      </c>
    </row>
    <row r="22" spans="1:17" ht="96.6" customHeight="1">
      <c r="A22" s="227"/>
      <c r="B22" s="71"/>
      <c r="C22" s="54" t="s">
        <v>209</v>
      </c>
      <c r="D22" s="50" t="s">
        <v>210</v>
      </c>
      <c r="E22" s="50" t="s">
        <v>211</v>
      </c>
      <c r="F22" s="49" t="s">
        <v>88</v>
      </c>
      <c r="G22" s="51"/>
      <c r="H22" s="52" t="s">
        <v>212</v>
      </c>
      <c r="I22" s="155"/>
      <c r="J22" s="153"/>
      <c r="K22" s="53">
        <v>1000</v>
      </c>
      <c r="L22" s="57"/>
      <c r="M22" s="58"/>
      <c r="N22" s="59" t="str">
        <f t="shared" si="1"/>
        <v/>
      </c>
      <c r="O22" s="60" t="str">
        <f t="shared" si="2"/>
        <v/>
      </c>
    </row>
    <row r="23" spans="1:17" ht="111.6" customHeight="1">
      <c r="A23" s="71"/>
      <c r="B23" s="71"/>
      <c r="C23" s="54" t="s">
        <v>213</v>
      </c>
      <c r="D23" s="50" t="s">
        <v>214</v>
      </c>
      <c r="E23" s="50" t="s">
        <v>215</v>
      </c>
      <c r="F23" s="49" t="s">
        <v>65</v>
      </c>
      <c r="G23" s="51"/>
      <c r="H23" s="52" t="s">
        <v>216</v>
      </c>
      <c r="I23" s="155"/>
      <c r="J23" s="153"/>
      <c r="K23" s="53"/>
      <c r="L23" s="57"/>
      <c r="M23" s="58"/>
      <c r="N23" s="59" t="str">
        <f t="shared" si="1"/>
        <v>N</v>
      </c>
      <c r="O23" s="60" t="str">
        <f t="shared" si="2"/>
        <v/>
      </c>
    </row>
    <row r="24" spans="1:17" ht="127.2" customHeight="1">
      <c r="A24" s="227"/>
      <c r="B24" s="71" t="s">
        <v>217</v>
      </c>
      <c r="C24" s="54" t="s">
        <v>218</v>
      </c>
      <c r="D24" s="50" t="s">
        <v>219</v>
      </c>
      <c r="E24" s="50" t="s">
        <v>220</v>
      </c>
      <c r="F24" s="49" t="s">
        <v>88</v>
      </c>
      <c r="G24" s="51"/>
      <c r="H24" s="52" t="s">
        <v>221</v>
      </c>
      <c r="I24" s="155"/>
      <c r="J24" s="153"/>
      <c r="K24" s="53">
        <v>2000</v>
      </c>
      <c r="L24" s="57"/>
      <c r="M24" s="58"/>
      <c r="N24" s="59" t="str">
        <f t="shared" si="1"/>
        <v/>
      </c>
      <c r="O24" s="60" t="str">
        <f t="shared" si="2"/>
        <v/>
      </c>
    </row>
    <row r="25" spans="1:17" ht="127.95" customHeight="1">
      <c r="A25" s="267" t="s">
        <v>855</v>
      </c>
      <c r="B25" s="71" t="s">
        <v>222</v>
      </c>
      <c r="C25" s="49" t="s">
        <v>105</v>
      </c>
      <c r="D25" s="50" t="s">
        <v>223</v>
      </c>
      <c r="E25" s="50" t="s">
        <v>224</v>
      </c>
      <c r="F25" s="49" t="s">
        <v>88</v>
      </c>
      <c r="G25" s="51"/>
      <c r="H25" s="52" t="s">
        <v>225</v>
      </c>
      <c r="I25" s="155"/>
      <c r="J25" s="153"/>
      <c r="K25" s="53">
        <v>2000</v>
      </c>
      <c r="L25" s="57"/>
      <c r="M25" s="58"/>
      <c r="N25" s="59" t="str">
        <f t="shared" si="1"/>
        <v/>
      </c>
      <c r="O25" s="60" t="str">
        <f t="shared" si="2"/>
        <v/>
      </c>
    </row>
    <row r="26" spans="1:17" ht="161.4" customHeight="1">
      <c r="A26" s="227"/>
      <c r="B26" s="71"/>
      <c r="C26" s="49" t="s">
        <v>226</v>
      </c>
      <c r="D26" s="50" t="s">
        <v>223</v>
      </c>
      <c r="E26" s="50" t="s">
        <v>227</v>
      </c>
      <c r="F26" s="49" t="s">
        <v>88</v>
      </c>
      <c r="G26" s="51"/>
      <c r="H26" s="52" t="s">
        <v>228</v>
      </c>
      <c r="I26" s="155"/>
      <c r="J26" s="153"/>
      <c r="K26" s="53">
        <v>3000</v>
      </c>
      <c r="L26" s="57"/>
      <c r="M26" s="58"/>
      <c r="N26" s="59" t="str">
        <f t="shared" si="1"/>
        <v/>
      </c>
      <c r="O26" s="60" t="str">
        <f t="shared" si="2"/>
        <v/>
      </c>
    </row>
    <row r="27" spans="1:17" ht="66" customHeight="1">
      <c r="A27" s="227"/>
      <c r="B27" s="71" t="s">
        <v>229</v>
      </c>
      <c r="C27" s="49" t="s">
        <v>230</v>
      </c>
      <c r="D27" s="50" t="s">
        <v>231</v>
      </c>
      <c r="E27" s="50" t="s">
        <v>232</v>
      </c>
      <c r="F27" s="49" t="s">
        <v>88</v>
      </c>
      <c r="G27" s="51"/>
      <c r="H27" s="52" t="s">
        <v>233</v>
      </c>
      <c r="I27" s="155"/>
      <c r="J27" s="153"/>
      <c r="K27" s="53">
        <v>2000</v>
      </c>
      <c r="L27" s="57"/>
      <c r="M27" s="58"/>
      <c r="N27" s="59" t="str">
        <f t="shared" si="1"/>
        <v/>
      </c>
      <c r="O27" s="60" t="str">
        <f t="shared" si="2"/>
        <v/>
      </c>
    </row>
    <row r="28" spans="1:17" ht="132" customHeight="1">
      <c r="A28" s="227"/>
      <c r="B28" s="71" t="s">
        <v>234</v>
      </c>
      <c r="C28" s="49" t="s">
        <v>235</v>
      </c>
      <c r="D28" s="50" t="s">
        <v>236</v>
      </c>
      <c r="E28" s="50" t="s">
        <v>237</v>
      </c>
      <c r="F28" s="49" t="s">
        <v>88</v>
      </c>
      <c r="G28" s="51"/>
      <c r="H28" s="52" t="s">
        <v>238</v>
      </c>
      <c r="I28" s="155"/>
      <c r="J28" s="153"/>
      <c r="K28" s="53">
        <v>3000</v>
      </c>
      <c r="L28" s="57"/>
      <c r="M28" s="58"/>
      <c r="N28" s="59" t="str">
        <f t="shared" si="1"/>
        <v/>
      </c>
      <c r="O28" s="60" t="str">
        <f t="shared" si="2"/>
        <v/>
      </c>
    </row>
    <row r="29" spans="1:17" ht="157.94999999999999" customHeight="1">
      <c r="A29" s="227"/>
      <c r="B29" s="71" t="s">
        <v>239</v>
      </c>
      <c r="C29" s="49" t="s">
        <v>240</v>
      </c>
      <c r="D29" s="50" t="s">
        <v>241</v>
      </c>
      <c r="E29" s="50" t="s">
        <v>242</v>
      </c>
      <c r="F29" s="49" t="s">
        <v>88</v>
      </c>
      <c r="G29" s="51"/>
      <c r="H29" s="50" t="s">
        <v>243</v>
      </c>
      <c r="I29" s="155"/>
      <c r="J29" s="153"/>
      <c r="K29" s="53">
        <v>1000</v>
      </c>
      <c r="L29" s="57"/>
      <c r="M29" s="58"/>
      <c r="N29" s="59" t="str">
        <f t="shared" si="1"/>
        <v/>
      </c>
      <c r="O29" s="60" t="str">
        <f t="shared" si="2"/>
        <v/>
      </c>
      <c r="Q29" t="s">
        <v>244</v>
      </c>
    </row>
    <row r="30" spans="1:17" ht="204" customHeight="1">
      <c r="A30" s="227"/>
      <c r="B30" s="71" t="s">
        <v>245</v>
      </c>
      <c r="C30" s="49" t="s">
        <v>246</v>
      </c>
      <c r="D30" s="50" t="s">
        <v>247</v>
      </c>
      <c r="E30" s="50" t="s">
        <v>248</v>
      </c>
      <c r="F30" s="49" t="s">
        <v>88</v>
      </c>
      <c r="G30" s="51"/>
      <c r="H30" s="52" t="s">
        <v>249</v>
      </c>
      <c r="I30" s="155"/>
      <c r="J30" s="153"/>
      <c r="K30" s="53">
        <v>1000</v>
      </c>
      <c r="L30" s="57"/>
      <c r="M30" s="58"/>
      <c r="N30" s="59" t="str">
        <f t="shared" si="1"/>
        <v/>
      </c>
      <c r="O30" s="60" t="str">
        <f t="shared" si="2"/>
        <v/>
      </c>
    </row>
    <row r="31" spans="1:17" ht="139.94999999999999" customHeight="1">
      <c r="A31" s="227"/>
      <c r="B31" s="71" t="s">
        <v>250</v>
      </c>
      <c r="C31" s="54" t="s">
        <v>251</v>
      </c>
      <c r="D31" s="50" t="s">
        <v>252</v>
      </c>
      <c r="E31" s="50" t="s">
        <v>253</v>
      </c>
      <c r="F31" s="49" t="s">
        <v>88</v>
      </c>
      <c r="G31" s="51"/>
      <c r="H31" s="52" t="s">
        <v>254</v>
      </c>
      <c r="I31" s="155"/>
      <c r="J31" s="153"/>
      <c r="K31" s="53">
        <v>1000</v>
      </c>
      <c r="L31" s="57"/>
      <c r="M31" s="58"/>
      <c r="N31" s="59" t="str">
        <f t="shared" si="1"/>
        <v/>
      </c>
      <c r="O31" s="60" t="str">
        <f t="shared" si="2"/>
        <v/>
      </c>
    </row>
    <row r="32" spans="1:17" ht="201.6" customHeight="1">
      <c r="A32" s="227"/>
      <c r="B32" s="71" t="s">
        <v>255</v>
      </c>
      <c r="C32" s="49" t="s">
        <v>256</v>
      </c>
      <c r="D32" s="50" t="s">
        <v>257</v>
      </c>
      <c r="E32" s="50" t="s">
        <v>258</v>
      </c>
      <c r="F32" s="99" t="s">
        <v>88</v>
      </c>
      <c r="G32" s="51"/>
      <c r="H32" s="52" t="s">
        <v>259</v>
      </c>
      <c r="I32" s="155"/>
      <c r="J32" s="153"/>
      <c r="K32" s="53">
        <v>2000</v>
      </c>
      <c r="L32" s="57"/>
      <c r="M32" s="58"/>
      <c r="N32" s="59" t="str">
        <f t="shared" si="1"/>
        <v/>
      </c>
      <c r="O32" s="60" t="str">
        <f t="shared" si="2"/>
        <v/>
      </c>
    </row>
    <row r="33" spans="1:15" ht="127.95" customHeight="1">
      <c r="A33" s="267" t="s">
        <v>260</v>
      </c>
      <c r="B33" s="71" t="s">
        <v>261</v>
      </c>
      <c r="C33" s="54" t="s">
        <v>110</v>
      </c>
      <c r="D33" s="50" t="s">
        <v>262</v>
      </c>
      <c r="E33" s="50" t="s">
        <v>263</v>
      </c>
      <c r="F33" s="93" t="s">
        <v>88</v>
      </c>
      <c r="G33" s="51"/>
      <c r="H33" s="52" t="s">
        <v>264</v>
      </c>
      <c r="I33" s="155"/>
      <c r="J33" s="153"/>
      <c r="K33" s="53">
        <v>1000</v>
      </c>
      <c r="L33" s="57"/>
      <c r="M33" s="58"/>
      <c r="N33" s="59" t="str">
        <f t="shared" si="1"/>
        <v/>
      </c>
      <c r="O33" s="60" t="str">
        <f t="shared" si="2"/>
        <v/>
      </c>
    </row>
    <row r="34" spans="1:15" ht="156.6" customHeight="1">
      <c r="A34" s="71"/>
      <c r="B34" s="71" t="s">
        <v>265</v>
      </c>
      <c r="C34" s="54" t="s">
        <v>114</v>
      </c>
      <c r="D34" s="50" t="s">
        <v>266</v>
      </c>
      <c r="E34" s="50" t="s">
        <v>267</v>
      </c>
      <c r="F34" s="49" t="s">
        <v>88</v>
      </c>
      <c r="G34" s="51"/>
      <c r="H34" s="52" t="s">
        <v>268</v>
      </c>
      <c r="I34" s="155"/>
      <c r="J34" s="153"/>
      <c r="K34" s="53">
        <v>1000</v>
      </c>
      <c r="L34" s="57"/>
      <c r="M34" s="58"/>
      <c r="N34" s="59" t="str">
        <f t="shared" si="1"/>
        <v/>
      </c>
      <c r="O34" s="60" t="str">
        <f t="shared" si="2"/>
        <v/>
      </c>
    </row>
    <row r="35" spans="1:15" ht="78" customHeight="1">
      <c r="A35" s="71"/>
      <c r="B35" s="71" t="s">
        <v>269</v>
      </c>
      <c r="C35" s="54" t="s">
        <v>270</v>
      </c>
      <c r="D35" s="50" t="s">
        <v>271</v>
      </c>
      <c r="E35" s="50" t="s">
        <v>272</v>
      </c>
      <c r="F35" s="49" t="s">
        <v>88</v>
      </c>
      <c r="G35" s="51"/>
      <c r="H35" s="52" t="s">
        <v>273</v>
      </c>
      <c r="I35" s="155"/>
      <c r="J35" s="153"/>
      <c r="K35" s="53">
        <v>1000</v>
      </c>
      <c r="L35" s="57"/>
      <c r="M35" s="58"/>
      <c r="N35" s="59" t="str">
        <f t="shared" si="1"/>
        <v/>
      </c>
      <c r="O35" s="60" t="str">
        <f t="shared" si="2"/>
        <v/>
      </c>
    </row>
    <row r="36" spans="1:15" ht="36.6" customHeight="1">
      <c r="A36" s="71"/>
      <c r="B36" s="71"/>
      <c r="C36" s="54" t="s">
        <v>274</v>
      </c>
      <c r="D36" s="50" t="s">
        <v>275</v>
      </c>
      <c r="E36" s="50" t="s">
        <v>276</v>
      </c>
      <c r="F36" s="49" t="s">
        <v>65</v>
      </c>
      <c r="G36" s="51"/>
      <c r="H36" s="52" t="s">
        <v>277</v>
      </c>
      <c r="I36" s="155"/>
      <c r="J36" s="153"/>
      <c r="K36" s="53"/>
      <c r="L36" s="57"/>
      <c r="M36" s="58"/>
      <c r="N36" s="59" t="str">
        <f t="shared" si="1"/>
        <v>N</v>
      </c>
      <c r="O36" s="60" t="str">
        <f t="shared" si="2"/>
        <v/>
      </c>
    </row>
    <row r="37" spans="1:15" ht="95.4" customHeight="1">
      <c r="A37" s="71"/>
      <c r="B37" s="71"/>
      <c r="C37" s="54" t="s">
        <v>278</v>
      </c>
      <c r="D37" s="50" t="s">
        <v>279</v>
      </c>
      <c r="E37" s="50" t="s">
        <v>280</v>
      </c>
      <c r="F37" s="49" t="s">
        <v>65</v>
      </c>
      <c r="G37" s="51"/>
      <c r="H37" s="52" t="s">
        <v>281</v>
      </c>
      <c r="I37" s="155"/>
      <c r="J37" s="153"/>
      <c r="K37" s="53"/>
      <c r="L37" s="57"/>
      <c r="M37" s="58"/>
      <c r="N37" s="59" t="str">
        <f t="shared" si="1"/>
        <v>N</v>
      </c>
      <c r="O37" s="60" t="str">
        <f t="shared" si="2"/>
        <v/>
      </c>
    </row>
    <row r="38" spans="1:15" ht="185.4" customHeight="1">
      <c r="A38" s="71"/>
      <c r="B38" s="227"/>
      <c r="C38" s="54" t="s">
        <v>282</v>
      </c>
      <c r="D38" s="50" t="s">
        <v>283</v>
      </c>
      <c r="E38" s="50" t="s">
        <v>284</v>
      </c>
      <c r="F38" s="49" t="s">
        <v>88</v>
      </c>
      <c r="G38" s="51"/>
      <c r="H38" s="52" t="s">
        <v>285</v>
      </c>
      <c r="I38" s="155"/>
      <c r="J38" s="153"/>
      <c r="K38" s="53">
        <v>500</v>
      </c>
      <c r="L38" s="57"/>
      <c r="M38" s="58"/>
      <c r="N38" s="59" t="str">
        <f t="shared" si="1"/>
        <v/>
      </c>
      <c r="O38" s="60" t="str">
        <f t="shared" si="2"/>
        <v/>
      </c>
    </row>
    <row r="39" spans="1:15" ht="109.95" customHeight="1">
      <c r="A39" s="71"/>
      <c r="B39" s="71" t="s">
        <v>286</v>
      </c>
      <c r="C39" s="54" t="s">
        <v>287</v>
      </c>
      <c r="D39" s="50" t="s">
        <v>288</v>
      </c>
      <c r="E39" s="50" t="s">
        <v>289</v>
      </c>
      <c r="F39" s="49" t="s">
        <v>88</v>
      </c>
      <c r="G39" s="51"/>
      <c r="H39" s="52" t="s">
        <v>290</v>
      </c>
      <c r="I39" s="155"/>
      <c r="J39" s="153"/>
      <c r="K39" s="53">
        <v>1000</v>
      </c>
      <c r="L39" s="57"/>
      <c r="M39" s="58"/>
      <c r="N39" s="59" t="str">
        <f t="shared" si="1"/>
        <v/>
      </c>
      <c r="O39" s="60" t="str">
        <f t="shared" si="2"/>
        <v/>
      </c>
    </row>
    <row r="40" spans="1:15" ht="96.6" customHeight="1">
      <c r="A40" s="71"/>
      <c r="B40" s="71" t="s">
        <v>291</v>
      </c>
      <c r="C40" s="54" t="s">
        <v>292</v>
      </c>
      <c r="D40" s="50" t="s">
        <v>293</v>
      </c>
      <c r="E40" s="50" t="s">
        <v>294</v>
      </c>
      <c r="F40" s="49" t="s">
        <v>65</v>
      </c>
      <c r="G40" s="51"/>
      <c r="H40" s="52" t="s">
        <v>295</v>
      </c>
      <c r="I40" s="155"/>
      <c r="J40" s="153"/>
      <c r="K40" s="53"/>
      <c r="L40" s="57"/>
      <c r="M40" s="58"/>
      <c r="N40" s="59" t="str">
        <f t="shared" si="1"/>
        <v>N</v>
      </c>
      <c r="O40" s="60" t="str">
        <f t="shared" si="2"/>
        <v/>
      </c>
    </row>
    <row r="41" spans="1:15" ht="34.950000000000003" customHeight="1">
      <c r="A41" s="159" t="s">
        <v>296</v>
      </c>
      <c r="B41" s="71" t="s">
        <v>297</v>
      </c>
      <c r="C41" s="54" t="s">
        <v>119</v>
      </c>
      <c r="D41" s="50" t="s">
        <v>298</v>
      </c>
      <c r="E41" s="50" t="s">
        <v>299</v>
      </c>
      <c r="F41" s="49" t="s">
        <v>65</v>
      </c>
      <c r="G41" s="51"/>
      <c r="H41" s="52" t="s">
        <v>300</v>
      </c>
      <c r="I41" s="155"/>
      <c r="J41" s="153"/>
      <c r="K41" s="53"/>
      <c r="L41" s="57"/>
      <c r="M41" s="58"/>
      <c r="N41" s="59" t="str">
        <f t="shared" ref="N41:N46" si="3">IF(F41="Must",IF(L41=1,"OK","N"),"")</f>
        <v>N</v>
      </c>
      <c r="O41" s="60" t="str">
        <f t="shared" ref="O41:O46" si="4">IF(OR(AND(F41="Should",L41=1),AND(F41="Should",L41=1,M41&lt;&gt;"")),K41,"")</f>
        <v/>
      </c>
    </row>
    <row r="42" spans="1:15" ht="51.6" customHeight="1">
      <c r="A42" s="71"/>
      <c r="B42" s="71" t="s">
        <v>301</v>
      </c>
      <c r="C42" s="54" t="s">
        <v>302</v>
      </c>
      <c r="D42" s="50" t="s">
        <v>303</v>
      </c>
      <c r="E42" s="50" t="s">
        <v>304</v>
      </c>
      <c r="F42" s="49" t="s">
        <v>65</v>
      </c>
      <c r="G42" s="51"/>
      <c r="H42" s="52" t="s">
        <v>305</v>
      </c>
      <c r="I42" s="155"/>
      <c r="J42" s="153"/>
      <c r="K42" s="53"/>
      <c r="L42" s="57"/>
      <c r="M42" s="58"/>
      <c r="N42" s="59" t="str">
        <f t="shared" si="3"/>
        <v>N</v>
      </c>
      <c r="O42" s="60" t="str">
        <f t="shared" si="4"/>
        <v/>
      </c>
    </row>
    <row r="43" spans="1:15" ht="81" customHeight="1">
      <c r="A43" s="267" t="s">
        <v>306</v>
      </c>
      <c r="B43" s="71" t="s">
        <v>307</v>
      </c>
      <c r="C43" s="49" t="s">
        <v>123</v>
      </c>
      <c r="D43" s="50" t="s">
        <v>308</v>
      </c>
      <c r="E43" s="50" t="s">
        <v>309</v>
      </c>
      <c r="F43" s="49" t="s">
        <v>65</v>
      </c>
      <c r="G43" s="51"/>
      <c r="H43" s="52" t="s">
        <v>310</v>
      </c>
      <c r="I43" s="155"/>
      <c r="J43" s="153"/>
      <c r="K43" s="53"/>
      <c r="L43" s="57"/>
      <c r="M43" s="58"/>
      <c r="N43" s="59" t="str">
        <f t="shared" si="3"/>
        <v>N</v>
      </c>
      <c r="O43" s="60" t="str">
        <f t="shared" si="4"/>
        <v/>
      </c>
    </row>
    <row r="44" spans="1:15" ht="111" customHeight="1">
      <c r="A44" s="71"/>
      <c r="B44" s="71" t="s">
        <v>311</v>
      </c>
      <c r="C44" s="49" t="s">
        <v>312</v>
      </c>
      <c r="D44" s="50" t="s">
        <v>313</v>
      </c>
      <c r="E44" s="50" t="s">
        <v>314</v>
      </c>
      <c r="F44" s="49" t="s">
        <v>65</v>
      </c>
      <c r="G44" s="51"/>
      <c r="H44" s="52" t="s">
        <v>315</v>
      </c>
      <c r="I44" s="155"/>
      <c r="J44" s="153"/>
      <c r="K44" s="53"/>
      <c r="L44" s="57"/>
      <c r="M44" s="58"/>
      <c r="N44" s="59" t="str">
        <f t="shared" si="3"/>
        <v>N</v>
      </c>
      <c r="O44" s="60" t="str">
        <f t="shared" si="4"/>
        <v/>
      </c>
    </row>
    <row r="45" spans="1:15" ht="142.19999999999999" customHeight="1">
      <c r="A45" s="227"/>
      <c r="B45" s="71" t="s">
        <v>316</v>
      </c>
      <c r="C45" s="49" t="s">
        <v>317</v>
      </c>
      <c r="D45" s="50" t="s">
        <v>318</v>
      </c>
      <c r="E45" s="50" t="s">
        <v>319</v>
      </c>
      <c r="F45" s="49" t="s">
        <v>65</v>
      </c>
      <c r="G45" s="51"/>
      <c r="H45" s="52" t="s">
        <v>320</v>
      </c>
      <c r="I45" s="155"/>
      <c r="J45" s="153"/>
      <c r="K45" s="53"/>
      <c r="L45" s="57"/>
      <c r="M45" s="58"/>
      <c r="N45" s="59" t="str">
        <f t="shared" si="3"/>
        <v>N</v>
      </c>
      <c r="O45" s="60" t="str">
        <f t="shared" si="4"/>
        <v/>
      </c>
    </row>
    <row r="46" spans="1:15" ht="133.19999999999999" customHeight="1">
      <c r="A46" s="71"/>
      <c r="B46" s="71" t="s">
        <v>321</v>
      </c>
      <c r="C46" s="49" t="s">
        <v>322</v>
      </c>
      <c r="D46" s="50" t="s">
        <v>323</v>
      </c>
      <c r="E46" s="50" t="s">
        <v>324</v>
      </c>
      <c r="F46" s="49" t="s">
        <v>65</v>
      </c>
      <c r="G46" s="51"/>
      <c r="H46" s="52" t="s">
        <v>325</v>
      </c>
      <c r="I46" s="155"/>
      <c r="J46" s="153"/>
      <c r="K46" s="53"/>
      <c r="L46" s="57"/>
      <c r="M46" s="58"/>
      <c r="N46" s="59" t="str">
        <f t="shared" si="3"/>
        <v>N</v>
      </c>
      <c r="O46" s="60" t="str">
        <f t="shared" si="4"/>
        <v/>
      </c>
    </row>
    <row r="47" spans="1:15" ht="131.25" customHeight="1">
      <c r="K47" s="13">
        <f>SUM(K3:K46)</f>
        <v>34500</v>
      </c>
      <c r="L47" s="12"/>
      <c r="O47" s="13">
        <f>ROUND(SUM(O3:O46),0)</f>
        <v>0</v>
      </c>
    </row>
    <row r="48" spans="1:15" ht="21">
      <c r="A48" s="278"/>
      <c r="B48" s="277"/>
    </row>
    <row r="49" spans="12:15">
      <c r="L49" s="12"/>
      <c r="O49" s="12"/>
    </row>
    <row r="50" spans="12:15">
      <c r="L50" s="12"/>
      <c r="O50" s="12"/>
    </row>
    <row r="51" spans="12:15">
      <c r="L51" s="12"/>
      <c r="O51" s="12"/>
    </row>
    <row r="52" spans="12:15">
      <c r="L52" s="12"/>
      <c r="O52" s="12"/>
    </row>
    <row r="53" spans="12:15">
      <c r="L53" s="12"/>
      <c r="O53" s="12"/>
    </row>
    <row r="54" spans="12:15">
      <c r="L54" s="12"/>
      <c r="O54" s="12"/>
    </row>
    <row r="55" spans="12:15">
      <c r="L55" s="12"/>
      <c r="O55" s="12"/>
    </row>
    <row r="56" spans="12:15">
      <c r="L56" s="12"/>
      <c r="O56" s="12"/>
    </row>
    <row r="57" spans="12:15">
      <c r="L57" s="12"/>
      <c r="O57" s="12"/>
    </row>
    <row r="58" spans="12:15">
      <c r="L58" s="12"/>
      <c r="O58" s="12"/>
    </row>
    <row r="59" spans="12:15">
      <c r="L59" s="12"/>
      <c r="O59" s="12"/>
    </row>
    <row r="60" spans="12:15">
      <c r="L60" s="12"/>
      <c r="O60" s="12"/>
    </row>
    <row r="61" spans="12:15">
      <c r="L61" s="12"/>
      <c r="O61" s="12"/>
    </row>
    <row r="62" spans="12:15">
      <c r="L62" s="12"/>
      <c r="O62" s="12"/>
    </row>
    <row r="63" spans="12:15">
      <c r="L63" s="12"/>
      <c r="O63" s="12"/>
    </row>
  </sheetData>
  <sheetProtection selectLockedCells="1"/>
  <sortState xmlns:xlrd2="http://schemas.microsoft.com/office/spreadsheetml/2017/richdata2" ref="A5:J37">
    <sortCondition ref="A5:A37"/>
    <sortCondition ref="B5:B37"/>
  </sortState>
  <mergeCells count="2">
    <mergeCell ref="N1:O1"/>
    <mergeCell ref="L1:M1"/>
  </mergeCells>
  <phoneticPr fontId="43" type="noConversion"/>
  <conditionalFormatting sqref="L3:L46">
    <cfRule type="cellIs" dxfId="117" priority="13" stopIfTrue="1" operator="notEqual">
      <formula>""</formula>
    </cfRule>
  </conditionalFormatting>
  <conditionalFormatting sqref="L48">
    <cfRule type="cellIs" dxfId="116" priority="1034" stopIfTrue="1" operator="notEqual">
      <formula>""</formula>
    </cfRule>
  </conditionalFormatting>
  <conditionalFormatting sqref="M3:M46">
    <cfRule type="expression" dxfId="115" priority="2" stopIfTrue="1">
      <formula>OR(F3="Must",F3="Should")</formula>
    </cfRule>
    <cfRule type="cellIs" dxfId="114" priority="3" stopIfTrue="1" operator="equal">
      <formula>""</formula>
    </cfRule>
    <cfRule type="cellIs" dxfId="113" priority="4" stopIfTrue="1" operator="notEqual">
      <formula>""</formula>
    </cfRule>
  </conditionalFormatting>
  <conditionalFormatting sqref="M48">
    <cfRule type="expression" dxfId="112" priority="1035" stopIfTrue="1">
      <formula>OR(F48="Must",F48="Should")</formula>
    </cfRule>
    <cfRule type="cellIs" dxfId="111" priority="1036" stopIfTrue="1" operator="equal">
      <formula>""</formula>
    </cfRule>
    <cfRule type="cellIs" dxfId="110" priority="1037" stopIfTrue="1" operator="notEqual">
      <formula>""</formula>
    </cfRule>
  </conditionalFormatting>
  <conditionalFormatting sqref="N3:N46">
    <cfRule type="expression" dxfId="109" priority="5" stopIfTrue="1">
      <formula>F3&lt;&gt;"Must"</formula>
    </cfRule>
    <cfRule type="expression" dxfId="108" priority="6" stopIfTrue="1">
      <formula>L3=1</formula>
    </cfRule>
  </conditionalFormatting>
  <conditionalFormatting sqref="N48">
    <cfRule type="expression" dxfId="107" priority="1025" stopIfTrue="1">
      <formula>F48&lt;&gt;"Must"</formula>
    </cfRule>
    <cfRule type="expression" dxfId="106" priority="1026" stopIfTrue="1">
      <formula>L48=1</formula>
    </cfRule>
  </conditionalFormatting>
  <conditionalFormatting sqref="O3:O46">
    <cfRule type="expression" dxfId="105" priority="7" stopIfTrue="1">
      <formula>OR(F3="Must",F3="Must")</formula>
    </cfRule>
    <cfRule type="expression" dxfId="104" priority="8" stopIfTrue="1">
      <formula>L3=1</formula>
    </cfRule>
  </conditionalFormatting>
  <conditionalFormatting sqref="O48">
    <cfRule type="expression" dxfId="103" priority="1027" stopIfTrue="1">
      <formula>OR(F48="Must",F48="Must")</formula>
    </cfRule>
    <cfRule type="expression" dxfId="102" priority="1028" stopIfTrue="1">
      <formula>L48=1</formula>
    </cfRule>
  </conditionalFormatting>
  <dataValidations count="1">
    <dataValidation type="list" allowBlank="1" showInputMessage="1" showErrorMessage="1" sqref="F3:F1048576" xr:uid="{00000000-0002-0000-0200-000000000000}">
      <formula1>PriorityList</formula1>
    </dataValidation>
  </dataValidations>
  <pageMargins left="0.70000000000000007" right="0.70000000000000007" top="0.41000000000000009" bottom="0.34000000000000008" header="0.30000000000000004" footer="0.30000000000000004"/>
  <pageSetup paperSize="8" scale="80" orientation="landscape"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O51"/>
  <sheetViews>
    <sheetView zoomScale="80" zoomScaleNormal="80" workbookViewId="0">
      <pane xSplit="4" ySplit="2" topLeftCell="I3" activePane="bottomRight" state="frozen"/>
      <selection pane="topRight" activeCell="E1" sqref="E1"/>
      <selection pane="bottomLeft" activeCell="A3" sqref="A3"/>
      <selection pane="bottomRight" activeCell="L44" sqref="L44"/>
    </sheetView>
  </sheetViews>
  <sheetFormatPr defaultColWidth="8.88671875" defaultRowHeight="14.4"/>
  <cols>
    <col min="1" max="2" width="25.6640625" style="15" customWidth="1"/>
    <col min="3" max="3" width="7.6640625" style="15" customWidth="1"/>
    <col min="4" max="4" width="25.6640625" style="15" customWidth="1"/>
    <col min="5" max="5" width="50.6640625" style="15" customWidth="1"/>
    <col min="6" max="6" width="7.6640625" style="16" customWidth="1"/>
    <col min="7" max="7" width="9.6640625" style="15" customWidth="1"/>
    <col min="8" max="8" width="100.6640625" style="15" customWidth="1"/>
    <col min="9" max="10" width="11.6640625" style="15" customWidth="1"/>
    <col min="11" max="11" width="11.6640625" style="7" customWidth="1"/>
    <col min="12" max="12" width="3.6640625" style="14" customWidth="1"/>
    <col min="13" max="13" width="22.6640625" style="12" customWidth="1"/>
    <col min="14" max="14" width="4.6640625" style="12" customWidth="1"/>
    <col min="15" max="15" width="8.6640625" style="14" customWidth="1"/>
    <col min="16" max="16384" width="8.88671875" style="15"/>
  </cols>
  <sheetData>
    <row r="1" spans="1:15" ht="39.9" customHeight="1" thickBot="1">
      <c r="A1" s="61" t="s">
        <v>326</v>
      </c>
      <c r="B1" s="4"/>
      <c r="C1" s="79"/>
      <c r="D1" s="80"/>
      <c r="E1" s="81"/>
      <c r="F1" s="79"/>
      <c r="G1" s="79"/>
      <c r="H1" s="82"/>
      <c r="I1" s="82"/>
      <c r="J1" s="82"/>
      <c r="K1" s="82"/>
      <c r="L1" s="427" t="s">
        <v>47</v>
      </c>
      <c r="M1" s="428"/>
      <c r="N1" s="429" t="s">
        <v>2</v>
      </c>
      <c r="O1" s="430"/>
    </row>
    <row r="2" spans="1:15" s="72" customFormat="1" ht="69.900000000000006" customHeight="1" thickBot="1">
      <c r="A2" s="63" t="s">
        <v>48</v>
      </c>
      <c r="B2" s="64" t="s">
        <v>49</v>
      </c>
      <c r="C2" s="65" t="s">
        <v>50</v>
      </c>
      <c r="D2" s="64" t="s">
        <v>51</v>
      </c>
      <c r="E2" s="66" t="s">
        <v>52</v>
      </c>
      <c r="F2" s="67" t="s">
        <v>53</v>
      </c>
      <c r="G2" s="68" t="s">
        <v>125</v>
      </c>
      <c r="H2" s="69" t="s">
        <v>55</v>
      </c>
      <c r="I2" s="70"/>
      <c r="J2" s="70"/>
      <c r="K2" s="70" t="s">
        <v>56</v>
      </c>
      <c r="L2" s="279" t="s">
        <v>57</v>
      </c>
      <c r="M2" s="86" t="s">
        <v>58</v>
      </c>
      <c r="N2" s="87" t="s">
        <v>59</v>
      </c>
      <c r="O2" s="88" t="s">
        <v>0</v>
      </c>
    </row>
    <row r="3" spans="1:15" ht="98.4" customHeight="1" thickBot="1">
      <c r="A3" s="267" t="s">
        <v>327</v>
      </c>
      <c r="B3" s="267" t="s">
        <v>328</v>
      </c>
      <c r="C3" s="99" t="s">
        <v>62</v>
      </c>
      <c r="D3" s="93" t="s">
        <v>329</v>
      </c>
      <c r="E3" s="253" t="s">
        <v>330</v>
      </c>
      <c r="F3" s="99" t="s">
        <v>65</v>
      </c>
      <c r="G3" s="94"/>
      <c r="H3" s="117" t="s">
        <v>331</v>
      </c>
      <c r="I3" s="280"/>
      <c r="J3" s="281"/>
      <c r="K3" s="282"/>
      <c r="L3" s="149"/>
      <c r="M3" s="58"/>
      <c r="N3" s="59" t="str">
        <f t="shared" ref="N3:N25" si="0">IF(F3="Must",IF(L3=1,"OK","N"),"")</f>
        <v>N</v>
      </c>
      <c r="O3" s="60" t="str">
        <f t="shared" ref="O3:O17" si="1">IF(OR(AND(F3="Should",L3=1),AND(F3="Should",L3=1,M3&lt;&gt;"")),K3,"")</f>
        <v/>
      </c>
    </row>
    <row r="4" spans="1:15" customFormat="1" ht="142.19999999999999" customHeight="1" thickBot="1">
      <c r="A4" s="227"/>
      <c r="B4" s="227"/>
      <c r="C4" s="99" t="s">
        <v>133</v>
      </c>
      <c r="D4" s="97" t="s">
        <v>332</v>
      </c>
      <c r="E4" s="93" t="s">
        <v>333</v>
      </c>
      <c r="F4" s="99" t="s">
        <v>65</v>
      </c>
      <c r="G4" s="94"/>
      <c r="H4" s="117" t="s">
        <v>334</v>
      </c>
      <c r="I4" s="280"/>
      <c r="J4" s="281"/>
      <c r="K4" s="282"/>
      <c r="L4" s="149"/>
      <c r="M4" s="58"/>
      <c r="N4" s="59" t="str">
        <f t="shared" si="0"/>
        <v>N</v>
      </c>
      <c r="O4" s="60" t="str">
        <f t="shared" si="1"/>
        <v/>
      </c>
    </row>
    <row r="5" spans="1:15" customFormat="1" ht="80.400000000000006" customHeight="1" thickBot="1">
      <c r="A5" s="227"/>
      <c r="B5" s="71"/>
      <c r="C5" s="49" t="s">
        <v>335</v>
      </c>
      <c r="D5" s="50" t="s">
        <v>336</v>
      </c>
      <c r="E5" s="50" t="s">
        <v>337</v>
      </c>
      <c r="F5" s="49" t="s">
        <v>65</v>
      </c>
      <c r="G5" s="51"/>
      <c r="H5" s="55" t="s">
        <v>338</v>
      </c>
      <c r="I5" s="280"/>
      <c r="J5" s="281"/>
      <c r="K5" s="282"/>
      <c r="L5" s="149"/>
      <c r="M5" s="58"/>
      <c r="N5" s="59" t="str">
        <f t="shared" si="0"/>
        <v>N</v>
      </c>
      <c r="O5" s="60" t="str">
        <f t="shared" si="1"/>
        <v/>
      </c>
    </row>
    <row r="6" spans="1:15" ht="112.95" customHeight="1" thickBot="1">
      <c r="A6" s="75"/>
      <c r="B6" s="244"/>
      <c r="C6" s="49" t="s">
        <v>339</v>
      </c>
      <c r="D6" s="50" t="s">
        <v>340</v>
      </c>
      <c r="E6" s="50" t="s">
        <v>341</v>
      </c>
      <c r="F6" s="49" t="s">
        <v>65</v>
      </c>
      <c r="G6" s="74"/>
      <c r="H6" s="55" t="s">
        <v>342</v>
      </c>
      <c r="I6" s="280"/>
      <c r="J6" s="281"/>
      <c r="K6" s="282"/>
      <c r="L6" s="149"/>
      <c r="M6" s="58"/>
      <c r="N6" s="59" t="str">
        <f t="shared" si="0"/>
        <v>N</v>
      </c>
      <c r="O6" s="60" t="str">
        <f t="shared" si="1"/>
        <v/>
      </c>
    </row>
    <row r="7" spans="1:15" ht="80.400000000000006" customHeight="1" thickBot="1">
      <c r="A7" s="77"/>
      <c r="B7" s="244"/>
      <c r="C7" s="49" t="s">
        <v>343</v>
      </c>
      <c r="D7" s="84" t="s">
        <v>344</v>
      </c>
      <c r="E7" s="50" t="s">
        <v>345</v>
      </c>
      <c r="F7" s="49" t="s">
        <v>65</v>
      </c>
      <c r="G7" s="85"/>
      <c r="H7" s="55" t="s">
        <v>346</v>
      </c>
      <c r="I7" s="280"/>
      <c r="J7" s="281"/>
      <c r="K7" s="282"/>
      <c r="L7" s="149"/>
      <c r="M7" s="58"/>
      <c r="N7" s="59" t="str">
        <f t="shared" si="0"/>
        <v>N</v>
      </c>
      <c r="O7" s="150" t="str">
        <f t="shared" si="1"/>
        <v/>
      </c>
    </row>
    <row r="8" spans="1:15" ht="31.2" customHeight="1" thickBot="1">
      <c r="A8" s="71"/>
      <c r="B8" s="227"/>
      <c r="C8" s="49" t="s">
        <v>347</v>
      </c>
      <c r="D8" s="84" t="s">
        <v>348</v>
      </c>
      <c r="E8" s="50" t="s">
        <v>349</v>
      </c>
      <c r="F8" s="49" t="s">
        <v>65</v>
      </c>
      <c r="G8" s="51"/>
      <c r="H8" s="55" t="s">
        <v>350</v>
      </c>
      <c r="I8" s="280"/>
      <c r="J8" s="281"/>
      <c r="K8" s="282"/>
      <c r="L8" s="149"/>
      <c r="M8" s="58"/>
      <c r="N8" s="59" t="str">
        <f t="shared" si="0"/>
        <v>N</v>
      </c>
      <c r="O8" s="150" t="str">
        <f t="shared" si="1"/>
        <v/>
      </c>
    </row>
    <row r="9" spans="1:15" ht="66" customHeight="1" thickBot="1">
      <c r="A9" s="71"/>
      <c r="B9" s="227"/>
      <c r="C9" s="49" t="s">
        <v>351</v>
      </c>
      <c r="D9" s="84" t="s">
        <v>352</v>
      </c>
      <c r="E9" s="50" t="s">
        <v>353</v>
      </c>
      <c r="F9" s="49" t="s">
        <v>65</v>
      </c>
      <c r="G9" s="51"/>
      <c r="H9" s="55" t="s">
        <v>354</v>
      </c>
      <c r="I9" s="280"/>
      <c r="J9" s="281"/>
      <c r="K9" s="282"/>
      <c r="L9" s="149"/>
      <c r="M9" s="58"/>
      <c r="N9" s="59" t="str">
        <f t="shared" si="0"/>
        <v>N</v>
      </c>
      <c r="O9" s="150" t="str">
        <f t="shared" si="1"/>
        <v/>
      </c>
    </row>
    <row r="10" spans="1:15" customFormat="1" ht="143.4" customHeight="1" thickBot="1">
      <c r="A10" s="71"/>
      <c r="B10" s="227"/>
      <c r="C10" s="49" t="s">
        <v>355</v>
      </c>
      <c r="D10" s="84" t="s">
        <v>356</v>
      </c>
      <c r="E10" s="50" t="s">
        <v>357</v>
      </c>
      <c r="F10" s="49" t="s">
        <v>88</v>
      </c>
      <c r="G10" s="51"/>
      <c r="H10" s="55" t="s">
        <v>358</v>
      </c>
      <c r="I10" s="280"/>
      <c r="J10" s="281"/>
      <c r="K10" s="282">
        <v>500</v>
      </c>
      <c r="L10" s="149"/>
      <c r="M10" s="58"/>
      <c r="N10" s="59" t="str">
        <f t="shared" si="0"/>
        <v/>
      </c>
      <c r="O10" s="60" t="str">
        <f t="shared" si="1"/>
        <v/>
      </c>
    </row>
    <row r="11" spans="1:15" customFormat="1" ht="113.4" customHeight="1" thickBot="1">
      <c r="A11" s="71"/>
      <c r="B11" s="227"/>
      <c r="C11" s="49" t="s">
        <v>359</v>
      </c>
      <c r="D11" s="84" t="s">
        <v>360</v>
      </c>
      <c r="E11" s="50" t="s">
        <v>361</v>
      </c>
      <c r="F11" s="54" t="s">
        <v>65</v>
      </c>
      <c r="G11" s="51"/>
      <c r="H11" s="55" t="s">
        <v>362</v>
      </c>
      <c r="I11" s="280"/>
      <c r="J11" s="281"/>
      <c r="K11" s="282"/>
      <c r="L11" s="149"/>
      <c r="M11" s="58"/>
      <c r="N11" s="59" t="str">
        <f t="shared" si="0"/>
        <v>N</v>
      </c>
      <c r="O11" s="60" t="str">
        <f t="shared" si="1"/>
        <v/>
      </c>
    </row>
    <row r="12" spans="1:15" customFormat="1" ht="99.6" customHeight="1" thickBot="1">
      <c r="A12" s="71"/>
      <c r="B12" s="227"/>
      <c r="C12" s="49" t="s">
        <v>363</v>
      </c>
      <c r="D12" s="84" t="s">
        <v>364</v>
      </c>
      <c r="E12" s="50" t="s">
        <v>365</v>
      </c>
      <c r="F12" s="49" t="s">
        <v>88</v>
      </c>
      <c r="G12" s="51"/>
      <c r="H12" s="55" t="s">
        <v>366</v>
      </c>
      <c r="I12" s="280"/>
      <c r="J12" s="281"/>
      <c r="K12" s="282">
        <v>500</v>
      </c>
      <c r="L12" s="149"/>
      <c r="M12" s="58"/>
      <c r="N12" s="59" t="str">
        <f t="shared" si="0"/>
        <v/>
      </c>
      <c r="O12" s="60" t="str">
        <f t="shared" si="1"/>
        <v/>
      </c>
    </row>
    <row r="13" spans="1:15" customFormat="1" ht="270" customHeight="1" thickBot="1">
      <c r="A13" s="227"/>
      <c r="B13" s="227"/>
      <c r="C13" s="49" t="s">
        <v>367</v>
      </c>
      <c r="D13" s="84" t="s">
        <v>368</v>
      </c>
      <c r="E13" s="50" t="s">
        <v>369</v>
      </c>
      <c r="F13" s="49" t="s">
        <v>88</v>
      </c>
      <c r="G13" s="51"/>
      <c r="H13" s="55" t="s">
        <v>370</v>
      </c>
      <c r="I13" s="280"/>
      <c r="J13" s="281"/>
      <c r="K13" s="289">
        <v>2500</v>
      </c>
      <c r="L13" s="149"/>
      <c r="M13" s="58"/>
      <c r="N13" s="59" t="str">
        <f t="shared" si="0"/>
        <v/>
      </c>
      <c r="O13" s="60" t="str">
        <f t="shared" si="1"/>
        <v/>
      </c>
    </row>
    <row r="14" spans="1:15" customFormat="1" ht="156.6" customHeight="1" thickBot="1">
      <c r="A14" s="286"/>
      <c r="B14" s="227"/>
      <c r="C14" s="49" t="s">
        <v>371</v>
      </c>
      <c r="D14" s="84" t="s">
        <v>372</v>
      </c>
      <c r="E14" s="50" t="s">
        <v>373</v>
      </c>
      <c r="F14" s="49" t="s">
        <v>88</v>
      </c>
      <c r="G14" s="51"/>
      <c r="H14" s="55" t="s">
        <v>374</v>
      </c>
      <c r="I14" s="280"/>
      <c r="J14" s="281"/>
      <c r="K14" s="289">
        <v>1000</v>
      </c>
      <c r="L14" s="149"/>
      <c r="M14" s="58"/>
      <c r="N14" s="59" t="str">
        <f t="shared" si="0"/>
        <v/>
      </c>
      <c r="O14" s="60" t="str">
        <f t="shared" si="1"/>
        <v/>
      </c>
    </row>
    <row r="15" spans="1:15" customFormat="1" ht="111.6" customHeight="1" thickBot="1">
      <c r="A15" s="227"/>
      <c r="B15" s="227"/>
      <c r="C15" s="49" t="s">
        <v>375</v>
      </c>
      <c r="D15" s="50" t="s">
        <v>376</v>
      </c>
      <c r="E15" s="50" t="s">
        <v>377</v>
      </c>
      <c r="F15" s="49" t="s">
        <v>65</v>
      </c>
      <c r="G15" s="51"/>
      <c r="H15" s="55" t="s">
        <v>378</v>
      </c>
      <c r="I15" s="280"/>
      <c r="J15" s="281"/>
      <c r="K15" s="282"/>
      <c r="L15" s="149"/>
      <c r="M15" s="58"/>
      <c r="N15" s="59" t="str">
        <f t="shared" si="0"/>
        <v>N</v>
      </c>
      <c r="O15" s="60" t="str">
        <f t="shared" si="1"/>
        <v/>
      </c>
    </row>
    <row r="16" spans="1:15" customFormat="1" ht="319.95" customHeight="1" thickBot="1">
      <c r="A16" s="227"/>
      <c r="B16" s="227"/>
      <c r="C16" s="99" t="s">
        <v>379</v>
      </c>
      <c r="D16" s="93" t="s">
        <v>380</v>
      </c>
      <c r="E16" s="93" t="s">
        <v>381</v>
      </c>
      <c r="F16" s="99" t="s">
        <v>65</v>
      </c>
      <c r="G16" s="94"/>
      <c r="H16" s="117" t="s">
        <v>864</v>
      </c>
      <c r="I16" s="280"/>
      <c r="J16" s="281"/>
      <c r="K16" s="282"/>
      <c r="L16" s="149"/>
      <c r="M16" s="58"/>
      <c r="N16" s="59" t="str">
        <f t="shared" si="0"/>
        <v>N</v>
      </c>
      <c r="O16" s="60" t="str">
        <f t="shared" si="1"/>
        <v/>
      </c>
    </row>
    <row r="17" spans="1:15" customFormat="1" ht="126" customHeight="1" thickBot="1">
      <c r="A17" s="227"/>
      <c r="B17" s="227"/>
      <c r="C17" s="49" t="s">
        <v>382</v>
      </c>
      <c r="D17" s="50" t="s">
        <v>383</v>
      </c>
      <c r="E17" s="50" t="s">
        <v>384</v>
      </c>
      <c r="F17" s="49" t="s">
        <v>88</v>
      </c>
      <c r="G17" s="51"/>
      <c r="H17" s="55" t="s">
        <v>896</v>
      </c>
      <c r="I17" s="280"/>
      <c r="J17" s="281"/>
      <c r="K17" s="282">
        <v>500</v>
      </c>
      <c r="L17" s="149"/>
      <c r="M17" s="58"/>
      <c r="N17" s="59" t="str">
        <f t="shared" si="0"/>
        <v/>
      </c>
      <c r="O17" s="60" t="str">
        <f t="shared" si="1"/>
        <v/>
      </c>
    </row>
    <row r="18" spans="1:15" customFormat="1" ht="239.4" customHeight="1" thickBot="1">
      <c r="A18" s="71"/>
      <c r="B18" s="227"/>
      <c r="C18" s="49" t="s">
        <v>385</v>
      </c>
      <c r="D18" s="50" t="s">
        <v>386</v>
      </c>
      <c r="E18" s="50" t="s">
        <v>387</v>
      </c>
      <c r="F18" s="49" t="s">
        <v>65</v>
      </c>
      <c r="G18" s="51"/>
      <c r="H18" s="55" t="s">
        <v>388</v>
      </c>
      <c r="I18" s="280"/>
      <c r="J18" s="281"/>
      <c r="K18" s="282"/>
      <c r="L18" s="149"/>
      <c r="M18" s="58"/>
      <c r="N18" s="59" t="str">
        <f t="shared" si="0"/>
        <v>N</v>
      </c>
      <c r="O18" s="60"/>
    </row>
    <row r="19" spans="1:15" customFormat="1" ht="49.2" customHeight="1" thickBot="1">
      <c r="A19" s="71"/>
      <c r="B19" s="227"/>
      <c r="C19" s="49" t="s">
        <v>389</v>
      </c>
      <c r="D19" s="50" t="s">
        <v>390</v>
      </c>
      <c r="E19" s="50" t="s">
        <v>391</v>
      </c>
      <c r="F19" s="49" t="s">
        <v>65</v>
      </c>
      <c r="G19" s="51"/>
      <c r="H19" s="55" t="s">
        <v>392</v>
      </c>
      <c r="I19" s="280"/>
      <c r="J19" s="281"/>
      <c r="K19" s="282"/>
      <c r="L19" s="149"/>
      <c r="M19" s="58"/>
      <c r="N19" s="59" t="str">
        <f t="shared" si="0"/>
        <v>N</v>
      </c>
      <c r="O19" s="60" t="str">
        <f t="shared" ref="O19:O25" si="2">IF(OR(AND(F19="Should",L19=1),AND(F19="Should",L19=1,M19&lt;&gt;"")),K19,"")</f>
        <v/>
      </c>
    </row>
    <row r="20" spans="1:15" customFormat="1" ht="63" customHeight="1" thickBot="1">
      <c r="A20" s="71"/>
      <c r="B20" s="71"/>
      <c r="C20" s="49" t="s">
        <v>393</v>
      </c>
      <c r="D20" s="50" t="s">
        <v>394</v>
      </c>
      <c r="E20" s="50" t="s">
        <v>395</v>
      </c>
      <c r="F20" s="49" t="s">
        <v>65</v>
      </c>
      <c r="G20" s="51"/>
      <c r="H20" s="55" t="s">
        <v>396</v>
      </c>
      <c r="I20" s="280"/>
      <c r="J20" s="281"/>
      <c r="K20" s="282"/>
      <c r="L20" s="149"/>
      <c r="M20" s="58"/>
      <c r="N20" s="59" t="str">
        <f t="shared" si="0"/>
        <v>N</v>
      </c>
      <c r="O20" s="60" t="str">
        <f t="shared" si="2"/>
        <v/>
      </c>
    </row>
    <row r="21" spans="1:15" customFormat="1" ht="156.6" customHeight="1" thickBot="1">
      <c r="A21" s="227"/>
      <c r="B21" s="71" t="s">
        <v>397</v>
      </c>
      <c r="C21" s="49" t="s">
        <v>68</v>
      </c>
      <c r="D21" s="50" t="s">
        <v>398</v>
      </c>
      <c r="E21" s="50" t="s">
        <v>399</v>
      </c>
      <c r="F21" s="49" t="s">
        <v>65</v>
      </c>
      <c r="G21" s="51"/>
      <c r="H21" s="50" t="s">
        <v>400</v>
      </c>
      <c r="I21" s="280"/>
      <c r="J21" s="281"/>
      <c r="K21" s="282"/>
      <c r="L21" s="149"/>
      <c r="M21" s="58"/>
      <c r="N21" s="59" t="str">
        <f t="shared" si="0"/>
        <v>N</v>
      </c>
      <c r="O21" s="60" t="str">
        <f t="shared" si="2"/>
        <v/>
      </c>
    </row>
    <row r="22" spans="1:15" customFormat="1" ht="62.4" customHeight="1" thickBot="1">
      <c r="A22" s="227"/>
      <c r="B22" s="71" t="s">
        <v>401</v>
      </c>
      <c r="C22" s="49" t="s">
        <v>402</v>
      </c>
      <c r="D22" s="50" t="s">
        <v>403</v>
      </c>
      <c r="E22" s="50" t="s">
        <v>404</v>
      </c>
      <c r="F22" s="49" t="s">
        <v>65</v>
      </c>
      <c r="G22" s="51"/>
      <c r="H22" s="55" t="s">
        <v>405</v>
      </c>
      <c r="I22" s="280"/>
      <c r="J22" s="281"/>
      <c r="K22" s="282"/>
      <c r="L22" s="149"/>
      <c r="M22" s="58"/>
      <c r="N22" s="59" t="str">
        <f t="shared" si="0"/>
        <v>N</v>
      </c>
      <c r="O22" s="60" t="str">
        <f t="shared" si="2"/>
        <v/>
      </c>
    </row>
    <row r="23" spans="1:15" customFormat="1" ht="48.6" customHeight="1" thickBot="1">
      <c r="A23" s="71"/>
      <c r="B23" s="71"/>
      <c r="C23" s="49" t="s">
        <v>406</v>
      </c>
      <c r="D23" s="50" t="s">
        <v>407</v>
      </c>
      <c r="E23" s="50" t="s">
        <v>408</v>
      </c>
      <c r="F23" s="49" t="s">
        <v>65</v>
      </c>
      <c r="G23" s="51"/>
      <c r="H23" s="55" t="s">
        <v>409</v>
      </c>
      <c r="I23" s="280"/>
      <c r="J23" s="281"/>
      <c r="K23" s="282"/>
      <c r="L23" s="149"/>
      <c r="M23" s="58"/>
      <c r="N23" s="59" t="str">
        <f t="shared" si="0"/>
        <v>N</v>
      </c>
      <c r="O23" s="60" t="str">
        <f t="shared" si="2"/>
        <v/>
      </c>
    </row>
    <row r="24" spans="1:15" customFormat="1" ht="64.95" customHeight="1" thickBot="1">
      <c r="A24" s="71"/>
      <c r="B24" s="71"/>
      <c r="C24" s="49" t="s">
        <v>410</v>
      </c>
      <c r="D24" s="50" t="s">
        <v>411</v>
      </c>
      <c r="E24" s="50" t="s">
        <v>412</v>
      </c>
      <c r="F24" s="49" t="s">
        <v>65</v>
      </c>
      <c r="G24" s="51"/>
      <c r="H24" s="50" t="s">
        <v>413</v>
      </c>
      <c r="I24" s="280"/>
      <c r="J24" s="281"/>
      <c r="K24" s="282"/>
      <c r="L24" s="149"/>
      <c r="M24" s="58"/>
      <c r="N24" s="59" t="str">
        <f t="shared" si="0"/>
        <v>N</v>
      </c>
      <c r="O24" s="60" t="str">
        <f t="shared" si="2"/>
        <v/>
      </c>
    </row>
    <row r="25" spans="1:15" customFormat="1" ht="77.400000000000006" customHeight="1" thickBot="1">
      <c r="A25" s="227"/>
      <c r="B25" s="227"/>
      <c r="C25" s="49" t="s">
        <v>414</v>
      </c>
      <c r="D25" s="97" t="s">
        <v>332</v>
      </c>
      <c r="E25" s="93" t="s">
        <v>415</v>
      </c>
      <c r="F25" s="49" t="s">
        <v>65</v>
      </c>
      <c r="G25" s="51"/>
      <c r="H25" s="50" t="s">
        <v>416</v>
      </c>
      <c r="I25" s="280"/>
      <c r="J25" s="281"/>
      <c r="K25" s="282"/>
      <c r="L25" s="149"/>
      <c r="M25" s="58"/>
      <c r="N25" s="59" t="str">
        <f t="shared" si="0"/>
        <v>N</v>
      </c>
      <c r="O25" s="60" t="str">
        <f t="shared" si="2"/>
        <v/>
      </c>
    </row>
    <row r="26" spans="1:15" customFormat="1" ht="53.4" customHeight="1" thickBot="1">
      <c r="A26" s="227"/>
      <c r="B26" s="71"/>
      <c r="C26" s="49" t="s">
        <v>417</v>
      </c>
      <c r="D26" s="50" t="s">
        <v>336</v>
      </c>
      <c r="E26" s="50" t="s">
        <v>418</v>
      </c>
      <c r="F26" s="49" t="s">
        <v>65</v>
      </c>
      <c r="G26" s="51"/>
      <c r="H26" s="55" t="s">
        <v>419</v>
      </c>
      <c r="I26" s="280"/>
      <c r="J26" s="281"/>
      <c r="K26" s="282"/>
      <c r="L26" s="149"/>
      <c r="M26" s="58"/>
      <c r="N26" s="59" t="str">
        <f t="shared" ref="N26:N49" si="3">IF(F26="Must",IF(L26=1,"OK","N"),"")</f>
        <v>N</v>
      </c>
      <c r="O26" s="60" t="str">
        <f>IF(OR(AND(F26="Should",L26=1),AND(F26="Should",L26=1,M26&lt;&gt;"")),K26,"")</f>
        <v/>
      </c>
    </row>
    <row r="27" spans="1:15" customFormat="1" ht="96" customHeight="1" thickBot="1">
      <c r="A27" s="227"/>
      <c r="B27" s="71"/>
      <c r="C27" s="49" t="s">
        <v>420</v>
      </c>
      <c r="D27" s="84" t="s">
        <v>368</v>
      </c>
      <c r="E27" s="50" t="s">
        <v>421</v>
      </c>
      <c r="F27" s="49" t="s">
        <v>65</v>
      </c>
      <c r="G27" s="51"/>
      <c r="H27" s="50" t="s">
        <v>370</v>
      </c>
      <c r="I27" s="280"/>
      <c r="J27" s="281"/>
      <c r="K27" s="282"/>
      <c r="L27" s="149"/>
      <c r="M27" s="58"/>
      <c r="N27" s="59" t="str">
        <f t="shared" si="3"/>
        <v>N</v>
      </c>
      <c r="O27" s="60" t="str">
        <f>IF(OR(AND(F27="Should",L27=1),AND(F27="Should",L27=1,M27&lt;&gt;"")),K27,"")</f>
        <v/>
      </c>
    </row>
    <row r="28" spans="1:15" customFormat="1" ht="158.4" customHeight="1" thickBot="1">
      <c r="A28" s="227"/>
      <c r="B28" s="71"/>
      <c r="C28" s="49" t="s">
        <v>422</v>
      </c>
      <c r="D28" s="84" t="s">
        <v>372</v>
      </c>
      <c r="E28" s="50" t="s">
        <v>423</v>
      </c>
      <c r="F28" s="49" t="s">
        <v>65</v>
      </c>
      <c r="G28" s="51"/>
      <c r="H28" s="55" t="s">
        <v>374</v>
      </c>
      <c r="I28" s="280"/>
      <c r="J28" s="281"/>
      <c r="K28" s="282"/>
      <c r="L28" s="149"/>
      <c r="M28" s="58"/>
      <c r="N28" s="59" t="str">
        <f t="shared" si="3"/>
        <v>N</v>
      </c>
      <c r="O28" s="60" t="str">
        <f>IF(OR(AND(F28="Should",L28=1),AND(F28="Should",L28=1,M28&lt;&gt;"")),K28,"")</f>
        <v/>
      </c>
    </row>
    <row r="29" spans="1:15" customFormat="1" ht="138.6" customHeight="1" thickBot="1">
      <c r="A29" s="71"/>
      <c r="B29" s="71"/>
      <c r="C29" s="49" t="s">
        <v>424</v>
      </c>
      <c r="D29" s="50" t="s">
        <v>425</v>
      </c>
      <c r="E29" s="50" t="s">
        <v>426</v>
      </c>
      <c r="F29" s="49" t="s">
        <v>65</v>
      </c>
      <c r="G29" s="51"/>
      <c r="H29" s="55" t="s">
        <v>427</v>
      </c>
      <c r="I29" s="280"/>
      <c r="J29" s="281"/>
      <c r="K29" s="282"/>
      <c r="L29" s="149"/>
      <c r="M29" s="58"/>
      <c r="N29" s="59" t="str">
        <f t="shared" si="3"/>
        <v>N</v>
      </c>
      <c r="O29" s="60" t="str">
        <f>IF(OR(AND(F29="Should",L29=1),AND(F29="Should",L29=1,M29&lt;&gt;"")),K29*#REF!,"")</f>
        <v/>
      </c>
    </row>
    <row r="30" spans="1:15" customFormat="1" ht="97.2" customHeight="1" thickBot="1">
      <c r="A30" s="288"/>
      <c r="B30" s="71"/>
      <c r="C30" s="49" t="s">
        <v>428</v>
      </c>
      <c r="D30" s="50" t="s">
        <v>429</v>
      </c>
      <c r="E30" s="50" t="s">
        <v>430</v>
      </c>
      <c r="F30" s="49" t="s">
        <v>65</v>
      </c>
      <c r="G30" s="51"/>
      <c r="H30" s="55" t="s">
        <v>431</v>
      </c>
      <c r="I30" s="280"/>
      <c r="J30" s="281"/>
      <c r="K30" s="282"/>
      <c r="L30" s="149"/>
      <c r="M30" s="58"/>
      <c r="N30" s="59" t="str">
        <f t="shared" si="3"/>
        <v>N</v>
      </c>
      <c r="O30" s="60" t="str">
        <f>IF(OR(AND(F30="Should",L30=1),AND(F30="Should",L30=1,M30&lt;&gt;"")),K30,"")</f>
        <v/>
      </c>
    </row>
    <row r="31" spans="1:15" customFormat="1" ht="96" customHeight="1" thickBot="1">
      <c r="A31" s="227"/>
      <c r="B31" s="71"/>
      <c r="C31" s="49" t="s">
        <v>432</v>
      </c>
      <c r="D31" s="84" t="s">
        <v>360</v>
      </c>
      <c r="E31" s="50" t="s">
        <v>433</v>
      </c>
      <c r="F31" s="49" t="s">
        <v>65</v>
      </c>
      <c r="G31" s="51"/>
      <c r="H31" s="55" t="s">
        <v>362</v>
      </c>
      <c r="I31" s="280"/>
      <c r="J31" s="281"/>
      <c r="K31" s="282"/>
      <c r="L31" s="149"/>
      <c r="M31" s="58"/>
      <c r="N31" s="59" t="str">
        <f t="shared" si="3"/>
        <v>N</v>
      </c>
      <c r="O31" s="60" t="str">
        <f>IF(OR(AND(F31="Should",L31=1),AND(F31="Should",L31=1,M31&lt;&gt;"")),K31*#REF!,"")</f>
        <v/>
      </c>
    </row>
    <row r="32" spans="1:15" customFormat="1" ht="81" customHeight="1" thickBot="1">
      <c r="A32" s="227"/>
      <c r="B32" s="71"/>
      <c r="C32" s="49" t="s">
        <v>434</v>
      </c>
      <c r="D32" s="50" t="s">
        <v>376</v>
      </c>
      <c r="E32" s="50" t="s">
        <v>435</v>
      </c>
      <c r="F32" s="49" t="s">
        <v>65</v>
      </c>
      <c r="G32" s="51"/>
      <c r="H32" s="55" t="s">
        <v>436</v>
      </c>
      <c r="I32" s="280"/>
      <c r="J32" s="281"/>
      <c r="K32" s="282"/>
      <c r="L32" s="149"/>
      <c r="M32" s="58"/>
      <c r="N32" s="59" t="str">
        <f t="shared" si="3"/>
        <v>N</v>
      </c>
      <c r="O32" s="60" t="str">
        <f t="shared" ref="O32:O49" si="4">IF(OR(AND(F32="Should",L32=1),AND(F32="Should",L32=1,M32&lt;&gt;"")),K32,"")</f>
        <v/>
      </c>
    </row>
    <row r="33" spans="1:15" customFormat="1" ht="82.2" customHeight="1" thickBot="1">
      <c r="A33" s="227"/>
      <c r="B33" s="71"/>
      <c r="C33" s="49" t="s">
        <v>437</v>
      </c>
      <c r="D33" s="50" t="s">
        <v>438</v>
      </c>
      <c r="E33" s="50" t="s">
        <v>439</v>
      </c>
      <c r="F33" s="49" t="s">
        <v>65</v>
      </c>
      <c r="G33" s="51"/>
      <c r="H33" s="93" t="s">
        <v>897</v>
      </c>
      <c r="I33" s="280"/>
      <c r="J33" s="281"/>
      <c r="K33" s="282"/>
      <c r="L33" s="149"/>
      <c r="M33" s="58"/>
      <c r="N33" s="59" t="str">
        <f t="shared" si="3"/>
        <v>N</v>
      </c>
      <c r="O33" s="60" t="str">
        <f t="shared" si="4"/>
        <v/>
      </c>
    </row>
    <row r="34" spans="1:15" customFormat="1" ht="80.400000000000006" customHeight="1" thickBot="1">
      <c r="A34" s="227"/>
      <c r="B34" s="71"/>
      <c r="C34" s="49" t="s">
        <v>440</v>
      </c>
      <c r="D34" s="50" t="s">
        <v>441</v>
      </c>
      <c r="E34" s="50" t="s">
        <v>442</v>
      </c>
      <c r="F34" s="49" t="s">
        <v>65</v>
      </c>
      <c r="G34" s="51"/>
      <c r="H34" s="55" t="s">
        <v>443</v>
      </c>
      <c r="I34" s="280"/>
      <c r="J34" s="281"/>
      <c r="K34" s="282"/>
      <c r="L34" s="149"/>
      <c r="M34" s="58"/>
      <c r="N34" s="59" t="str">
        <f t="shared" si="3"/>
        <v>N</v>
      </c>
      <c r="O34" s="60" t="str">
        <f t="shared" si="4"/>
        <v/>
      </c>
    </row>
    <row r="35" spans="1:15" customFormat="1" ht="64.95" customHeight="1" thickBot="1">
      <c r="A35" s="227"/>
      <c r="B35" s="71"/>
      <c r="C35" s="49" t="s">
        <v>444</v>
      </c>
      <c r="D35" s="50" t="s">
        <v>445</v>
      </c>
      <c r="E35" s="50" t="s">
        <v>446</v>
      </c>
      <c r="F35" s="49" t="s">
        <v>65</v>
      </c>
      <c r="G35" s="51"/>
      <c r="H35" s="50" t="s">
        <v>447</v>
      </c>
      <c r="I35" s="280"/>
      <c r="J35" s="281"/>
      <c r="K35" s="282"/>
      <c r="L35" s="149"/>
      <c r="M35" s="58"/>
      <c r="N35" s="59" t="str">
        <f t="shared" si="3"/>
        <v>N</v>
      </c>
      <c r="O35" s="60" t="str">
        <f t="shared" si="4"/>
        <v/>
      </c>
    </row>
    <row r="36" spans="1:15" customFormat="1" ht="126.6" customHeight="1" thickBot="1">
      <c r="A36" s="227"/>
      <c r="B36" s="71"/>
      <c r="C36" s="49" t="s">
        <v>448</v>
      </c>
      <c r="D36" s="50" t="s">
        <v>449</v>
      </c>
      <c r="E36" s="50" t="s">
        <v>450</v>
      </c>
      <c r="F36" s="49" t="s">
        <v>65</v>
      </c>
      <c r="G36" s="51"/>
      <c r="H36" s="117" t="s">
        <v>898</v>
      </c>
      <c r="I36" s="280"/>
      <c r="J36" s="281"/>
      <c r="K36" s="282"/>
      <c r="L36" s="149"/>
      <c r="M36" s="58"/>
      <c r="N36" s="59" t="str">
        <f t="shared" si="3"/>
        <v>N</v>
      </c>
      <c r="O36" s="60" t="str">
        <f t="shared" si="4"/>
        <v/>
      </c>
    </row>
    <row r="37" spans="1:15" customFormat="1" ht="61.95" customHeight="1" thickBot="1">
      <c r="A37" s="71" t="s">
        <v>451</v>
      </c>
      <c r="B37" s="71" t="s">
        <v>452</v>
      </c>
      <c r="C37" s="54" t="s">
        <v>74</v>
      </c>
      <c r="D37" s="50" t="s">
        <v>453</v>
      </c>
      <c r="E37" s="50" t="s">
        <v>454</v>
      </c>
      <c r="F37" s="49" t="s">
        <v>88</v>
      </c>
      <c r="G37" s="51"/>
      <c r="H37" s="55" t="s">
        <v>455</v>
      </c>
      <c r="I37" s="280"/>
      <c r="J37" s="281"/>
      <c r="K37" s="282">
        <v>500</v>
      </c>
      <c r="L37" s="149"/>
      <c r="M37" s="58"/>
      <c r="N37" s="59" t="str">
        <f t="shared" si="3"/>
        <v/>
      </c>
      <c r="O37" s="60" t="str">
        <f t="shared" si="4"/>
        <v/>
      </c>
    </row>
    <row r="38" spans="1:15" customFormat="1" ht="79.95" customHeight="1" thickBot="1">
      <c r="A38" s="227"/>
      <c r="B38" s="122" t="s">
        <v>456</v>
      </c>
      <c r="C38" s="49" t="s">
        <v>79</v>
      </c>
      <c r="D38" s="50" t="s">
        <v>457</v>
      </c>
      <c r="E38" s="93" t="s">
        <v>458</v>
      </c>
      <c r="F38" s="99" t="s">
        <v>65</v>
      </c>
      <c r="G38" s="94"/>
      <c r="H38" s="117" t="s">
        <v>459</v>
      </c>
      <c r="I38" s="280"/>
      <c r="J38" s="281"/>
      <c r="K38" s="282"/>
      <c r="L38" s="149"/>
      <c r="M38" s="58"/>
      <c r="N38" s="59" t="str">
        <f t="shared" si="3"/>
        <v>N</v>
      </c>
      <c r="O38" s="60" t="str">
        <f t="shared" si="4"/>
        <v/>
      </c>
    </row>
    <row r="39" spans="1:15" customFormat="1" ht="79.95" customHeight="1" thickBot="1">
      <c r="A39" s="227"/>
      <c r="B39" s="71" t="s">
        <v>460</v>
      </c>
      <c r="C39" s="49" t="s">
        <v>461</v>
      </c>
      <c r="D39" s="50" t="s">
        <v>462</v>
      </c>
      <c r="E39" s="93" t="s">
        <v>463</v>
      </c>
      <c r="F39" s="99" t="s">
        <v>65</v>
      </c>
      <c r="G39" s="94"/>
      <c r="H39" s="117" t="s">
        <v>464</v>
      </c>
      <c r="I39" s="280"/>
      <c r="J39" s="281"/>
      <c r="K39" s="282"/>
      <c r="L39" s="149"/>
      <c r="M39" s="58"/>
      <c r="N39" s="59" t="str">
        <f t="shared" si="3"/>
        <v>N</v>
      </c>
      <c r="O39" s="60" t="str">
        <f t="shared" si="4"/>
        <v/>
      </c>
    </row>
    <row r="40" spans="1:15" customFormat="1" ht="174" customHeight="1" thickBot="1">
      <c r="A40" s="227"/>
      <c r="B40" s="71" t="s">
        <v>465</v>
      </c>
      <c r="C40" s="49" t="s">
        <v>466</v>
      </c>
      <c r="D40" s="50" t="s">
        <v>467</v>
      </c>
      <c r="E40" s="93" t="s">
        <v>468</v>
      </c>
      <c r="F40" s="99" t="s">
        <v>65</v>
      </c>
      <c r="G40" s="94"/>
      <c r="H40" s="93" t="s">
        <v>469</v>
      </c>
      <c r="I40" s="280"/>
      <c r="J40" s="281"/>
      <c r="K40" s="282"/>
      <c r="L40" s="149"/>
      <c r="M40" s="58"/>
      <c r="N40" s="59" t="str">
        <f t="shared" si="3"/>
        <v>N</v>
      </c>
      <c r="O40" s="60" t="str">
        <f t="shared" si="4"/>
        <v/>
      </c>
    </row>
    <row r="41" spans="1:15" customFormat="1" ht="234.6" customHeight="1" thickBot="1">
      <c r="A41" s="227"/>
      <c r="B41" s="71"/>
      <c r="C41" s="54" t="s">
        <v>470</v>
      </c>
      <c r="D41" s="50" t="s">
        <v>471</v>
      </c>
      <c r="E41" s="50" t="s">
        <v>472</v>
      </c>
      <c r="F41" s="99" t="s">
        <v>88</v>
      </c>
      <c r="G41" s="51"/>
      <c r="H41" s="55" t="s">
        <v>473</v>
      </c>
      <c r="I41" s="280"/>
      <c r="J41" s="281"/>
      <c r="K41" s="282">
        <v>500</v>
      </c>
      <c r="L41" s="149"/>
      <c r="M41" s="58"/>
      <c r="N41" s="59" t="str">
        <f t="shared" si="3"/>
        <v/>
      </c>
      <c r="O41" s="60" t="str">
        <f t="shared" si="4"/>
        <v/>
      </c>
    </row>
    <row r="42" spans="1:15" customFormat="1" ht="95.4" customHeight="1" thickBot="1">
      <c r="A42" s="71"/>
      <c r="B42" s="71"/>
      <c r="C42" s="54" t="s">
        <v>474</v>
      </c>
      <c r="D42" s="50" t="s">
        <v>475</v>
      </c>
      <c r="E42" s="50" t="s">
        <v>476</v>
      </c>
      <c r="F42" s="49" t="s">
        <v>88</v>
      </c>
      <c r="G42" s="51"/>
      <c r="H42" s="55" t="s">
        <v>477</v>
      </c>
      <c r="I42" s="280"/>
      <c r="J42" s="281"/>
      <c r="K42" s="282">
        <v>500</v>
      </c>
      <c r="L42" s="149"/>
      <c r="M42" s="58"/>
      <c r="N42" s="59" t="str">
        <f>IF(F42="Must",IF(L42=1,"OK","N"),"")</f>
        <v/>
      </c>
      <c r="O42" s="60" t="str">
        <f>IF(OR(AND(F42="Should",L42=1),AND(F42="Should",L42=1,M42&lt;&gt;"")),K42,"")</f>
        <v/>
      </c>
    </row>
    <row r="43" spans="1:15" customFormat="1" ht="80.400000000000006" customHeight="1" thickBot="1">
      <c r="A43" s="71"/>
      <c r="B43" s="71"/>
      <c r="C43" s="54" t="s">
        <v>478</v>
      </c>
      <c r="D43" s="50" t="s">
        <v>479</v>
      </c>
      <c r="E43" s="50" t="s">
        <v>480</v>
      </c>
      <c r="F43" s="49" t="s">
        <v>88</v>
      </c>
      <c r="G43" s="51"/>
      <c r="H43" s="55" t="s">
        <v>481</v>
      </c>
      <c r="I43" s="280"/>
      <c r="J43" s="281"/>
      <c r="K43" s="282">
        <v>500</v>
      </c>
      <c r="L43" s="149"/>
      <c r="M43" s="58"/>
      <c r="N43" s="59" t="str">
        <f t="shared" si="3"/>
        <v/>
      </c>
      <c r="O43" s="60" t="str">
        <f t="shared" si="4"/>
        <v/>
      </c>
    </row>
    <row r="44" spans="1:15" customFormat="1" ht="94.95" customHeight="1" thickBot="1">
      <c r="A44" s="71"/>
      <c r="B44" s="71"/>
      <c r="C44" s="54" t="s">
        <v>482</v>
      </c>
      <c r="D44" s="50" t="s">
        <v>483</v>
      </c>
      <c r="E44" s="50" t="s">
        <v>484</v>
      </c>
      <c r="F44" s="49" t="s">
        <v>88</v>
      </c>
      <c r="G44" s="51"/>
      <c r="H44" s="55" t="s">
        <v>485</v>
      </c>
      <c r="I44" s="280"/>
      <c r="J44" s="281"/>
      <c r="K44" s="282">
        <v>500</v>
      </c>
      <c r="L44" s="149"/>
      <c r="M44" s="58"/>
      <c r="N44" s="59" t="str">
        <f>IF(F44="Must",IF(L44=1,"OK","N"),"")</f>
        <v/>
      </c>
      <c r="O44" s="60" t="str">
        <f>IF(OR(AND(F44="Should",L44=1),AND(F44="Should",L44=1,M44&lt;&gt;"")),K44,"")</f>
        <v/>
      </c>
    </row>
    <row r="45" spans="1:15" customFormat="1" ht="96.6" customHeight="1" thickBot="1">
      <c r="A45" s="275"/>
      <c r="B45" s="71"/>
      <c r="C45" s="54" t="s">
        <v>486</v>
      </c>
      <c r="D45" s="50" t="s">
        <v>487</v>
      </c>
      <c r="E45" s="50" t="s">
        <v>488</v>
      </c>
      <c r="F45" s="49" t="s">
        <v>88</v>
      </c>
      <c r="G45" s="51"/>
      <c r="H45" s="55" t="s">
        <v>489</v>
      </c>
      <c r="I45" s="280"/>
      <c r="J45" s="281"/>
      <c r="K45" s="282">
        <v>500</v>
      </c>
      <c r="L45" s="149"/>
      <c r="M45" s="58"/>
      <c r="N45" s="59" t="str">
        <f>IF(F45="Must",IF(L45=1,"OK","N"),"")</f>
        <v/>
      </c>
      <c r="O45" s="60" t="str">
        <f t="shared" ref="O45:O48" si="5">IF(OR(AND(F45="Should",L45=1),AND(F45="Should",L45=1,M45&lt;&gt;"")),K45,"")</f>
        <v/>
      </c>
    </row>
    <row r="46" spans="1:15" customFormat="1" ht="114.6" customHeight="1" thickBot="1">
      <c r="A46" s="71"/>
      <c r="B46" s="71"/>
      <c r="C46" s="54" t="s">
        <v>490</v>
      </c>
      <c r="D46" s="50" t="s">
        <v>491</v>
      </c>
      <c r="E46" s="50" t="s">
        <v>492</v>
      </c>
      <c r="F46" s="49" t="s">
        <v>88</v>
      </c>
      <c r="G46" s="51"/>
      <c r="H46" s="55" t="s">
        <v>493</v>
      </c>
      <c r="I46" s="280"/>
      <c r="J46" s="281"/>
      <c r="K46" s="282">
        <v>500</v>
      </c>
      <c r="L46" s="149"/>
      <c r="M46" s="58"/>
      <c r="N46" s="59" t="str">
        <f>IF(F46="Must",IF(L46=1,"OK","N"),"")</f>
        <v/>
      </c>
      <c r="O46" s="60" t="str">
        <f t="shared" si="5"/>
        <v/>
      </c>
    </row>
    <row r="47" spans="1:15" customFormat="1" ht="64.2" customHeight="1" thickBot="1">
      <c r="A47" s="71"/>
      <c r="B47" s="71"/>
      <c r="C47" s="54" t="s">
        <v>494</v>
      </c>
      <c r="D47" s="50" t="s">
        <v>495</v>
      </c>
      <c r="E47" s="50" t="s">
        <v>496</v>
      </c>
      <c r="F47" s="49" t="s">
        <v>88</v>
      </c>
      <c r="G47" s="51"/>
      <c r="H47" s="55" t="s">
        <v>497</v>
      </c>
      <c r="I47" s="280"/>
      <c r="J47" s="281"/>
      <c r="K47" s="282">
        <v>1000</v>
      </c>
      <c r="L47" s="149"/>
      <c r="M47" s="58"/>
      <c r="N47" s="59" t="str">
        <f>IF(F47="Must",IF(L47=1,"OK","N"),"")</f>
        <v/>
      </c>
      <c r="O47" s="60" t="str">
        <f t="shared" si="5"/>
        <v/>
      </c>
    </row>
    <row r="48" spans="1:15" customFormat="1" ht="51" customHeight="1" thickBot="1">
      <c r="A48" s="71"/>
      <c r="B48" s="71"/>
      <c r="C48" s="54" t="s">
        <v>498</v>
      </c>
      <c r="D48" s="50" t="s">
        <v>499</v>
      </c>
      <c r="E48" s="50" t="s">
        <v>500</v>
      </c>
      <c r="F48" s="49" t="s">
        <v>88</v>
      </c>
      <c r="G48" s="51"/>
      <c r="H48" s="55" t="s">
        <v>501</v>
      </c>
      <c r="I48" s="280"/>
      <c r="J48" s="281"/>
      <c r="K48" s="282">
        <v>500</v>
      </c>
      <c r="L48" s="149"/>
      <c r="M48" s="58"/>
      <c r="N48" s="59" t="str">
        <f t="shared" si="3"/>
        <v/>
      </c>
      <c r="O48" s="60" t="str">
        <f t="shared" si="5"/>
        <v/>
      </c>
    </row>
    <row r="49" spans="1:15" customFormat="1" ht="95.4" customHeight="1" thickBot="1">
      <c r="A49" s="71"/>
      <c r="B49" s="71"/>
      <c r="C49" s="54" t="s">
        <v>502</v>
      </c>
      <c r="D49" s="50" t="s">
        <v>503</v>
      </c>
      <c r="E49" s="50" t="s">
        <v>504</v>
      </c>
      <c r="F49" s="49" t="s">
        <v>65</v>
      </c>
      <c r="G49" s="51"/>
      <c r="H49" s="55" t="s">
        <v>505</v>
      </c>
      <c r="I49" s="280"/>
      <c r="J49" s="281"/>
      <c r="K49" s="282"/>
      <c r="L49" s="149"/>
      <c r="M49" s="58"/>
      <c r="N49" s="59" t="str">
        <f t="shared" si="3"/>
        <v>N</v>
      </c>
      <c r="O49" s="60" t="str">
        <f t="shared" si="4"/>
        <v/>
      </c>
    </row>
    <row r="51" spans="1:15">
      <c r="K51" s="13">
        <f>SUM(K3:K49)</f>
        <v>10000</v>
      </c>
      <c r="L51" s="12"/>
      <c r="O51" s="13">
        <f>ROUND(SUM(O3:O49),0)</f>
        <v>0</v>
      </c>
    </row>
  </sheetData>
  <sheetProtection selectLockedCells="1"/>
  <mergeCells count="2">
    <mergeCell ref="L1:M1"/>
    <mergeCell ref="N1:O1"/>
  </mergeCells>
  <phoneticPr fontId="43" type="noConversion"/>
  <conditionalFormatting sqref="L3:L49">
    <cfRule type="cellIs" dxfId="101" priority="1" stopIfTrue="1" operator="notEqual">
      <formula>""</formula>
    </cfRule>
  </conditionalFormatting>
  <conditionalFormatting sqref="M3:M49">
    <cfRule type="expression" dxfId="100" priority="2" stopIfTrue="1">
      <formula>OR(F3="Must",F3="Should")</formula>
    </cfRule>
    <cfRule type="cellIs" dxfId="99" priority="3" stopIfTrue="1" operator="equal">
      <formula>""</formula>
    </cfRule>
    <cfRule type="cellIs" dxfId="98" priority="4" stopIfTrue="1" operator="notEqual">
      <formula>""</formula>
    </cfRule>
  </conditionalFormatting>
  <conditionalFormatting sqref="N3:N49">
    <cfRule type="expression" dxfId="97" priority="5" stopIfTrue="1">
      <formula>F3&lt;&gt;"Must"</formula>
    </cfRule>
    <cfRule type="expression" dxfId="96" priority="6" stopIfTrue="1">
      <formula>L3=1</formula>
    </cfRule>
  </conditionalFormatting>
  <conditionalFormatting sqref="O3:O49">
    <cfRule type="expression" dxfId="95" priority="7" stopIfTrue="1">
      <formula>OR(F3="Must",F3="Must")</formula>
    </cfRule>
    <cfRule type="expression" dxfId="94" priority="8" stopIfTrue="1">
      <formula>L3=1</formula>
    </cfRule>
  </conditionalFormatting>
  <dataValidations count="1">
    <dataValidation type="list" allowBlank="1" showInputMessage="1" showErrorMessage="1" sqref="F3:F49" xr:uid="{00000000-0002-0000-0300-000000000000}">
      <formula1>PriorityList</formula1>
    </dataValidation>
  </dataValidations>
  <pageMargins left="0.7" right="0.7" top="0.75" bottom="0.75" header="0.3" footer="0.3"/>
  <pageSetup paperSize="8" scale="43" fitToHeight="0" orientation="portrait"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N13"/>
  <sheetViews>
    <sheetView topLeftCell="B1" zoomScale="80" zoomScaleNormal="80" workbookViewId="0">
      <pane xSplit="4" ySplit="2" topLeftCell="H3" activePane="bottomRight" state="frozen"/>
      <selection pane="topRight" activeCell="E1" sqref="E1"/>
      <selection pane="bottomLeft" activeCell="B3" sqref="B3"/>
      <selection pane="bottomRight" activeCell="K1" sqref="K1:L1"/>
    </sheetView>
  </sheetViews>
  <sheetFormatPr defaultColWidth="8.88671875" defaultRowHeight="14.4"/>
  <cols>
    <col min="1" max="1" width="44.33203125" style="15" bestFit="1" customWidth="1"/>
    <col min="2" max="3" width="25.6640625" style="15" customWidth="1"/>
    <col min="4" max="4" width="7.6640625" style="27" customWidth="1"/>
    <col min="5" max="5" width="25.6640625" style="27" customWidth="1"/>
    <col min="6" max="6" width="50.6640625" style="27" customWidth="1"/>
    <col min="7" max="7" width="7.6640625" style="28" customWidth="1"/>
    <col min="8" max="8" width="9.6640625" style="27" customWidth="1"/>
    <col min="9" max="9" width="100.6640625" style="29" customWidth="1"/>
    <col min="10" max="10" width="11.6640625" style="7" customWidth="1"/>
    <col min="11" max="11" width="3.6640625" style="14" customWidth="1"/>
    <col min="12" max="12" width="22.6640625" style="12" customWidth="1"/>
    <col min="13" max="13" width="4.6640625" style="12" customWidth="1"/>
    <col min="14" max="14" width="8.6640625" style="14" customWidth="1"/>
    <col min="15" max="16384" width="8.88671875" style="15"/>
  </cols>
  <sheetData>
    <row r="1" spans="1:14" customFormat="1" ht="39.9" customHeight="1" thickBot="1">
      <c r="A1" s="3" t="s">
        <v>506</v>
      </c>
      <c r="B1" s="61" t="s">
        <v>9</v>
      </c>
      <c r="C1" s="102"/>
      <c r="D1" s="23"/>
      <c r="E1" s="24"/>
      <c r="F1" s="25"/>
      <c r="G1" s="23"/>
      <c r="H1" s="23"/>
      <c r="I1" s="26"/>
      <c r="J1" s="7"/>
      <c r="K1" s="427" t="s">
        <v>47</v>
      </c>
      <c r="L1" s="428"/>
      <c r="M1" s="429" t="s">
        <v>2</v>
      </c>
      <c r="N1" s="430"/>
    </row>
    <row r="2" spans="1:14" s="148" customFormat="1" ht="69.900000000000006" customHeight="1" thickBot="1">
      <c r="A2" s="63" t="s">
        <v>48</v>
      </c>
      <c r="B2" s="63" t="s">
        <v>48</v>
      </c>
      <c r="C2" s="64" t="s">
        <v>49</v>
      </c>
      <c r="D2" s="65" t="s">
        <v>50</v>
      </c>
      <c r="E2" s="64" t="s">
        <v>51</v>
      </c>
      <c r="F2" s="66" t="s">
        <v>52</v>
      </c>
      <c r="G2" s="67" t="s">
        <v>53</v>
      </c>
      <c r="H2" s="68" t="s">
        <v>125</v>
      </c>
      <c r="I2" s="73" t="s">
        <v>55</v>
      </c>
      <c r="J2" s="92" t="s">
        <v>56</v>
      </c>
      <c r="K2" s="105" t="s">
        <v>57</v>
      </c>
      <c r="L2" s="106" t="s">
        <v>58</v>
      </c>
      <c r="M2" s="107" t="s">
        <v>59</v>
      </c>
      <c r="N2" s="108" t="s">
        <v>0</v>
      </c>
    </row>
    <row r="3" spans="1:14" customFormat="1" ht="72" customHeight="1">
      <c r="A3" s="9" t="s">
        <v>507</v>
      </c>
      <c r="B3" s="290" t="s">
        <v>508</v>
      </c>
      <c r="C3" s="76" t="s">
        <v>509</v>
      </c>
      <c r="D3" s="49" t="s">
        <v>62</v>
      </c>
      <c r="E3" s="50" t="s">
        <v>510</v>
      </c>
      <c r="F3" s="50" t="s">
        <v>511</v>
      </c>
      <c r="G3" s="49" t="s">
        <v>88</v>
      </c>
      <c r="H3" s="103"/>
      <c r="I3" s="117" t="s">
        <v>862</v>
      </c>
      <c r="J3" s="157">
        <v>1500</v>
      </c>
      <c r="K3" s="149"/>
      <c r="L3" s="239"/>
      <c r="M3" s="59"/>
      <c r="N3" s="60" t="str">
        <f t="shared" ref="N3" si="0">IF(OR(AND(G3="Should",K3=1),AND(G3="Should",K3=1,L3&lt;&gt;"")),J3,"")</f>
        <v/>
      </c>
    </row>
    <row r="4" spans="1:14" customFormat="1" ht="79.95" customHeight="1">
      <c r="A4" s="9"/>
      <c r="B4" s="76"/>
      <c r="C4" s="76" t="s">
        <v>513</v>
      </c>
      <c r="D4" s="49" t="s">
        <v>68</v>
      </c>
      <c r="E4" s="50" t="s">
        <v>514</v>
      </c>
      <c r="F4" s="50" t="s">
        <v>515</v>
      </c>
      <c r="G4" s="49" t="s">
        <v>65</v>
      </c>
      <c r="H4" s="103"/>
      <c r="I4" s="55" t="s">
        <v>516</v>
      </c>
      <c r="J4" s="157"/>
      <c r="K4" s="149"/>
      <c r="L4" s="58"/>
      <c r="M4" s="59" t="str">
        <f>IF(G4="Must",IF(K4=1,"OK","N"),"")</f>
        <v>N</v>
      </c>
      <c r="N4" s="60" t="str">
        <f t="shared" ref="N4:N6" si="1">IF(OR(AND(G4="Should",K4=1),AND(G4="Should",K4=1,L4&lt;&gt;"")),J4,"")</f>
        <v/>
      </c>
    </row>
    <row r="5" spans="1:14" customFormat="1" ht="144.6" customHeight="1">
      <c r="A5" s="9"/>
      <c r="B5" s="244"/>
      <c r="C5" s="71"/>
      <c r="D5" s="49" t="s">
        <v>517</v>
      </c>
      <c r="E5" s="50" t="s">
        <v>518</v>
      </c>
      <c r="F5" s="50" t="s">
        <v>519</v>
      </c>
      <c r="G5" s="49" t="s">
        <v>65</v>
      </c>
      <c r="H5" s="51"/>
      <c r="I5" s="55" t="s">
        <v>520</v>
      </c>
      <c r="J5" s="157"/>
      <c r="K5" s="149"/>
      <c r="L5" s="58"/>
      <c r="M5" s="59" t="str">
        <f>IF(G5="Must",IF(K5=1,"OK","N"),"")</f>
        <v>N</v>
      </c>
      <c r="N5" s="60" t="str">
        <f t="shared" si="1"/>
        <v/>
      </c>
    </row>
    <row r="6" spans="1:14" customFormat="1" ht="75" customHeight="1">
      <c r="A6" s="9" t="s">
        <v>521</v>
      </c>
      <c r="B6" s="247"/>
      <c r="C6" s="71"/>
      <c r="D6" s="99" t="s">
        <v>522</v>
      </c>
      <c r="E6" s="93" t="s">
        <v>523</v>
      </c>
      <c r="F6" s="50" t="s">
        <v>524</v>
      </c>
      <c r="G6" s="49" t="s">
        <v>65</v>
      </c>
      <c r="H6" s="51"/>
      <c r="I6" s="55" t="s">
        <v>525</v>
      </c>
      <c r="J6" s="157"/>
      <c r="K6" s="149"/>
      <c r="L6" s="58"/>
      <c r="M6" s="59" t="str">
        <f>IF(G6="Must",IF(K6=1,"OK","N"),"")</f>
        <v>N</v>
      </c>
      <c r="N6" s="60" t="str">
        <f t="shared" si="1"/>
        <v/>
      </c>
    </row>
    <row r="7" spans="1:14" customFormat="1" ht="84.6" customHeight="1">
      <c r="A7" s="9"/>
      <c r="B7" s="247"/>
      <c r="C7" s="71" t="s">
        <v>526</v>
      </c>
      <c r="D7" s="49" t="s">
        <v>402</v>
      </c>
      <c r="E7" s="50" t="s">
        <v>527</v>
      </c>
      <c r="F7" s="50" t="s">
        <v>528</v>
      </c>
      <c r="G7" s="49" t="s">
        <v>65</v>
      </c>
      <c r="H7" s="51"/>
      <c r="I7" s="55" t="s">
        <v>865</v>
      </c>
      <c r="J7" s="157"/>
      <c r="K7" s="149"/>
      <c r="L7" s="158"/>
      <c r="M7" s="59" t="str">
        <f t="shared" ref="M7" si="2">IF(G7="Must",IF(K7=1,"OK","N"),"")</f>
        <v>N</v>
      </c>
      <c r="N7" s="60" t="str">
        <f t="shared" ref="N7" si="3">IF(OR(AND(G7="Should",K7=1),AND(G7="Should",K7=1,L7&lt;&gt;"")),J7,"")</f>
        <v/>
      </c>
    </row>
    <row r="8" spans="1:14" customFormat="1" ht="66.599999999999994" customHeight="1">
      <c r="A8" s="9"/>
      <c r="B8" s="76"/>
      <c r="C8" s="71"/>
      <c r="D8" s="49" t="s">
        <v>406</v>
      </c>
      <c r="E8" s="50" t="s">
        <v>529</v>
      </c>
      <c r="F8" s="50" t="s">
        <v>530</v>
      </c>
      <c r="G8" s="49" t="s">
        <v>65</v>
      </c>
      <c r="H8" s="51"/>
      <c r="I8" s="55" t="s">
        <v>531</v>
      </c>
      <c r="J8" s="157"/>
      <c r="K8" s="149"/>
      <c r="L8" s="58"/>
      <c r="M8" s="59" t="str">
        <f>IF(G8="Must",IF(K8=1,"OK","N"),"")</f>
        <v>N</v>
      </c>
      <c r="N8" s="60" t="str">
        <f t="shared" ref="N8:N9" si="4">IF(OR(AND(G8="Should",K8=1),AND(G8="Should",K8=1,L8&lt;&gt;"")),J8,"")</f>
        <v/>
      </c>
    </row>
    <row r="9" spans="1:14" customFormat="1" ht="63.6" customHeight="1">
      <c r="A9" s="9"/>
      <c r="B9" s="76"/>
      <c r="C9" s="71" t="s">
        <v>532</v>
      </c>
      <c r="D9" s="49" t="s">
        <v>533</v>
      </c>
      <c r="E9" s="50" t="s">
        <v>534</v>
      </c>
      <c r="F9" s="50" t="s">
        <v>535</v>
      </c>
      <c r="G9" s="49" t="s">
        <v>65</v>
      </c>
      <c r="H9" s="51"/>
      <c r="I9" s="55" t="s">
        <v>536</v>
      </c>
      <c r="J9" s="157"/>
      <c r="K9" s="149"/>
      <c r="L9" s="58"/>
      <c r="M9" s="59" t="str">
        <f>IF(G9="Must",IF(K9=1,"OK","N"),"")</f>
        <v>N</v>
      </c>
      <c r="N9" s="60" t="str">
        <f t="shared" si="4"/>
        <v/>
      </c>
    </row>
    <row r="10" spans="1:14">
      <c r="J10" s="13">
        <f>SUM(J3:J9)</f>
        <v>1500</v>
      </c>
      <c r="K10" s="12"/>
      <c r="N10" s="13">
        <f>SUM(N3:N9)</f>
        <v>0</v>
      </c>
    </row>
    <row r="11" spans="1:14">
      <c r="K11" s="12"/>
      <c r="N11" s="12"/>
    </row>
    <row r="12" spans="1:14">
      <c r="K12" s="12"/>
      <c r="N12" s="12"/>
    </row>
    <row r="13" spans="1:14">
      <c r="K13" s="12"/>
      <c r="N13" s="12"/>
    </row>
  </sheetData>
  <sheetProtection selectLockedCells="1"/>
  <mergeCells count="2">
    <mergeCell ref="K1:L1"/>
    <mergeCell ref="M1:N1"/>
  </mergeCells>
  <conditionalFormatting sqref="K3:K9">
    <cfRule type="cellIs" dxfId="93" priority="7" stopIfTrue="1" operator="notEqual">
      <formula>""</formula>
    </cfRule>
  </conditionalFormatting>
  <conditionalFormatting sqref="L3:L6">
    <cfRule type="cellIs" dxfId="92" priority="38" stopIfTrue="1" operator="equal">
      <formula>""</formula>
    </cfRule>
    <cfRule type="cellIs" dxfId="91" priority="39" stopIfTrue="1" operator="notEqual">
      <formula>""</formula>
    </cfRule>
  </conditionalFormatting>
  <conditionalFormatting sqref="L3:L9">
    <cfRule type="expression" dxfId="90" priority="8" stopIfTrue="1">
      <formula>OR(G3="Must",G3="Should")</formula>
    </cfRule>
  </conditionalFormatting>
  <conditionalFormatting sqref="L8:L9">
    <cfRule type="cellIs" dxfId="89" priority="9" stopIfTrue="1" operator="equal">
      <formula>""</formula>
    </cfRule>
    <cfRule type="cellIs" dxfId="88" priority="10" stopIfTrue="1" operator="notEqual">
      <formula>""</formula>
    </cfRule>
  </conditionalFormatting>
  <conditionalFormatting sqref="M3:M9">
    <cfRule type="expression" dxfId="87" priority="3" stopIfTrue="1">
      <formula>G3&lt;&gt;"Must"</formula>
    </cfRule>
    <cfRule type="expression" dxfId="86" priority="4" stopIfTrue="1">
      <formula>K3=1</formula>
    </cfRule>
  </conditionalFormatting>
  <conditionalFormatting sqref="N4:N6 N8:N9">
    <cfRule type="expression" dxfId="85" priority="35" stopIfTrue="1">
      <formula>K4=1</formula>
    </cfRule>
  </conditionalFormatting>
  <conditionalFormatting sqref="N4:N9">
    <cfRule type="expression" dxfId="84" priority="5" stopIfTrue="1">
      <formula>OR(G4="Must",G4="Must")</formula>
    </cfRule>
  </conditionalFormatting>
  <conditionalFormatting sqref="N3">
    <cfRule type="expression" dxfId="21" priority="2" stopIfTrue="1">
      <formula>K3=1</formula>
    </cfRule>
  </conditionalFormatting>
  <conditionalFormatting sqref="N3">
    <cfRule type="expression" dxfId="20" priority="1" stopIfTrue="1">
      <formula>OR(G3="Must",G3="Must")</formula>
    </cfRule>
  </conditionalFormatting>
  <dataValidations count="1">
    <dataValidation type="list" allowBlank="1" showInputMessage="1" showErrorMessage="1" sqref="G3:G9" xr:uid="{00000000-0002-0000-0400-000000000000}">
      <formula1>PriorityList</formula1>
    </dataValidation>
  </dataValidations>
  <pageMargins left="0.7" right="0.7" top="0.75" bottom="0.75" header="0.3" footer="0.3"/>
  <pageSetup paperSize="9" orientation="portrait" r:id="rId1"/>
  <legacy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11"/>
  <sheetViews>
    <sheetView topLeftCell="B1" zoomScale="70" zoomScaleNormal="70" workbookViewId="0">
      <pane xSplit="4" ySplit="2" topLeftCell="G3" activePane="bottomRight" state="frozen"/>
      <selection pane="topRight" activeCell="E1" sqref="E1"/>
      <selection pane="bottomLeft" activeCell="B3" sqref="B3"/>
      <selection pane="bottomRight" activeCell="N5" sqref="N5"/>
    </sheetView>
  </sheetViews>
  <sheetFormatPr defaultColWidth="8.88671875" defaultRowHeight="14.4"/>
  <cols>
    <col min="1" max="1" width="44.33203125" style="15" bestFit="1" customWidth="1"/>
    <col min="2" max="3" width="25.6640625" style="15" customWidth="1"/>
    <col min="4" max="4" width="7.6640625" style="27" customWidth="1"/>
    <col min="5" max="5" width="25.6640625" style="27" customWidth="1"/>
    <col min="6" max="6" width="50.6640625" style="27" customWidth="1"/>
    <col min="7" max="7" width="7.6640625" style="28" customWidth="1"/>
    <col min="8" max="8" width="9.6640625" style="27" customWidth="1"/>
    <col min="9" max="9" width="100.6640625" style="29" customWidth="1"/>
    <col min="10" max="10" width="11.6640625" style="7" customWidth="1"/>
    <col min="11" max="11" width="3.6640625" style="14" customWidth="1"/>
    <col min="12" max="12" width="22.6640625" style="12" customWidth="1"/>
    <col min="13" max="13" width="4.6640625" style="12" customWidth="1"/>
    <col min="14" max="14" width="8.6640625" style="14" customWidth="1"/>
    <col min="15" max="16384" width="8.88671875" style="15"/>
  </cols>
  <sheetData>
    <row r="1" spans="1:14" customFormat="1" ht="39.9" customHeight="1" thickBot="1">
      <c r="A1" s="3" t="s">
        <v>506</v>
      </c>
      <c r="B1" s="61" t="s">
        <v>11</v>
      </c>
      <c r="C1" s="102"/>
      <c r="D1" s="23"/>
      <c r="E1" s="24"/>
      <c r="F1" s="25"/>
      <c r="G1" s="23"/>
      <c r="H1" s="23"/>
      <c r="I1" s="26"/>
      <c r="J1" s="7"/>
      <c r="K1" s="427" t="s">
        <v>47</v>
      </c>
      <c r="L1" s="428"/>
      <c r="M1" s="429" t="s">
        <v>2</v>
      </c>
      <c r="N1" s="430"/>
    </row>
    <row r="2" spans="1:14" s="148" customFormat="1" ht="69.900000000000006" customHeight="1" thickBot="1">
      <c r="A2" s="63" t="s">
        <v>48</v>
      </c>
      <c r="B2" s="63" t="s">
        <v>48</v>
      </c>
      <c r="C2" s="64" t="s">
        <v>49</v>
      </c>
      <c r="D2" s="65" t="s">
        <v>50</v>
      </c>
      <c r="E2" s="64" t="s">
        <v>51</v>
      </c>
      <c r="F2" s="66" t="s">
        <v>52</v>
      </c>
      <c r="G2" s="67" t="s">
        <v>53</v>
      </c>
      <c r="H2" s="68" t="s">
        <v>125</v>
      </c>
      <c r="I2" s="73" t="s">
        <v>55</v>
      </c>
      <c r="J2" s="92" t="s">
        <v>56</v>
      </c>
      <c r="K2" s="105" t="s">
        <v>57</v>
      </c>
      <c r="L2" s="106" t="s">
        <v>58</v>
      </c>
      <c r="M2" s="107" t="s">
        <v>59</v>
      </c>
      <c r="N2" s="108" t="s">
        <v>0</v>
      </c>
    </row>
    <row r="3" spans="1:14" customFormat="1" ht="82.95" customHeight="1">
      <c r="A3" s="9" t="s">
        <v>507</v>
      </c>
      <c r="B3" s="248"/>
      <c r="C3" s="76" t="s">
        <v>537</v>
      </c>
      <c r="D3" s="49" t="s">
        <v>62</v>
      </c>
      <c r="E3" s="50" t="s">
        <v>538</v>
      </c>
      <c r="F3" s="50" t="s">
        <v>539</v>
      </c>
      <c r="G3" s="304" t="s">
        <v>88</v>
      </c>
      <c r="H3" s="27"/>
      <c r="I3" s="117" t="s">
        <v>851</v>
      </c>
      <c r="J3" s="305">
        <v>4000</v>
      </c>
      <c r="K3" s="149"/>
      <c r="L3" s="239"/>
      <c r="M3" s="59"/>
      <c r="N3" s="60" t="str">
        <f t="shared" ref="N3:N5" si="0">IF(OR(AND(G3="Should",K3=1),AND(G3="Should",K3=1,L3&lt;&gt;"")),J3,"")</f>
        <v/>
      </c>
    </row>
    <row r="4" spans="1:14" customFormat="1" ht="49.95" customHeight="1">
      <c r="A4" s="9"/>
      <c r="B4" s="76"/>
      <c r="C4" s="76" t="s">
        <v>540</v>
      </c>
      <c r="D4" s="49" t="s">
        <v>68</v>
      </c>
      <c r="E4" s="50" t="s">
        <v>541</v>
      </c>
      <c r="F4" s="50" t="s">
        <v>542</v>
      </c>
      <c r="G4" s="49" t="s">
        <v>65</v>
      </c>
      <c r="H4" s="103"/>
      <c r="I4" s="55" t="s">
        <v>543</v>
      </c>
      <c r="J4" s="157"/>
      <c r="K4" s="149"/>
      <c r="L4" s="58"/>
      <c r="M4" s="59" t="str">
        <f>IF(G4="Must",IF(K4=1,"OK","N"),"")</f>
        <v>N</v>
      </c>
      <c r="N4" s="60"/>
    </row>
    <row r="5" spans="1:14" customFormat="1" ht="64.2" customHeight="1">
      <c r="A5" s="9"/>
      <c r="B5" s="76"/>
      <c r="C5" s="71" t="s">
        <v>544</v>
      </c>
      <c r="D5" s="49" t="s">
        <v>402</v>
      </c>
      <c r="E5" s="50" t="s">
        <v>545</v>
      </c>
      <c r="F5" s="50" t="s">
        <v>546</v>
      </c>
      <c r="G5" s="49" t="s">
        <v>88</v>
      </c>
      <c r="H5" s="51"/>
      <c r="I5" s="55" t="s">
        <v>547</v>
      </c>
      <c r="J5" s="157">
        <v>1000</v>
      </c>
      <c r="K5" s="149"/>
      <c r="L5" s="58"/>
      <c r="M5" s="59" t="str">
        <f>IF(G5="Must",IF(K5=1,"OK","N"),"")</f>
        <v/>
      </c>
      <c r="N5" s="60" t="str">
        <f t="shared" si="0"/>
        <v/>
      </c>
    </row>
    <row r="6" spans="1:14" customFormat="1" ht="49.95" customHeight="1">
      <c r="A6" s="9"/>
      <c r="B6" s="76"/>
      <c r="C6" s="71" t="s">
        <v>856</v>
      </c>
      <c r="D6" s="49" t="s">
        <v>533</v>
      </c>
      <c r="E6" s="50" t="s">
        <v>549</v>
      </c>
      <c r="F6" s="50" t="s">
        <v>550</v>
      </c>
      <c r="G6" s="49" t="s">
        <v>65</v>
      </c>
      <c r="H6" s="51"/>
      <c r="I6" s="55" t="s">
        <v>551</v>
      </c>
      <c r="J6" s="157"/>
      <c r="K6" s="149"/>
      <c r="L6" s="158"/>
      <c r="M6" s="59" t="str">
        <f t="shared" ref="M6" si="1">IF(G6="Must",IF(K6=1,"OK","N"),"")</f>
        <v>N</v>
      </c>
      <c r="N6" s="60" t="str">
        <f t="shared" ref="N6" si="2">IF(OR(AND(G6="Should",K6=1),AND(G6="Should",K6=1,L6&lt;&gt;"")),J6,"")</f>
        <v/>
      </c>
    </row>
    <row r="7" spans="1:14" customFormat="1" ht="97.95" customHeight="1">
      <c r="A7" s="9"/>
      <c r="B7" s="247"/>
      <c r="C7" s="71"/>
      <c r="D7" s="49" t="s">
        <v>857</v>
      </c>
      <c r="E7" s="50" t="s">
        <v>553</v>
      </c>
      <c r="F7" s="50" t="s">
        <v>554</v>
      </c>
      <c r="G7" s="49" t="s">
        <v>65</v>
      </c>
      <c r="H7" s="51"/>
      <c r="I7" s="117" t="s">
        <v>555</v>
      </c>
      <c r="J7" s="157"/>
      <c r="K7" s="149"/>
      <c r="L7" s="58"/>
      <c r="M7" s="59" t="str">
        <f>IF(G7="Must",IF(K7=1,"OK","N"),"")</f>
        <v>N</v>
      </c>
      <c r="N7" s="60"/>
    </row>
    <row r="8" spans="1:14">
      <c r="J8" s="13">
        <f>SUM(J3:J7)</f>
        <v>5000</v>
      </c>
      <c r="K8" s="12"/>
      <c r="N8" s="13">
        <f>SUM(N3:N7)</f>
        <v>0</v>
      </c>
    </row>
    <row r="9" spans="1:14">
      <c r="K9" s="12"/>
      <c r="N9" s="12"/>
    </row>
    <row r="10" spans="1:14">
      <c r="K10" s="12"/>
      <c r="N10" s="12"/>
    </row>
    <row r="11" spans="1:14">
      <c r="K11" s="12"/>
      <c r="N11" s="12"/>
    </row>
  </sheetData>
  <sheetProtection selectLockedCells="1"/>
  <mergeCells count="2">
    <mergeCell ref="K1:L1"/>
    <mergeCell ref="M1:N1"/>
  </mergeCells>
  <conditionalFormatting sqref="K3:K7">
    <cfRule type="cellIs" dxfId="83" priority="9" stopIfTrue="1" operator="notEqual">
      <formula>""</formula>
    </cfRule>
  </conditionalFormatting>
  <conditionalFormatting sqref="L3:L5">
    <cfRule type="cellIs" dxfId="82" priority="35" stopIfTrue="1" operator="equal">
      <formula>""</formula>
    </cfRule>
    <cfRule type="cellIs" dxfId="81" priority="36" stopIfTrue="1" operator="notEqual">
      <formula>""</formula>
    </cfRule>
  </conditionalFormatting>
  <conditionalFormatting sqref="L7">
    <cfRule type="cellIs" dxfId="80" priority="11" stopIfTrue="1" operator="equal">
      <formula>""</formula>
    </cfRule>
    <cfRule type="cellIs" dxfId="79" priority="12" stopIfTrue="1" operator="notEqual">
      <formula>""</formula>
    </cfRule>
  </conditionalFormatting>
  <conditionalFormatting sqref="N4 N7">
    <cfRule type="expression" dxfId="78" priority="32" stopIfTrue="1">
      <formula>K4=1</formula>
    </cfRule>
  </conditionalFormatting>
  <conditionalFormatting sqref="L3:L7">
    <cfRule type="expression" dxfId="77" priority="1046" stopIfTrue="1">
      <formula>OR(G3="Must",G3="Should")</formula>
    </cfRule>
  </conditionalFormatting>
  <conditionalFormatting sqref="M3:M7">
    <cfRule type="expression" dxfId="76" priority="1047" stopIfTrue="1">
      <formula>G3&lt;&gt;"Must"</formula>
    </cfRule>
    <cfRule type="expression" dxfId="75" priority="1048" stopIfTrue="1">
      <formula>K3=1</formula>
    </cfRule>
  </conditionalFormatting>
  <conditionalFormatting sqref="N4 N6:N7">
    <cfRule type="expression" dxfId="74" priority="1049" stopIfTrue="1">
      <formula>OR(G4="Must",G4="Must")</formula>
    </cfRule>
  </conditionalFormatting>
  <conditionalFormatting sqref="N3">
    <cfRule type="expression" dxfId="19" priority="4" stopIfTrue="1">
      <formula>K3=1</formula>
    </cfRule>
  </conditionalFormatting>
  <conditionalFormatting sqref="N3">
    <cfRule type="expression" dxfId="18" priority="3" stopIfTrue="1">
      <formula>OR(G3="Must",G3="Must")</formula>
    </cfRule>
  </conditionalFormatting>
  <conditionalFormatting sqref="N5">
    <cfRule type="expression" dxfId="17" priority="2" stopIfTrue="1">
      <formula>K5=1</formula>
    </cfRule>
  </conditionalFormatting>
  <conditionalFormatting sqref="N5">
    <cfRule type="expression" dxfId="16" priority="1" stopIfTrue="1">
      <formula>OR(G5="Must",G5="Must")</formula>
    </cfRule>
  </conditionalFormatting>
  <dataValidations count="1">
    <dataValidation type="list" allowBlank="1" showInputMessage="1" showErrorMessage="1" sqref="G3:G7" xr:uid="{00000000-0002-0000-0500-000000000000}">
      <formula1>PriorityList</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M20"/>
  <sheetViews>
    <sheetView zoomScale="80" zoomScaleNormal="80" workbookViewId="0">
      <pane xSplit="4" ySplit="2" topLeftCell="F3" activePane="bottomRight" state="frozen"/>
      <selection pane="topRight" activeCell="E1" sqref="E1"/>
      <selection pane="bottomLeft" activeCell="A3" sqref="A3"/>
      <selection pane="bottomRight" activeCell="J14" sqref="J14"/>
    </sheetView>
  </sheetViews>
  <sheetFormatPr defaultColWidth="8.88671875" defaultRowHeight="14.4"/>
  <cols>
    <col min="1" max="2" width="25.6640625" style="15" customWidth="1"/>
    <col min="3" max="3" width="7.6640625" style="15" customWidth="1"/>
    <col min="4" max="4" width="25.6640625" style="15" customWidth="1"/>
    <col min="5" max="5" width="50.6640625" style="31" customWidth="1"/>
    <col min="6" max="6" width="7.6640625" style="16" customWidth="1"/>
    <col min="7" max="7" width="9.6640625" style="15" customWidth="1"/>
    <col min="8" max="8" width="100.6640625" style="31" customWidth="1"/>
    <col min="9" max="9" width="11.6640625" style="7" customWidth="1"/>
    <col min="10" max="10" width="3.6640625" style="14" customWidth="1"/>
    <col min="11" max="11" width="22.6640625" style="12" customWidth="1"/>
    <col min="12" max="12" width="4.6640625" style="12" customWidth="1"/>
    <col min="13" max="13" width="8.6640625" style="14" customWidth="1"/>
    <col min="14" max="16384" width="8.88671875" style="15"/>
  </cols>
  <sheetData>
    <row r="1" spans="1:13" customFormat="1" ht="39.9" customHeight="1" thickBot="1">
      <c r="A1" s="61" t="s">
        <v>12</v>
      </c>
      <c r="C1" s="5"/>
      <c r="D1" s="4"/>
      <c r="E1" s="30"/>
      <c r="F1" s="5"/>
      <c r="H1" s="7"/>
      <c r="I1" s="7"/>
      <c r="J1" s="427" t="s">
        <v>47</v>
      </c>
      <c r="K1" s="428"/>
      <c r="L1" s="429" t="s">
        <v>2</v>
      </c>
      <c r="M1" s="430"/>
    </row>
    <row r="2" spans="1:13" s="62" customFormat="1" ht="69.900000000000006" customHeight="1" thickBot="1">
      <c r="A2" s="63" t="s">
        <v>48</v>
      </c>
      <c r="B2" s="64" t="s">
        <v>49</v>
      </c>
      <c r="C2" s="65" t="s">
        <v>50</v>
      </c>
      <c r="D2" s="64" t="s">
        <v>51</v>
      </c>
      <c r="E2" s="66" t="s">
        <v>52</v>
      </c>
      <c r="F2" s="67" t="s">
        <v>53</v>
      </c>
      <c r="G2" s="68" t="s">
        <v>125</v>
      </c>
      <c r="H2" s="73" t="s">
        <v>55</v>
      </c>
      <c r="I2" s="92" t="s">
        <v>56</v>
      </c>
      <c r="J2" s="105" t="s">
        <v>57</v>
      </c>
      <c r="K2" s="106" t="s">
        <v>58</v>
      </c>
      <c r="L2" s="107" t="s">
        <v>59</v>
      </c>
      <c r="M2" s="108" t="s">
        <v>0</v>
      </c>
    </row>
    <row r="3" spans="1:13" ht="64.95" customHeight="1">
      <c r="A3" s="112" t="s">
        <v>560</v>
      </c>
      <c r="B3" s="71" t="s">
        <v>561</v>
      </c>
      <c r="C3" s="50" t="s">
        <v>62</v>
      </c>
      <c r="D3" s="50" t="s">
        <v>562</v>
      </c>
      <c r="E3" s="50" t="s">
        <v>563</v>
      </c>
      <c r="F3" s="49" t="s">
        <v>65</v>
      </c>
      <c r="G3" s="50"/>
      <c r="H3" s="50" t="s">
        <v>564</v>
      </c>
      <c r="I3" s="83"/>
      <c r="J3" s="149"/>
      <c r="K3" s="58"/>
      <c r="L3" s="59" t="str">
        <f t="shared" ref="L3:L13" si="0">IF(F3="Must",IF(J3=1,"OK","N"),"")</f>
        <v>N</v>
      </c>
      <c r="M3" s="60" t="str">
        <f t="shared" ref="M3:M9" si="1">IF(OR(AND(F3="Should",J3=1),AND(F3="Should",J3=1,K3&lt;&gt;"")),I3,"")</f>
        <v/>
      </c>
    </row>
    <row r="4" spans="1:13" ht="156" customHeight="1">
      <c r="A4" s="76"/>
      <c r="B4" s="71" t="s">
        <v>565</v>
      </c>
      <c r="C4" s="50" t="s">
        <v>68</v>
      </c>
      <c r="D4" s="50" t="s">
        <v>566</v>
      </c>
      <c r="E4" s="50" t="s">
        <v>567</v>
      </c>
      <c r="F4" s="50" t="s">
        <v>65</v>
      </c>
      <c r="G4" s="50"/>
      <c r="H4" s="50" t="s">
        <v>568</v>
      </c>
      <c r="I4" s="83"/>
      <c r="J4" s="149"/>
      <c r="K4" s="58"/>
      <c r="L4" s="59" t="str">
        <f t="shared" si="0"/>
        <v>N</v>
      </c>
      <c r="M4" s="60" t="str">
        <f t="shared" si="1"/>
        <v/>
      </c>
    </row>
    <row r="5" spans="1:13" ht="63" customHeight="1">
      <c r="A5" s="251"/>
      <c r="B5" s="71"/>
      <c r="C5" s="50" t="s">
        <v>517</v>
      </c>
      <c r="D5" s="50" t="s">
        <v>569</v>
      </c>
      <c r="E5" s="50" t="s">
        <v>570</v>
      </c>
      <c r="F5" s="49" t="s">
        <v>65</v>
      </c>
      <c r="G5" s="50"/>
      <c r="H5" s="50" t="s">
        <v>571</v>
      </c>
      <c r="I5" s="83"/>
      <c r="J5" s="149"/>
      <c r="K5" s="58"/>
      <c r="L5" s="59" t="str">
        <f t="shared" si="0"/>
        <v>N</v>
      </c>
      <c r="M5" s="60" t="str">
        <f t="shared" si="1"/>
        <v/>
      </c>
    </row>
    <row r="6" spans="1:13" customFormat="1" ht="96.6" customHeight="1">
      <c r="A6" s="71"/>
      <c r="B6" s="109"/>
      <c r="C6" s="49" t="s">
        <v>522</v>
      </c>
      <c r="D6" s="56" t="s">
        <v>572</v>
      </c>
      <c r="E6" s="50" t="s">
        <v>573</v>
      </c>
      <c r="F6" s="49" t="s">
        <v>65</v>
      </c>
      <c r="G6" s="51"/>
      <c r="H6" s="55" t="s">
        <v>574</v>
      </c>
      <c r="I6" s="83"/>
      <c r="J6" s="149"/>
      <c r="K6" s="58"/>
      <c r="L6" s="59" t="str">
        <f t="shared" si="0"/>
        <v>N</v>
      </c>
      <c r="M6" s="60" t="str">
        <f t="shared" si="1"/>
        <v/>
      </c>
    </row>
    <row r="7" spans="1:13" ht="143.4" customHeight="1">
      <c r="A7" s="251"/>
      <c r="B7" s="71" t="s">
        <v>575</v>
      </c>
      <c r="C7" s="50" t="s">
        <v>402</v>
      </c>
      <c r="D7" s="50" t="s">
        <v>576</v>
      </c>
      <c r="E7" s="50" t="s">
        <v>319</v>
      </c>
      <c r="F7" s="49" t="s">
        <v>65</v>
      </c>
      <c r="G7" s="50"/>
      <c r="H7" s="50" t="s">
        <v>577</v>
      </c>
      <c r="I7" s="83"/>
      <c r="J7" s="149"/>
      <c r="K7" s="58"/>
      <c r="L7" s="59" t="str">
        <f t="shared" si="0"/>
        <v>N</v>
      </c>
      <c r="M7" s="60" t="str">
        <f t="shared" si="1"/>
        <v/>
      </c>
    </row>
    <row r="8" spans="1:13" ht="157.94999999999999" customHeight="1">
      <c r="A8" s="276"/>
      <c r="B8" s="71"/>
      <c r="C8" s="50" t="s">
        <v>406</v>
      </c>
      <c r="D8" s="50" t="s">
        <v>578</v>
      </c>
      <c r="E8" s="50" t="s">
        <v>579</v>
      </c>
      <c r="F8" s="49" t="s">
        <v>65</v>
      </c>
      <c r="G8" s="50"/>
      <c r="H8" s="50" t="s">
        <v>580</v>
      </c>
      <c r="I8" s="83"/>
      <c r="J8" s="149"/>
      <c r="K8" s="58"/>
      <c r="L8" s="59" t="str">
        <f t="shared" si="0"/>
        <v>N</v>
      </c>
      <c r="M8" s="60" t="str">
        <f t="shared" si="1"/>
        <v/>
      </c>
    </row>
    <row r="9" spans="1:13" ht="79.95" customHeight="1">
      <c r="A9" s="75"/>
      <c r="B9" s="71"/>
      <c r="C9" s="50" t="s">
        <v>410</v>
      </c>
      <c r="D9" s="50" t="s">
        <v>581</v>
      </c>
      <c r="E9" s="50" t="s">
        <v>582</v>
      </c>
      <c r="F9" s="49" t="s">
        <v>65</v>
      </c>
      <c r="G9" s="50"/>
      <c r="H9" s="50" t="s">
        <v>583</v>
      </c>
      <c r="I9" s="83"/>
      <c r="J9" s="149"/>
      <c r="K9" s="58"/>
      <c r="L9" s="59" t="str">
        <f t="shared" si="0"/>
        <v>N</v>
      </c>
      <c r="M9" s="60" t="str">
        <f t="shared" si="1"/>
        <v/>
      </c>
    </row>
    <row r="10" spans="1:13" ht="109.2" customHeight="1">
      <c r="A10" s="75"/>
      <c r="B10" s="71" t="s">
        <v>584</v>
      </c>
      <c r="C10" s="50" t="s">
        <v>533</v>
      </c>
      <c r="D10" s="50" t="s">
        <v>585</v>
      </c>
      <c r="E10" s="50" t="s">
        <v>586</v>
      </c>
      <c r="F10" s="49" t="s">
        <v>65</v>
      </c>
      <c r="G10" s="50"/>
      <c r="H10" s="50" t="s">
        <v>587</v>
      </c>
      <c r="I10" s="83"/>
      <c r="J10" s="149"/>
      <c r="K10" s="58"/>
      <c r="L10" s="59" t="str">
        <f t="shared" si="0"/>
        <v>N</v>
      </c>
      <c r="M10" s="60" t="str">
        <f t="shared" ref="M10:M11" si="2">IF(OR(AND(F10="Should",J10=1),AND(F10="Should",J10=1,K10&lt;&gt;"")),I10,"")</f>
        <v/>
      </c>
    </row>
    <row r="11" spans="1:13" ht="150.75" customHeight="1">
      <c r="A11" s="251"/>
      <c r="B11" s="71" t="s">
        <v>588</v>
      </c>
      <c r="C11" s="50" t="s">
        <v>548</v>
      </c>
      <c r="D11" s="50" t="s">
        <v>589</v>
      </c>
      <c r="E11" s="50" t="s">
        <v>590</v>
      </c>
      <c r="F11" s="49" t="s">
        <v>65</v>
      </c>
      <c r="G11" s="50"/>
      <c r="H11" s="50" t="s">
        <v>852</v>
      </c>
      <c r="I11" s="83"/>
      <c r="J11" s="149"/>
      <c r="K11" s="58"/>
      <c r="L11" s="59" t="str">
        <f t="shared" si="0"/>
        <v>N</v>
      </c>
      <c r="M11" s="60" t="str">
        <f t="shared" si="2"/>
        <v/>
      </c>
    </row>
    <row r="12" spans="1:13" ht="205.95" customHeight="1">
      <c r="A12" s="251"/>
      <c r="B12" s="71"/>
      <c r="C12" s="50" t="s">
        <v>552</v>
      </c>
      <c r="D12" s="50" t="s">
        <v>591</v>
      </c>
      <c r="E12" s="287" t="s">
        <v>592</v>
      </c>
      <c r="F12" s="49" t="s">
        <v>65</v>
      </c>
      <c r="G12" s="50"/>
      <c r="H12" s="50" t="s">
        <v>866</v>
      </c>
      <c r="I12" s="83"/>
      <c r="J12" s="149"/>
      <c r="K12" s="58"/>
      <c r="L12" s="59" t="str">
        <f t="shared" si="0"/>
        <v>N</v>
      </c>
      <c r="M12" s="60" t="str">
        <f t="shared" ref="M12:M14" si="3">IF(OR(AND(F12="Should",J12=1),AND(F12="Should",J12=1,K12&lt;&gt;"")),I12,"")</f>
        <v/>
      </c>
    </row>
    <row r="13" spans="1:13" ht="94.2" customHeight="1">
      <c r="A13" s="75"/>
      <c r="B13" s="71"/>
      <c r="C13" s="50" t="s">
        <v>556</v>
      </c>
      <c r="D13" s="50" t="s">
        <v>593</v>
      </c>
      <c r="E13" s="50" t="s">
        <v>594</v>
      </c>
      <c r="F13" s="49" t="s">
        <v>65</v>
      </c>
      <c r="G13" s="50"/>
      <c r="H13" s="50" t="s">
        <v>595</v>
      </c>
      <c r="I13" s="83"/>
      <c r="J13" s="149"/>
      <c r="K13" s="58"/>
      <c r="L13" s="59" t="str">
        <f t="shared" si="0"/>
        <v>N</v>
      </c>
      <c r="M13" s="60" t="str">
        <f t="shared" si="3"/>
        <v/>
      </c>
    </row>
    <row r="14" spans="1:13" s="312" customFormat="1" ht="31.2">
      <c r="A14" s="306"/>
      <c r="B14" s="307"/>
      <c r="C14" s="304" t="s">
        <v>858</v>
      </c>
      <c r="D14" s="308" t="s">
        <v>557</v>
      </c>
      <c r="E14" s="308" t="s">
        <v>558</v>
      </c>
      <c r="F14" s="304" t="s">
        <v>65</v>
      </c>
      <c r="G14" s="309"/>
      <c r="H14" s="310" t="s">
        <v>559</v>
      </c>
      <c r="I14" s="311"/>
      <c r="J14" s="352"/>
      <c r="K14" s="300"/>
      <c r="L14" s="351" t="str">
        <f>IF(F14="Must",IF(J14=1,"OK","N"),"")</f>
        <v>N</v>
      </c>
      <c r="M14" s="301" t="str">
        <f t="shared" si="3"/>
        <v/>
      </c>
    </row>
    <row r="15" spans="1:13">
      <c r="J15" s="12"/>
      <c r="M15" s="12"/>
    </row>
    <row r="16" spans="1:13">
      <c r="J16" s="12"/>
      <c r="M16" s="12">
        <f>SUM(M3:M14)</f>
        <v>0</v>
      </c>
    </row>
    <row r="17" spans="10:13">
      <c r="J17" s="12"/>
      <c r="M17" s="12"/>
    </row>
    <row r="18" spans="10:13">
      <c r="J18" s="12"/>
      <c r="M18" s="12"/>
    </row>
    <row r="19" spans="10:13">
      <c r="J19" s="12"/>
      <c r="M19" s="12"/>
    </row>
    <row r="20" spans="10:13">
      <c r="J20" s="12"/>
      <c r="M20" s="12"/>
    </row>
  </sheetData>
  <sheetProtection selectLockedCells="1"/>
  <mergeCells count="2">
    <mergeCell ref="J1:K1"/>
    <mergeCell ref="L1:M1"/>
  </mergeCells>
  <conditionalFormatting sqref="J3:J13">
    <cfRule type="cellIs" dxfId="73" priority="27" stopIfTrue="1" operator="notEqual">
      <formula>""</formula>
    </cfRule>
  </conditionalFormatting>
  <conditionalFormatting sqref="K3:K13">
    <cfRule type="expression" dxfId="72" priority="28" stopIfTrue="1">
      <formula>OR(F3="Must",F3="Should")</formula>
    </cfRule>
    <cfRule type="cellIs" dxfId="71" priority="29" stopIfTrue="1" operator="equal">
      <formula>""</formula>
    </cfRule>
    <cfRule type="cellIs" dxfId="70" priority="30" stopIfTrue="1" operator="notEqual">
      <formula>""</formula>
    </cfRule>
  </conditionalFormatting>
  <conditionalFormatting sqref="L3:L13">
    <cfRule type="expression" dxfId="69" priority="17" stopIfTrue="1">
      <formula>F3&lt;&gt;"Must"</formula>
    </cfRule>
    <cfRule type="expression" dxfId="68" priority="18" stopIfTrue="1">
      <formula>J3=1</formula>
    </cfRule>
  </conditionalFormatting>
  <conditionalFormatting sqref="M3:M13">
    <cfRule type="expression" dxfId="67" priority="25" stopIfTrue="1">
      <formula>OR(F3="Must",F3="Must")</formula>
    </cfRule>
    <cfRule type="expression" dxfId="66" priority="26" stopIfTrue="1">
      <formula>J3=1</formula>
    </cfRule>
  </conditionalFormatting>
  <conditionalFormatting sqref="J14">
    <cfRule type="cellIs" dxfId="65" priority="2" stopIfTrue="1" operator="notEqual">
      <formula>""</formula>
    </cfRule>
  </conditionalFormatting>
  <conditionalFormatting sqref="K14">
    <cfRule type="cellIs" dxfId="64" priority="3" stopIfTrue="1" operator="equal">
      <formula>""</formula>
    </cfRule>
    <cfRule type="cellIs" dxfId="63" priority="4" stopIfTrue="1" operator="notEqual">
      <formula>""</formula>
    </cfRule>
  </conditionalFormatting>
  <conditionalFormatting sqref="M14">
    <cfRule type="expression" dxfId="62" priority="1" stopIfTrue="1">
      <formula>J14=1</formula>
    </cfRule>
  </conditionalFormatting>
  <conditionalFormatting sqref="K14">
    <cfRule type="expression" dxfId="61" priority="5" stopIfTrue="1">
      <formula>OR(F14="Must",F14="Should")</formula>
    </cfRule>
  </conditionalFormatting>
  <conditionalFormatting sqref="L14">
    <cfRule type="expression" dxfId="60" priority="6" stopIfTrue="1">
      <formula>F14&lt;&gt;"Must"</formula>
    </cfRule>
    <cfRule type="expression" dxfId="59" priority="7" stopIfTrue="1">
      <formula>J14=1</formula>
    </cfRule>
  </conditionalFormatting>
  <conditionalFormatting sqref="M14">
    <cfRule type="expression" dxfId="58" priority="8" stopIfTrue="1">
      <formula>OR(F14="Must",F14="Must")</formula>
    </cfRule>
  </conditionalFormatting>
  <dataValidations count="1">
    <dataValidation type="list" allowBlank="1" showInputMessage="1" showErrorMessage="1" sqref="F3:F14" xr:uid="{00000000-0002-0000-0600-000000000000}">
      <formula1>PriorityList</formula1>
    </dataValidation>
  </dataValidations>
  <pageMargins left="0.7" right="0.7" top="0.75" bottom="0.75" header="0.3" footer="0.3"/>
  <pageSetup paperSize="8" scale="57" fitToHeight="0" orientation="portrait"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48"/>
  <sheetViews>
    <sheetView zoomScale="80" zoomScaleNormal="80" workbookViewId="0">
      <pane xSplit="4" ySplit="2" topLeftCell="E3" activePane="bottomRight" state="frozen"/>
      <selection pane="topRight" activeCell="E1" sqref="E1"/>
      <selection pane="bottomLeft" activeCell="A3" sqref="A3"/>
      <selection pane="bottomRight"/>
    </sheetView>
  </sheetViews>
  <sheetFormatPr defaultColWidth="8.88671875" defaultRowHeight="14.4"/>
  <cols>
    <col min="1" max="2" width="25.6640625" style="15" customWidth="1"/>
    <col min="3" max="3" width="7.6640625" style="27" customWidth="1"/>
    <col min="4" max="4" width="25.6640625" style="27" customWidth="1"/>
    <col min="5" max="5" width="50.6640625" style="27" customWidth="1"/>
    <col min="6" max="6" width="7.6640625" style="28" customWidth="1"/>
    <col min="7" max="7" width="9.6640625" style="27" customWidth="1"/>
    <col min="8" max="8" width="100.6640625" style="29" customWidth="1"/>
    <col min="9" max="9" width="11.6640625" style="7" customWidth="1"/>
    <col min="10" max="10" width="3.6640625" style="14" customWidth="1"/>
    <col min="11" max="11" width="22.6640625" style="12" customWidth="1"/>
    <col min="12" max="12" width="4.6640625" style="12" customWidth="1"/>
    <col min="13" max="13" width="8.6640625" style="14" customWidth="1"/>
    <col min="14" max="16384" width="8.88671875" style="15"/>
  </cols>
  <sheetData>
    <row r="1" spans="1:13" customFormat="1" ht="39.9" customHeight="1" thickBot="1">
      <c r="A1" s="61" t="s">
        <v>13</v>
      </c>
      <c r="B1" s="4"/>
      <c r="C1" s="23"/>
      <c r="D1" s="24"/>
      <c r="E1" s="25"/>
      <c r="F1" s="23"/>
      <c r="G1" s="23"/>
      <c r="H1" s="26"/>
      <c r="I1" s="7"/>
      <c r="J1" s="432" t="s">
        <v>47</v>
      </c>
      <c r="K1" s="433"/>
      <c r="L1" s="431" t="s">
        <v>2</v>
      </c>
      <c r="M1" s="434"/>
    </row>
    <row r="2" spans="1:13" s="62" customFormat="1" ht="69.900000000000006" customHeight="1" thickBot="1">
      <c r="A2" s="63" t="s">
        <v>48</v>
      </c>
      <c r="B2" s="64" t="s">
        <v>49</v>
      </c>
      <c r="C2" s="65" t="s">
        <v>50</v>
      </c>
      <c r="D2" s="64" t="s">
        <v>51</v>
      </c>
      <c r="E2" s="66" t="s">
        <v>52</v>
      </c>
      <c r="F2" s="67" t="s">
        <v>53</v>
      </c>
      <c r="G2" s="68" t="s">
        <v>125</v>
      </c>
      <c r="H2" s="73" t="s">
        <v>55</v>
      </c>
      <c r="I2" s="92" t="s">
        <v>56</v>
      </c>
      <c r="J2" s="105" t="s">
        <v>57</v>
      </c>
      <c r="K2" s="106" t="s">
        <v>58</v>
      </c>
      <c r="L2" s="107" t="s">
        <v>59</v>
      </c>
      <c r="M2" s="108" t="s">
        <v>0</v>
      </c>
    </row>
    <row r="3" spans="1:13" customFormat="1" ht="163.95" customHeight="1">
      <c r="A3" s="122" t="s">
        <v>596</v>
      </c>
      <c r="B3" s="122" t="s">
        <v>597</v>
      </c>
      <c r="C3" s="123" t="s">
        <v>62</v>
      </c>
      <c r="D3" s="124" t="s">
        <v>598</v>
      </c>
      <c r="E3" s="124" t="s">
        <v>599</v>
      </c>
      <c r="F3" s="220" t="s">
        <v>88</v>
      </c>
      <c r="G3" s="125"/>
      <c r="H3" s="124" t="s">
        <v>600</v>
      </c>
      <c r="I3" s="83">
        <v>1500</v>
      </c>
      <c r="J3" s="149"/>
      <c r="K3" s="58"/>
      <c r="L3" s="59" t="str">
        <f t="shared" ref="L3:L9" si="0">IF(F3="Must",IF(J3=1,"OK","N"),"")</f>
        <v/>
      </c>
      <c r="M3" s="60" t="str">
        <f t="shared" ref="M3" si="1">IF(OR(AND(F3="Should",J3=1),AND(F3="Should",J3=1,K3&lt;&gt;"")),I3,"")</f>
        <v/>
      </c>
    </row>
    <row r="4" spans="1:13" customFormat="1" ht="114" customHeight="1">
      <c r="A4" s="71"/>
      <c r="B4" s="71"/>
      <c r="C4" s="49" t="s">
        <v>133</v>
      </c>
      <c r="D4" s="50" t="s">
        <v>601</v>
      </c>
      <c r="E4" s="50" t="s">
        <v>602</v>
      </c>
      <c r="F4" s="49" t="s">
        <v>65</v>
      </c>
      <c r="G4" s="51"/>
      <c r="H4" s="50" t="s">
        <v>603</v>
      </c>
      <c r="I4" s="83"/>
      <c r="J4" s="149"/>
      <c r="K4" s="58"/>
      <c r="L4" s="59" t="str">
        <f t="shared" si="0"/>
        <v>N</v>
      </c>
      <c r="M4" s="60"/>
    </row>
    <row r="5" spans="1:13" customFormat="1" ht="82.2" customHeight="1">
      <c r="A5" s="227"/>
      <c r="B5" s="71"/>
      <c r="C5" s="49" t="s">
        <v>335</v>
      </c>
      <c r="D5" s="50" t="s">
        <v>604</v>
      </c>
      <c r="E5" s="50" t="s">
        <v>605</v>
      </c>
      <c r="F5" s="49" t="s">
        <v>65</v>
      </c>
      <c r="G5" s="51"/>
      <c r="H5" s="50" t="s">
        <v>606</v>
      </c>
      <c r="I5" s="83"/>
      <c r="J5" s="149"/>
      <c r="K5" s="58"/>
      <c r="L5" s="59" t="str">
        <f t="shared" si="0"/>
        <v>N</v>
      </c>
      <c r="M5" s="60"/>
    </row>
    <row r="6" spans="1:13" customFormat="1" ht="64.2" customHeight="1">
      <c r="A6" s="227"/>
      <c r="B6" s="71"/>
      <c r="C6" s="49" t="s">
        <v>339</v>
      </c>
      <c r="D6" s="50" t="s">
        <v>607</v>
      </c>
      <c r="E6" s="50" t="s">
        <v>608</v>
      </c>
      <c r="F6" s="49" t="s">
        <v>65</v>
      </c>
      <c r="G6" s="51"/>
      <c r="H6" s="55" t="s">
        <v>609</v>
      </c>
      <c r="I6" s="104"/>
      <c r="J6" s="149"/>
      <c r="K6" s="58"/>
      <c r="L6" s="59" t="str">
        <f t="shared" ref="L6" si="2">IF(F6="Must",IF(J6=1,"OK","N"),"")</f>
        <v>N</v>
      </c>
      <c r="M6" s="60"/>
    </row>
    <row r="7" spans="1:13" ht="81" customHeight="1">
      <c r="A7" s="227"/>
      <c r="B7" s="71"/>
      <c r="C7" s="74" t="s">
        <v>343</v>
      </c>
      <c r="D7" s="50" t="s">
        <v>610</v>
      </c>
      <c r="E7" s="93" t="s">
        <v>611</v>
      </c>
      <c r="F7" s="49" t="s">
        <v>65</v>
      </c>
      <c r="G7" s="74"/>
      <c r="H7" s="110" t="s">
        <v>612</v>
      </c>
      <c r="I7" s="83"/>
      <c r="J7" s="149"/>
      <c r="K7" s="58"/>
      <c r="L7" s="59" t="str">
        <f>IF(F7="Must",IF(J7=1,"OK","N"),"")</f>
        <v>N</v>
      </c>
      <c r="M7" s="60"/>
    </row>
    <row r="8" spans="1:13" ht="82.95" customHeight="1">
      <c r="A8" s="71"/>
      <c r="B8" s="76"/>
      <c r="C8" s="74" t="s">
        <v>347</v>
      </c>
      <c r="D8" s="50" t="s">
        <v>613</v>
      </c>
      <c r="E8" s="93" t="s">
        <v>614</v>
      </c>
      <c r="F8" s="49" t="s">
        <v>65</v>
      </c>
      <c r="G8" s="74"/>
      <c r="H8" s="93" t="s">
        <v>615</v>
      </c>
      <c r="I8" s="83"/>
      <c r="J8" s="149"/>
      <c r="K8" s="58"/>
      <c r="L8" s="59" t="str">
        <f t="shared" si="0"/>
        <v>N</v>
      </c>
      <c r="M8" s="60"/>
    </row>
    <row r="9" spans="1:13" customFormat="1" ht="100.2" customHeight="1">
      <c r="A9" s="227"/>
      <c r="B9" s="71"/>
      <c r="C9" s="49" t="s">
        <v>351</v>
      </c>
      <c r="D9" s="50" t="s">
        <v>616</v>
      </c>
      <c r="E9" s="93" t="s">
        <v>617</v>
      </c>
      <c r="F9" s="99" t="s">
        <v>88</v>
      </c>
      <c r="G9" s="51"/>
      <c r="H9" s="93" t="s">
        <v>618</v>
      </c>
      <c r="I9" s="83">
        <v>2000</v>
      </c>
      <c r="J9" s="149"/>
      <c r="K9" s="58"/>
      <c r="L9" s="59" t="str">
        <f t="shared" si="0"/>
        <v/>
      </c>
      <c r="M9" s="60" t="str">
        <f t="shared" ref="M9:M18" si="3">IF(OR(AND(F9="Should",J9=1),AND(F9="Should",J9=1,K9&lt;&gt;"")),I9,"")</f>
        <v/>
      </c>
    </row>
    <row r="10" spans="1:13" customFormat="1" ht="100.95" customHeight="1">
      <c r="A10" s="247"/>
      <c r="B10" s="71"/>
      <c r="C10" s="98" t="s">
        <v>355</v>
      </c>
      <c r="D10" s="93" t="s">
        <v>619</v>
      </c>
      <c r="E10" s="93" t="s">
        <v>620</v>
      </c>
      <c r="F10" s="99" t="s">
        <v>65</v>
      </c>
      <c r="G10" s="100"/>
      <c r="H10" s="93" t="s">
        <v>621</v>
      </c>
      <c r="I10" s="83"/>
      <c r="J10" s="149"/>
      <c r="K10" s="58"/>
      <c r="L10" s="59" t="str">
        <f>IF(F10="Must",IF(J10=1,"OK","N"),"")</f>
        <v>N</v>
      </c>
      <c r="M10" s="60"/>
    </row>
    <row r="11" spans="1:13" customFormat="1" ht="98.4" customHeight="1">
      <c r="A11" s="112" t="s">
        <v>622</v>
      </c>
      <c r="B11" s="71" t="s">
        <v>623</v>
      </c>
      <c r="C11" s="93" t="s">
        <v>74</v>
      </c>
      <c r="D11" s="93" t="s">
        <v>624</v>
      </c>
      <c r="E11" s="93" t="s">
        <v>625</v>
      </c>
      <c r="F11" s="94" t="s">
        <v>88</v>
      </c>
      <c r="G11" s="95"/>
      <c r="H11" s="97" t="s">
        <v>626</v>
      </c>
      <c r="I11" s="83">
        <v>1500</v>
      </c>
      <c r="J11" s="149"/>
      <c r="K11" s="58"/>
      <c r="L11" s="59" t="str">
        <f t="shared" ref="L11" si="4">IF(F11="Must",IF(J11=1,"OK","N"),"")</f>
        <v/>
      </c>
      <c r="M11" s="60" t="str">
        <f t="shared" si="3"/>
        <v/>
      </c>
    </row>
    <row r="12" spans="1:13" customFormat="1" ht="81.599999999999994" customHeight="1">
      <c r="A12" s="75"/>
      <c r="B12" s="71"/>
      <c r="C12" s="74" t="s">
        <v>627</v>
      </c>
      <c r="D12" s="50" t="s">
        <v>628</v>
      </c>
      <c r="E12" s="50" t="s">
        <v>629</v>
      </c>
      <c r="F12" s="49" t="s">
        <v>65</v>
      </c>
      <c r="G12" s="51"/>
      <c r="H12" s="110" t="s">
        <v>630</v>
      </c>
      <c r="I12" s="83"/>
      <c r="J12" s="149"/>
      <c r="K12" s="58"/>
      <c r="L12" s="59" t="str">
        <f>IF(F12="Must",IF(J12=1,"OK","N"),"")</f>
        <v>N</v>
      </c>
      <c r="M12" s="60"/>
    </row>
    <row r="13" spans="1:13" customFormat="1" ht="126.6" customHeight="1">
      <c r="A13" s="76"/>
      <c r="B13" s="71"/>
      <c r="C13" s="98" t="s">
        <v>631</v>
      </c>
      <c r="D13" s="93" t="s">
        <v>632</v>
      </c>
      <c r="E13" s="93" t="s">
        <v>633</v>
      </c>
      <c r="F13" s="94" t="s">
        <v>88</v>
      </c>
      <c r="G13" s="95"/>
      <c r="H13" s="93" t="s">
        <v>634</v>
      </c>
      <c r="I13" s="83">
        <v>1500</v>
      </c>
      <c r="J13" s="149"/>
      <c r="K13" s="58"/>
      <c r="L13" s="59"/>
      <c r="M13" s="60" t="str">
        <f t="shared" si="3"/>
        <v/>
      </c>
    </row>
    <row r="14" spans="1:13" customFormat="1" ht="141" customHeight="1">
      <c r="A14" s="76"/>
      <c r="B14" s="71"/>
      <c r="C14" s="98" t="s">
        <v>635</v>
      </c>
      <c r="D14" s="93" t="s">
        <v>636</v>
      </c>
      <c r="E14" s="93" t="s">
        <v>637</v>
      </c>
      <c r="F14" s="94" t="s">
        <v>88</v>
      </c>
      <c r="G14" s="95"/>
      <c r="H14" s="93" t="s">
        <v>638</v>
      </c>
      <c r="I14" s="83">
        <v>1500</v>
      </c>
      <c r="J14" s="149"/>
      <c r="K14" s="58"/>
      <c r="L14" s="59" t="str">
        <f>IF(F14="Must",IF(J14=1,"OK","N"),"")</f>
        <v/>
      </c>
      <c r="M14" s="60" t="str">
        <f t="shared" si="3"/>
        <v/>
      </c>
    </row>
    <row r="15" spans="1:13" customFormat="1" ht="67.2" customHeight="1">
      <c r="A15" s="227"/>
      <c r="B15" s="71"/>
      <c r="C15" s="49" t="s">
        <v>639</v>
      </c>
      <c r="D15" s="50" t="s">
        <v>640</v>
      </c>
      <c r="E15" s="50" t="s">
        <v>641</v>
      </c>
      <c r="F15" s="99" t="s">
        <v>88</v>
      </c>
      <c r="G15" s="51"/>
      <c r="H15" s="110" t="s">
        <v>642</v>
      </c>
      <c r="I15" s="83">
        <v>1000</v>
      </c>
      <c r="J15" s="149"/>
      <c r="K15" s="58"/>
      <c r="L15" s="59" t="str">
        <f>IF(F15="Must",IF(J15=1,"OK","N"),"")</f>
        <v/>
      </c>
      <c r="M15" s="60" t="str">
        <f t="shared" si="3"/>
        <v/>
      </c>
    </row>
    <row r="16" spans="1:13" customFormat="1" ht="96" customHeight="1">
      <c r="A16" s="71"/>
      <c r="B16" s="71"/>
      <c r="C16" s="49" t="s">
        <v>643</v>
      </c>
      <c r="D16" s="50" t="s">
        <v>644</v>
      </c>
      <c r="E16" s="50" t="s">
        <v>645</v>
      </c>
      <c r="F16" s="49" t="s">
        <v>88</v>
      </c>
      <c r="G16" s="51"/>
      <c r="H16" s="110" t="s">
        <v>646</v>
      </c>
      <c r="I16" s="83">
        <v>1500</v>
      </c>
      <c r="J16" s="149"/>
      <c r="K16" s="58"/>
      <c r="L16" s="59" t="str">
        <f>IF(F16="Must",IF(J16=1,"OK","N"),"")</f>
        <v/>
      </c>
      <c r="M16" s="60" t="str">
        <f t="shared" si="3"/>
        <v/>
      </c>
    </row>
    <row r="17" spans="1:13" ht="67.95" customHeight="1">
      <c r="A17" s="227"/>
      <c r="B17" s="71"/>
      <c r="C17" s="74" t="s">
        <v>647</v>
      </c>
      <c r="D17" s="50" t="s">
        <v>648</v>
      </c>
      <c r="E17" s="93" t="s">
        <v>649</v>
      </c>
      <c r="F17" s="99" t="s">
        <v>88</v>
      </c>
      <c r="G17" s="74"/>
      <c r="H17" s="110" t="s">
        <v>650</v>
      </c>
      <c r="I17" s="83">
        <v>2000</v>
      </c>
      <c r="J17" s="149"/>
      <c r="K17" s="58"/>
      <c r="L17" s="59" t="str">
        <f>IF(F17="Must",IF(J17=1,"OK","N"),"")</f>
        <v/>
      </c>
      <c r="M17" s="60" t="str">
        <f t="shared" si="3"/>
        <v/>
      </c>
    </row>
    <row r="18" spans="1:13" ht="63" customHeight="1">
      <c r="A18" s="71"/>
      <c r="B18" s="71"/>
      <c r="C18" s="74" t="s">
        <v>651</v>
      </c>
      <c r="D18" s="50" t="s">
        <v>652</v>
      </c>
      <c r="E18" s="93" t="s">
        <v>653</v>
      </c>
      <c r="F18" s="49" t="s">
        <v>88</v>
      </c>
      <c r="G18" s="74"/>
      <c r="H18" s="110" t="s">
        <v>654</v>
      </c>
      <c r="I18" s="83">
        <v>500</v>
      </c>
      <c r="J18" s="149"/>
      <c r="K18" s="58"/>
      <c r="L18" s="59" t="str">
        <f>IF(F18="Must",IF(J18=1,"OK","N"),"")</f>
        <v/>
      </c>
      <c r="M18" s="60" t="str">
        <f t="shared" si="3"/>
        <v/>
      </c>
    </row>
    <row r="19" spans="1:13" customFormat="1" ht="110.4" customHeight="1">
      <c r="A19" s="285" t="s">
        <v>655</v>
      </c>
      <c r="B19" s="71" t="s">
        <v>656</v>
      </c>
      <c r="C19" s="74" t="s">
        <v>85</v>
      </c>
      <c r="D19" s="50" t="s">
        <v>657</v>
      </c>
      <c r="E19" s="50" t="s">
        <v>658</v>
      </c>
      <c r="F19" s="49" t="s">
        <v>65</v>
      </c>
      <c r="G19" s="51"/>
      <c r="H19" s="110" t="s">
        <v>659</v>
      </c>
      <c r="I19" s="83"/>
      <c r="J19" s="149"/>
      <c r="K19" s="58"/>
      <c r="L19" s="59" t="str">
        <f t="shared" ref="L19:L23" si="5">IF(F19="Must",IF(J19=1,"OK","N"),"")</f>
        <v>N</v>
      </c>
      <c r="M19" s="60"/>
    </row>
    <row r="20" spans="1:13" customFormat="1" ht="169.95" customHeight="1">
      <c r="A20" s="75"/>
      <c r="B20" s="71"/>
      <c r="C20" s="74" t="s">
        <v>90</v>
      </c>
      <c r="D20" s="93" t="s">
        <v>660</v>
      </c>
      <c r="E20" s="93" t="s">
        <v>661</v>
      </c>
      <c r="F20" s="99" t="s">
        <v>65</v>
      </c>
      <c r="G20" s="94"/>
      <c r="H20" s="101" t="s">
        <v>662</v>
      </c>
      <c r="I20" s="83"/>
      <c r="J20" s="149"/>
      <c r="K20" s="58"/>
      <c r="L20" s="59" t="str">
        <f t="shared" si="5"/>
        <v>N</v>
      </c>
      <c r="M20" s="60"/>
    </row>
    <row r="21" spans="1:13" ht="114" customHeight="1">
      <c r="A21" s="75"/>
      <c r="B21" s="71"/>
      <c r="C21" s="74" t="s">
        <v>94</v>
      </c>
      <c r="D21" s="50" t="s">
        <v>663</v>
      </c>
      <c r="E21" s="50" t="s">
        <v>664</v>
      </c>
      <c r="F21" s="49" t="s">
        <v>88</v>
      </c>
      <c r="G21" s="74"/>
      <c r="H21" s="101" t="s">
        <v>665</v>
      </c>
      <c r="I21" s="83">
        <v>2000</v>
      </c>
      <c r="J21" s="149"/>
      <c r="K21" s="58"/>
      <c r="L21" s="59" t="str">
        <f t="shared" si="5"/>
        <v/>
      </c>
      <c r="M21" s="60" t="str">
        <f t="shared" ref="M21:M25" si="6">IF(OR(AND(F21="Should",J21=1),AND(F21="Should",J21=1,K21&lt;&gt;"")),I21,"")</f>
        <v/>
      </c>
    </row>
    <row r="22" spans="1:13" ht="47.4" customHeight="1">
      <c r="A22" s="75"/>
      <c r="B22" s="71"/>
      <c r="C22" s="74" t="s">
        <v>97</v>
      </c>
      <c r="D22" s="50" t="s">
        <v>666</v>
      </c>
      <c r="E22" s="50" t="s">
        <v>667</v>
      </c>
      <c r="F22" s="49" t="s">
        <v>65</v>
      </c>
      <c r="G22" s="74"/>
      <c r="H22" s="110" t="s">
        <v>668</v>
      </c>
      <c r="I22" s="83"/>
      <c r="J22" s="149"/>
      <c r="K22" s="58"/>
      <c r="L22" s="59" t="str">
        <f t="shared" si="5"/>
        <v>N</v>
      </c>
      <c r="M22" s="60"/>
    </row>
    <row r="23" spans="1:13" ht="48.6" customHeight="1">
      <c r="A23" s="251"/>
      <c r="B23" s="71"/>
      <c r="C23" s="74" t="s">
        <v>100</v>
      </c>
      <c r="D23" s="50" t="s">
        <v>666</v>
      </c>
      <c r="E23" s="50" t="s">
        <v>669</v>
      </c>
      <c r="F23" s="49" t="s">
        <v>88</v>
      </c>
      <c r="G23" s="74"/>
      <c r="H23" s="110" t="s">
        <v>670</v>
      </c>
      <c r="I23" s="83">
        <v>1000</v>
      </c>
      <c r="J23" s="149"/>
      <c r="K23" s="58"/>
      <c r="L23" s="59" t="str">
        <f t="shared" si="5"/>
        <v/>
      </c>
      <c r="M23" s="60" t="str">
        <f t="shared" si="6"/>
        <v/>
      </c>
    </row>
    <row r="24" spans="1:13" ht="112.2" customHeight="1">
      <c r="A24" s="71"/>
      <c r="B24" s="71"/>
      <c r="C24" s="49" t="s">
        <v>671</v>
      </c>
      <c r="D24" s="50" t="s">
        <v>672</v>
      </c>
      <c r="E24" s="50" t="s">
        <v>673</v>
      </c>
      <c r="F24" s="49" t="s">
        <v>88</v>
      </c>
      <c r="G24" s="74"/>
      <c r="H24" s="101" t="s">
        <v>674</v>
      </c>
      <c r="I24" s="83">
        <v>2000</v>
      </c>
      <c r="J24" s="149"/>
      <c r="K24" s="58"/>
      <c r="L24" s="59"/>
      <c r="M24" s="60" t="str">
        <f t="shared" si="6"/>
        <v/>
      </c>
    </row>
    <row r="25" spans="1:13" customFormat="1" ht="140.4" customHeight="1">
      <c r="A25" s="75"/>
      <c r="B25" s="71"/>
      <c r="C25" s="74" t="s">
        <v>675</v>
      </c>
      <c r="D25" s="50" t="s">
        <v>676</v>
      </c>
      <c r="E25" s="50" t="s">
        <v>677</v>
      </c>
      <c r="F25" s="49" t="s">
        <v>88</v>
      </c>
      <c r="G25" s="51"/>
      <c r="H25" s="110" t="s">
        <v>678</v>
      </c>
      <c r="I25" s="83">
        <v>1000</v>
      </c>
      <c r="J25" s="149"/>
      <c r="K25" s="58"/>
      <c r="L25" s="59" t="str">
        <f t="shared" ref="L25:L28" si="7">IF(F25="Must",IF(J25=1,"OK","N"),"")</f>
        <v/>
      </c>
      <c r="M25" s="60" t="str">
        <f t="shared" si="6"/>
        <v/>
      </c>
    </row>
    <row r="26" spans="1:13" ht="138.6" customHeight="1">
      <c r="A26" s="159" t="s">
        <v>679</v>
      </c>
      <c r="B26" s="71" t="s">
        <v>680</v>
      </c>
      <c r="C26" s="74" t="s">
        <v>105</v>
      </c>
      <c r="D26" s="50" t="s">
        <v>657</v>
      </c>
      <c r="E26" s="50" t="s">
        <v>681</v>
      </c>
      <c r="F26" s="49" t="s">
        <v>65</v>
      </c>
      <c r="G26" s="74"/>
      <c r="H26" s="110" t="s">
        <v>682</v>
      </c>
      <c r="I26" s="83"/>
      <c r="J26" s="149"/>
      <c r="K26" s="58"/>
      <c r="L26" s="59" t="str">
        <f t="shared" si="7"/>
        <v>N</v>
      </c>
      <c r="M26" s="60"/>
    </row>
    <row r="27" spans="1:13" ht="176.4" customHeight="1">
      <c r="A27" s="227"/>
      <c r="B27" s="71"/>
      <c r="C27" s="98" t="s">
        <v>226</v>
      </c>
      <c r="D27" s="93" t="s">
        <v>683</v>
      </c>
      <c r="E27" s="93" t="s">
        <v>684</v>
      </c>
      <c r="F27" s="99" t="s">
        <v>65</v>
      </c>
      <c r="G27" s="98"/>
      <c r="H27" s="101" t="s">
        <v>685</v>
      </c>
      <c r="I27" s="83"/>
      <c r="J27" s="149"/>
      <c r="K27" s="58"/>
      <c r="L27" s="59" t="str">
        <f t="shared" si="7"/>
        <v>N</v>
      </c>
      <c r="M27" s="60"/>
    </row>
    <row r="28" spans="1:13" ht="142.94999999999999" customHeight="1">
      <c r="A28" s="227"/>
      <c r="B28" s="71"/>
      <c r="C28" s="74" t="s">
        <v>686</v>
      </c>
      <c r="D28" s="50" t="s">
        <v>687</v>
      </c>
      <c r="E28" s="50" t="s">
        <v>688</v>
      </c>
      <c r="F28" s="49" t="s">
        <v>88</v>
      </c>
      <c r="G28" s="74"/>
      <c r="H28" s="101" t="s">
        <v>689</v>
      </c>
      <c r="I28" s="83">
        <v>2000</v>
      </c>
      <c r="J28" s="149"/>
      <c r="K28" s="58"/>
      <c r="L28" s="59" t="str">
        <f t="shared" si="7"/>
        <v/>
      </c>
      <c r="M28" s="60" t="str">
        <f t="shared" ref="M28:M35" si="8">IF(OR(AND(F28="Should",J28=1),AND(F28="Should",J28=1,K28&lt;&gt;"")),I28,"")</f>
        <v/>
      </c>
    </row>
    <row r="29" spans="1:13" ht="81.599999999999994" customHeight="1">
      <c r="A29" s="227"/>
      <c r="B29" s="71"/>
      <c r="C29" s="74" t="s">
        <v>690</v>
      </c>
      <c r="D29" s="50" t="s">
        <v>691</v>
      </c>
      <c r="E29" s="50" t="s">
        <v>692</v>
      </c>
      <c r="F29" s="313" t="s">
        <v>88</v>
      </c>
      <c r="G29" s="74"/>
      <c r="H29" s="110" t="s">
        <v>693</v>
      </c>
      <c r="I29" s="83">
        <v>1000</v>
      </c>
      <c r="J29" s="149"/>
      <c r="K29" s="58"/>
      <c r="L29" s="59" t="str">
        <f t="shared" ref="L29:L32" si="9">IF(F29="Must",IF(J29=1,"OK","N"),"")</f>
        <v/>
      </c>
      <c r="M29" s="60" t="str">
        <f t="shared" si="8"/>
        <v/>
      </c>
    </row>
    <row r="30" spans="1:13" ht="82.95" customHeight="1">
      <c r="A30" s="227"/>
      <c r="B30" s="71"/>
      <c r="C30" s="74" t="s">
        <v>694</v>
      </c>
      <c r="D30" s="50" t="s">
        <v>691</v>
      </c>
      <c r="E30" s="50" t="s">
        <v>695</v>
      </c>
      <c r="F30" s="49" t="s">
        <v>88</v>
      </c>
      <c r="G30" s="74"/>
      <c r="H30" s="110" t="s">
        <v>696</v>
      </c>
      <c r="I30" s="83">
        <v>1000</v>
      </c>
      <c r="J30" s="149"/>
      <c r="K30" s="58"/>
      <c r="L30" s="59" t="str">
        <f t="shared" si="9"/>
        <v/>
      </c>
      <c r="M30" s="60" t="str">
        <f t="shared" si="8"/>
        <v/>
      </c>
    </row>
    <row r="31" spans="1:13" ht="126.6" customHeight="1">
      <c r="A31" s="71"/>
      <c r="B31" s="71"/>
      <c r="C31" s="74" t="s">
        <v>697</v>
      </c>
      <c r="D31" s="50" t="s">
        <v>676</v>
      </c>
      <c r="E31" s="50" t="s">
        <v>698</v>
      </c>
      <c r="F31" s="49" t="s">
        <v>65</v>
      </c>
      <c r="G31" s="74"/>
      <c r="H31" s="50" t="s">
        <v>699</v>
      </c>
      <c r="I31" s="83"/>
      <c r="J31" s="149"/>
      <c r="K31" s="58"/>
      <c r="L31" s="59" t="str">
        <f t="shared" si="9"/>
        <v>N</v>
      </c>
      <c r="M31" s="60"/>
    </row>
    <row r="32" spans="1:13" ht="192.6" customHeight="1">
      <c r="A32" s="159" t="s">
        <v>700</v>
      </c>
      <c r="B32" s="71" t="s">
        <v>701</v>
      </c>
      <c r="C32" s="49" t="s">
        <v>110</v>
      </c>
      <c r="D32" s="50" t="s">
        <v>702</v>
      </c>
      <c r="E32" s="50" t="s">
        <v>703</v>
      </c>
      <c r="F32" s="49" t="s">
        <v>88</v>
      </c>
      <c r="G32" s="74"/>
      <c r="H32" s="50" t="s">
        <v>704</v>
      </c>
      <c r="I32" s="157">
        <v>2000</v>
      </c>
      <c r="J32" s="149"/>
      <c r="K32" s="58"/>
      <c r="L32" s="59" t="str">
        <f t="shared" si="9"/>
        <v/>
      </c>
      <c r="M32" s="60" t="str">
        <f t="shared" si="8"/>
        <v/>
      </c>
    </row>
    <row r="33" spans="1:15" customFormat="1" ht="178.2" customHeight="1">
      <c r="A33" s="227"/>
      <c r="B33" s="274"/>
      <c r="C33" s="99" t="s">
        <v>705</v>
      </c>
      <c r="D33" s="93" t="s">
        <v>706</v>
      </c>
      <c r="E33" s="93" t="s">
        <v>707</v>
      </c>
      <c r="F33" s="99" t="s">
        <v>88</v>
      </c>
      <c r="G33" s="255"/>
      <c r="H33" s="283" t="s">
        <v>708</v>
      </c>
      <c r="I33" s="155">
        <v>1500</v>
      </c>
      <c r="J33" s="149"/>
      <c r="K33" s="58"/>
      <c r="L33" s="59" t="str">
        <f t="shared" ref="L33" si="10">IF(F33="Must",IF(J33=1,"OK","N"),"")</f>
        <v/>
      </c>
      <c r="M33" s="60" t="str">
        <f t="shared" si="8"/>
        <v/>
      </c>
      <c r="N33" s="15"/>
      <c r="O33" s="15"/>
    </row>
    <row r="34" spans="1:15" ht="252.6" customHeight="1">
      <c r="A34" s="227"/>
      <c r="B34" s="71"/>
      <c r="C34" s="49" t="s">
        <v>709</v>
      </c>
      <c r="D34" s="50" t="s">
        <v>710</v>
      </c>
      <c r="E34" s="50" t="s">
        <v>711</v>
      </c>
      <c r="F34" s="49" t="s">
        <v>65</v>
      </c>
      <c r="G34" s="74"/>
      <c r="H34" s="110" t="s">
        <v>712</v>
      </c>
      <c r="I34" s="83"/>
      <c r="J34" s="149"/>
      <c r="K34" s="58"/>
      <c r="L34" s="59" t="str">
        <f t="shared" ref="L34:L38" si="11">IF(F34="Must",IF(J34=1,"OK","N"),"")</f>
        <v>N</v>
      </c>
      <c r="M34" s="60"/>
    </row>
    <row r="35" spans="1:15" ht="205.2" customHeight="1">
      <c r="A35" s="227"/>
      <c r="B35" s="76"/>
      <c r="C35" s="74" t="s">
        <v>713</v>
      </c>
      <c r="D35" s="50" t="s">
        <v>714</v>
      </c>
      <c r="E35" s="93" t="s">
        <v>715</v>
      </c>
      <c r="F35" s="99" t="s">
        <v>88</v>
      </c>
      <c r="G35" s="74"/>
      <c r="H35" s="110" t="s">
        <v>716</v>
      </c>
      <c r="I35" s="83">
        <v>1500</v>
      </c>
      <c r="J35" s="149"/>
      <c r="K35" s="58"/>
      <c r="L35" s="59" t="str">
        <f>IF(F35="Must",IF(J35=1,"OK","N"),"")</f>
        <v/>
      </c>
      <c r="M35" s="60" t="str">
        <f t="shared" si="8"/>
        <v/>
      </c>
    </row>
    <row r="36" spans="1:15" customFormat="1" ht="110.4" customHeight="1">
      <c r="A36" s="71"/>
      <c r="B36" s="76"/>
      <c r="C36" s="74" t="s">
        <v>717</v>
      </c>
      <c r="D36" s="50" t="s">
        <v>718</v>
      </c>
      <c r="E36" s="93" t="s">
        <v>719</v>
      </c>
      <c r="F36" s="49" t="s">
        <v>65</v>
      </c>
      <c r="G36" s="51"/>
      <c r="H36" s="110" t="s">
        <v>720</v>
      </c>
      <c r="I36" s="83"/>
      <c r="J36" s="149"/>
      <c r="K36" s="58"/>
      <c r="L36" s="59" t="str">
        <f t="shared" si="11"/>
        <v>N</v>
      </c>
      <c r="M36" s="60"/>
    </row>
    <row r="37" spans="1:15" customFormat="1" ht="111.6" customHeight="1">
      <c r="A37" s="71"/>
      <c r="B37" s="76"/>
      <c r="C37" s="74" t="s">
        <v>721</v>
      </c>
      <c r="D37" s="50" t="s">
        <v>722</v>
      </c>
      <c r="E37" s="93" t="s">
        <v>723</v>
      </c>
      <c r="F37" s="49" t="s">
        <v>65</v>
      </c>
      <c r="G37" s="51"/>
      <c r="H37" s="110" t="s">
        <v>724</v>
      </c>
      <c r="I37" s="83"/>
      <c r="J37" s="149"/>
      <c r="K37" s="58"/>
      <c r="L37" s="59" t="str">
        <f>IF(F37="Must",IF(J37=1,"OK","N"),"")</f>
        <v>N</v>
      </c>
      <c r="M37" s="60"/>
    </row>
    <row r="38" spans="1:15" customFormat="1" ht="159" customHeight="1">
      <c r="A38" s="227"/>
      <c r="B38" s="71"/>
      <c r="C38" s="49" t="s">
        <v>725</v>
      </c>
      <c r="D38" s="50" t="s">
        <v>726</v>
      </c>
      <c r="E38" s="50" t="s">
        <v>727</v>
      </c>
      <c r="F38" s="49" t="s">
        <v>65</v>
      </c>
      <c r="G38" s="51"/>
      <c r="H38" s="50" t="s">
        <v>728</v>
      </c>
      <c r="I38" s="83"/>
      <c r="J38" s="149"/>
      <c r="K38" s="58"/>
      <c r="L38" s="59" t="str">
        <f t="shared" si="11"/>
        <v>N</v>
      </c>
      <c r="M38" s="60"/>
    </row>
    <row r="39" spans="1:15" ht="217.95" customHeight="1">
      <c r="A39" s="227"/>
      <c r="B39" s="76"/>
      <c r="C39" s="74" t="s">
        <v>729</v>
      </c>
      <c r="D39" s="56" t="s">
        <v>730</v>
      </c>
      <c r="E39" s="50" t="s">
        <v>731</v>
      </c>
      <c r="F39" s="99" t="s">
        <v>88</v>
      </c>
      <c r="G39" s="74"/>
      <c r="H39" s="110" t="s">
        <v>732</v>
      </c>
      <c r="I39" s="83">
        <v>1000</v>
      </c>
      <c r="J39" s="149"/>
      <c r="K39" s="58"/>
      <c r="L39" s="59" t="str">
        <f>IF(F39="Must",IF(J39=1,"OK","N"),"")</f>
        <v/>
      </c>
      <c r="M39" s="60" t="str">
        <f t="shared" ref="M39" si="12">IF(OR(AND(F39="Should",J39=1),AND(F39="Should",J39=1,K39&lt;&gt;"")),I39,"")</f>
        <v/>
      </c>
    </row>
    <row r="40" spans="1:15" customFormat="1" ht="51" customHeight="1">
      <c r="A40" s="71"/>
      <c r="B40" s="71"/>
      <c r="C40" s="54" t="s">
        <v>733</v>
      </c>
      <c r="D40" s="50" t="s">
        <v>734</v>
      </c>
      <c r="E40" s="50" t="s">
        <v>735</v>
      </c>
      <c r="F40" s="49" t="s">
        <v>65</v>
      </c>
      <c r="G40" s="51"/>
      <c r="H40" s="52" t="s">
        <v>736</v>
      </c>
      <c r="I40" s="155"/>
      <c r="J40" s="149"/>
      <c r="K40" s="58"/>
      <c r="L40" s="59" t="str">
        <f t="shared" ref="L40" si="13">IF(F40="Must",IF(J40=1,"OK","N"),"")</f>
        <v>N</v>
      </c>
      <c r="M40" s="60" t="str">
        <f t="shared" ref="M40" si="14">IF(OR(AND(F40="Should",J40=1),AND(F40="Should",J40=1,K40&lt;&gt;"")),I40,"")</f>
        <v/>
      </c>
      <c r="N40" s="15"/>
      <c r="O40" s="15"/>
    </row>
    <row r="42" spans="1:15">
      <c r="I42" s="13">
        <f>SUM(I3:I39)</f>
        <v>29000</v>
      </c>
      <c r="J42" s="12"/>
      <c r="M42" s="13">
        <f>SUM(M3:M39)</f>
        <v>0</v>
      </c>
    </row>
    <row r="43" spans="1:15">
      <c r="J43" s="12"/>
      <c r="M43" s="12"/>
    </row>
    <row r="44" spans="1:15">
      <c r="J44" s="12"/>
      <c r="M44" s="12"/>
    </row>
    <row r="45" spans="1:15">
      <c r="J45" s="12"/>
      <c r="M45" s="12"/>
    </row>
    <row r="46" spans="1:15">
      <c r="J46" s="12"/>
      <c r="M46" s="12"/>
    </row>
    <row r="47" spans="1:15">
      <c r="J47" s="12"/>
      <c r="M47" s="12"/>
    </row>
    <row r="48" spans="1:15">
      <c r="J48" s="12"/>
      <c r="M48" s="12"/>
    </row>
  </sheetData>
  <sheetProtection selectLockedCells="1"/>
  <mergeCells count="2">
    <mergeCell ref="J1:K1"/>
    <mergeCell ref="L1:M1"/>
  </mergeCells>
  <conditionalFormatting sqref="J3:J40">
    <cfRule type="cellIs" dxfId="57" priority="127" stopIfTrue="1" operator="notEqual">
      <formula>""</formula>
    </cfRule>
  </conditionalFormatting>
  <conditionalFormatting sqref="K3:K40">
    <cfRule type="expression" dxfId="56" priority="128" stopIfTrue="1">
      <formula>OR(F3="Must",F3="Should")</formula>
    </cfRule>
    <cfRule type="cellIs" dxfId="55" priority="129" stopIfTrue="1" operator="equal">
      <formula>""</formula>
    </cfRule>
    <cfRule type="cellIs" dxfId="54" priority="130" stopIfTrue="1" operator="notEqual">
      <formula>""</formula>
    </cfRule>
  </conditionalFormatting>
  <conditionalFormatting sqref="L3:L40">
    <cfRule type="expression" dxfId="53" priority="105" stopIfTrue="1">
      <formula>F3&lt;&gt;"Must"</formula>
    </cfRule>
    <cfRule type="expression" dxfId="52" priority="106" stopIfTrue="1">
      <formula>J3=1</formula>
    </cfRule>
  </conditionalFormatting>
  <conditionalFormatting sqref="M3:M6 M31 M8:M9 M34 M36:M38 M40">
    <cfRule type="expression" dxfId="51" priority="125" stopIfTrue="1">
      <formula>OR(F3="Must",F3="Must")</formula>
    </cfRule>
    <cfRule type="expression" dxfId="50" priority="126" stopIfTrue="1">
      <formula>J3=1</formula>
    </cfRule>
  </conditionalFormatting>
  <conditionalFormatting sqref="M10">
    <cfRule type="expression" dxfId="49" priority="69" stopIfTrue="1">
      <formula>J10=1</formula>
    </cfRule>
    <cfRule type="expression" dxfId="48" priority="76" stopIfTrue="1">
      <formula>OR(F10="Must",F10="Must")</formula>
    </cfRule>
  </conditionalFormatting>
  <conditionalFormatting sqref="M7 M12 M19:M20 M22 M26:M27">
    <cfRule type="expression" dxfId="47" priority="148" stopIfTrue="1">
      <formula>J7=1</formula>
    </cfRule>
  </conditionalFormatting>
  <conditionalFormatting sqref="M7 M12 M19:M20 M22 M26:M27">
    <cfRule type="expression" dxfId="46" priority="78" stopIfTrue="1">
      <formula>OR(F7="Must",F7="Must")</formula>
    </cfRule>
  </conditionalFormatting>
  <conditionalFormatting sqref="M11">
    <cfRule type="expression" dxfId="15" priority="15" stopIfTrue="1">
      <formula>OR(F11="Must",F11="Must")</formula>
    </cfRule>
    <cfRule type="expression" dxfId="14" priority="16" stopIfTrue="1">
      <formula>J11=1</formula>
    </cfRule>
  </conditionalFormatting>
  <conditionalFormatting sqref="M13:M18">
    <cfRule type="expression" dxfId="13" priority="13" stopIfTrue="1">
      <formula>OR(F13="Must",F13="Must")</formula>
    </cfRule>
    <cfRule type="expression" dxfId="12" priority="14" stopIfTrue="1">
      <formula>J13=1</formula>
    </cfRule>
  </conditionalFormatting>
  <conditionalFormatting sqref="M21">
    <cfRule type="expression" dxfId="11" priority="11" stopIfTrue="1">
      <formula>OR(F21="Must",F21="Must")</formula>
    </cfRule>
    <cfRule type="expression" dxfId="10" priority="12" stopIfTrue="1">
      <formula>J21=1</formula>
    </cfRule>
  </conditionalFormatting>
  <conditionalFormatting sqref="M23:M25">
    <cfRule type="expression" dxfId="9" priority="9" stopIfTrue="1">
      <formula>OR(F23="Must",F23="Must")</formula>
    </cfRule>
    <cfRule type="expression" dxfId="8" priority="10" stopIfTrue="1">
      <formula>J23=1</formula>
    </cfRule>
  </conditionalFormatting>
  <conditionalFormatting sqref="M28:M30">
    <cfRule type="expression" dxfId="7" priority="7" stopIfTrue="1">
      <formula>OR(F28="Must",F28="Must")</formula>
    </cfRule>
    <cfRule type="expression" dxfId="6" priority="8" stopIfTrue="1">
      <formula>J28=1</formula>
    </cfRule>
  </conditionalFormatting>
  <conditionalFormatting sqref="M32:M33">
    <cfRule type="expression" dxfId="5" priority="5" stopIfTrue="1">
      <formula>OR(F32="Must",F32="Must")</formula>
    </cfRule>
    <cfRule type="expression" dxfId="4" priority="6" stopIfTrue="1">
      <formula>J32=1</formula>
    </cfRule>
  </conditionalFormatting>
  <conditionalFormatting sqref="M35">
    <cfRule type="expression" dxfId="3" priority="3" stopIfTrue="1">
      <formula>OR(F35="Must",F35="Must")</formula>
    </cfRule>
    <cfRule type="expression" dxfId="2" priority="4" stopIfTrue="1">
      <formula>J35=1</formula>
    </cfRule>
  </conditionalFormatting>
  <conditionalFormatting sqref="M39">
    <cfRule type="expression" dxfId="1" priority="1" stopIfTrue="1">
      <formula>OR(F39="Must",F39="Must")</formula>
    </cfRule>
    <cfRule type="expression" dxfId="0" priority="2" stopIfTrue="1">
      <formula>J39=1</formula>
    </cfRule>
  </conditionalFormatting>
  <dataValidations count="1">
    <dataValidation type="list" allowBlank="1" showInputMessage="1" showErrorMessage="1" sqref="F3:F40" xr:uid="{00000000-0002-0000-0700-000000000000}">
      <formula1>PriorityList</formula1>
    </dataValidation>
  </dataValidations>
  <pageMargins left="0.7" right="0.7" top="0.75" bottom="0.75" header="0.3" footer="0.3"/>
  <pageSetup paperSize="8" scale="59" fitToHeight="0" orientation="portrait" r:id="rId1"/>
  <drawing r:id="rId2"/>
  <legacyDrawing r:id="rId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M58"/>
  <sheetViews>
    <sheetView zoomScale="80" zoomScaleNormal="80" workbookViewId="0">
      <pane xSplit="4" ySplit="2" topLeftCell="E3" activePane="bottomRight" state="frozen"/>
      <selection pane="topRight" activeCell="E1" sqref="E1"/>
      <selection pane="bottomLeft" activeCell="A3" sqref="A3"/>
      <selection pane="bottomRight" activeCell="A4" sqref="A4"/>
    </sheetView>
  </sheetViews>
  <sheetFormatPr defaultColWidth="8.88671875" defaultRowHeight="14.4"/>
  <cols>
    <col min="1" max="2" width="25.6640625" customWidth="1"/>
    <col min="3" max="3" width="7.6640625" style="11" customWidth="1"/>
    <col min="4" max="4" width="25.6640625" customWidth="1"/>
    <col min="5" max="5" width="50.6640625" style="44" customWidth="1"/>
    <col min="6" max="6" width="7.6640625" style="11" customWidth="1"/>
    <col min="7" max="7" width="9.6640625" customWidth="1"/>
    <col min="8" max="8" width="100.6640625" style="42" customWidth="1"/>
    <col min="9" max="9" width="11.6640625" style="7" customWidth="1"/>
    <col min="10" max="10" width="3.6640625" style="14" customWidth="1"/>
    <col min="11" max="11" width="22.6640625" style="12" customWidth="1"/>
    <col min="12" max="12" width="4.6640625" style="12" customWidth="1"/>
    <col min="13" max="13" width="8.6640625" style="14" customWidth="1"/>
  </cols>
  <sheetData>
    <row r="1" spans="1:13" ht="39.9" customHeight="1" thickBot="1">
      <c r="A1" s="61" t="s">
        <v>15</v>
      </c>
      <c r="C1" s="5"/>
      <c r="D1" s="4"/>
      <c r="E1" s="41"/>
      <c r="F1" s="5"/>
      <c r="J1" s="427" t="s">
        <v>47</v>
      </c>
      <c r="K1" s="428"/>
      <c r="L1" s="429" t="s">
        <v>2</v>
      </c>
      <c r="M1" s="430"/>
    </row>
    <row r="2" spans="1:13" s="62" customFormat="1" ht="69.900000000000006" customHeight="1" thickBot="1">
      <c r="A2" s="63" t="s">
        <v>48</v>
      </c>
      <c r="B2" s="64" t="s">
        <v>49</v>
      </c>
      <c r="C2" s="65" t="s">
        <v>50</v>
      </c>
      <c r="D2" s="64" t="s">
        <v>51</v>
      </c>
      <c r="E2" s="66" t="s">
        <v>52</v>
      </c>
      <c r="F2" s="67" t="s">
        <v>53</v>
      </c>
      <c r="G2" s="68" t="s">
        <v>125</v>
      </c>
      <c r="H2" s="119" t="s">
        <v>55</v>
      </c>
      <c r="I2" s="92" t="s">
        <v>56</v>
      </c>
      <c r="J2" s="105" t="s">
        <v>57</v>
      </c>
      <c r="K2" s="106" t="s">
        <v>58</v>
      </c>
      <c r="L2" s="107" t="s">
        <v>59</v>
      </c>
      <c r="M2" s="108" t="s">
        <v>0</v>
      </c>
    </row>
    <row r="3" spans="1:13" ht="91.2" customHeight="1">
      <c r="A3" s="112" t="s">
        <v>737</v>
      </c>
      <c r="B3" s="112" t="s">
        <v>738</v>
      </c>
      <c r="C3" s="49" t="s">
        <v>62</v>
      </c>
      <c r="D3" s="56" t="s">
        <v>739</v>
      </c>
      <c r="E3" s="120" t="s">
        <v>740</v>
      </c>
      <c r="F3" s="49" t="s">
        <v>65</v>
      </c>
      <c r="G3" s="51"/>
      <c r="H3" s="55" t="s">
        <v>741</v>
      </c>
      <c r="I3" s="157"/>
      <c r="J3" s="149"/>
      <c r="K3" s="58"/>
      <c r="L3" s="59" t="str">
        <f>IF(F3="Must",IF(J3=1,"OK","N"),"")</f>
        <v>N</v>
      </c>
      <c r="M3" s="60" t="str">
        <f t="shared" ref="M3" si="0">IF(OR(AND(F3="Should",J3=1),AND(F3="Should",J3=1,K3&lt;&gt;"")),I3,"")</f>
        <v/>
      </c>
    </row>
    <row r="4" spans="1:13" ht="91.95" customHeight="1">
      <c r="A4" s="353" t="s">
        <v>899</v>
      </c>
      <c r="B4" s="292" t="s">
        <v>742</v>
      </c>
      <c r="C4" s="313" t="s">
        <v>68</v>
      </c>
      <c r="D4" s="294" t="s">
        <v>743</v>
      </c>
      <c r="E4" s="354" t="s">
        <v>744</v>
      </c>
      <c r="F4" s="355" t="s">
        <v>65</v>
      </c>
      <c r="G4" s="356"/>
      <c r="H4" s="310" t="s">
        <v>859</v>
      </c>
      <c r="I4" s="194"/>
      <c r="J4" s="149"/>
      <c r="K4" s="58"/>
      <c r="L4" s="59" t="str">
        <f>IF(F4="Must",IF(J4=1,"OK","N"),"")</f>
        <v>N</v>
      </c>
      <c r="M4" s="60" t="str">
        <f t="shared" ref="M4" si="1">IF(OR(AND(F4="Should",J4=1),AND(F4="Should",J4=1,K4&lt;&gt;"")),I4,"")</f>
        <v/>
      </c>
    </row>
    <row r="5" spans="1:13">
      <c r="C5" s="5"/>
      <c r="D5" s="4"/>
      <c r="E5" s="43"/>
      <c r="I5" s="13">
        <f>SUM(I3:I4)</f>
        <v>0</v>
      </c>
      <c r="M5" s="14">
        <f>SUM(M3:M4)</f>
        <v>0</v>
      </c>
    </row>
    <row r="6" spans="1:13">
      <c r="A6" s="36"/>
      <c r="B6" s="36"/>
      <c r="C6" s="39"/>
      <c r="D6" s="40"/>
      <c r="E6" s="43"/>
    </row>
    <row r="7" spans="1:13">
      <c r="A7" s="36"/>
      <c r="B7" s="36"/>
      <c r="C7" s="39"/>
      <c r="D7" s="40"/>
      <c r="E7" s="43"/>
    </row>
    <row r="8" spans="1:13">
      <c r="A8" s="36"/>
      <c r="B8" s="36"/>
      <c r="C8" s="39"/>
      <c r="D8" s="40"/>
      <c r="E8" s="43"/>
    </row>
    <row r="9" spans="1:13">
      <c r="A9" s="36"/>
      <c r="B9" s="36"/>
      <c r="C9" s="39"/>
      <c r="D9" s="40"/>
      <c r="E9" s="43"/>
    </row>
    <row r="10" spans="1:13">
      <c r="A10" s="36"/>
      <c r="B10" s="36"/>
      <c r="C10" s="39"/>
      <c r="D10" s="40"/>
      <c r="E10" s="43"/>
    </row>
    <row r="11" spans="1:13">
      <c r="A11" s="36"/>
      <c r="B11" s="36"/>
      <c r="C11" s="39"/>
      <c r="D11" s="40"/>
      <c r="E11" s="43"/>
    </row>
    <row r="12" spans="1:13">
      <c r="A12" s="36"/>
      <c r="B12" s="36"/>
      <c r="C12" s="39"/>
      <c r="D12" s="40"/>
      <c r="E12" s="43"/>
    </row>
    <row r="13" spans="1:13">
      <c r="A13" s="36"/>
      <c r="B13" s="36"/>
      <c r="C13" s="39"/>
      <c r="D13" s="40"/>
      <c r="E13" s="43"/>
    </row>
    <row r="14" spans="1:13">
      <c r="A14" s="36"/>
      <c r="B14" s="36"/>
      <c r="C14" s="39"/>
      <c r="D14" s="40"/>
      <c r="E14" s="43"/>
    </row>
    <row r="15" spans="1:13">
      <c r="A15" s="36"/>
      <c r="B15" s="36"/>
      <c r="C15" s="39"/>
      <c r="D15" s="40"/>
      <c r="E15" s="43"/>
    </row>
    <row r="16" spans="1:13">
      <c r="A16" s="36"/>
      <c r="B16" s="36"/>
      <c r="C16" s="39"/>
      <c r="D16" s="40"/>
      <c r="E16" s="43"/>
    </row>
    <row r="17" spans="1:13">
      <c r="A17" s="36"/>
      <c r="B17" s="36"/>
      <c r="C17" s="39"/>
      <c r="D17" s="40"/>
      <c r="E17" s="43"/>
    </row>
    <row r="18" spans="1:13">
      <c r="A18" s="36"/>
      <c r="B18" s="36"/>
      <c r="C18" s="39"/>
      <c r="D18" s="40"/>
      <c r="E18" s="43"/>
    </row>
    <row r="19" spans="1:13">
      <c r="A19" s="36"/>
      <c r="B19" s="36"/>
      <c r="C19" s="39"/>
      <c r="D19" s="40"/>
      <c r="E19" s="43"/>
    </row>
    <row r="20" spans="1:13">
      <c r="A20" s="36"/>
      <c r="B20" s="36"/>
      <c r="C20" s="39"/>
      <c r="D20" s="40"/>
      <c r="E20" s="43"/>
    </row>
    <row r="21" spans="1:13">
      <c r="A21" s="36"/>
      <c r="B21" s="36"/>
      <c r="C21" s="39"/>
      <c r="D21" s="40"/>
      <c r="E21" s="43"/>
      <c r="H21"/>
      <c r="I21"/>
      <c r="J21"/>
      <c r="K21"/>
      <c r="L21"/>
      <c r="M21"/>
    </row>
    <row r="22" spans="1:13">
      <c r="A22" s="36"/>
      <c r="B22" s="36"/>
      <c r="C22" s="39"/>
      <c r="D22" s="40"/>
      <c r="E22" s="43"/>
      <c r="H22"/>
      <c r="I22"/>
      <c r="J22"/>
      <c r="K22"/>
      <c r="L22"/>
      <c r="M22"/>
    </row>
    <row r="23" spans="1:13">
      <c r="A23" s="36"/>
      <c r="B23" s="36"/>
      <c r="C23" s="39"/>
      <c r="D23" s="40"/>
      <c r="E23" s="43"/>
      <c r="H23"/>
      <c r="I23"/>
      <c r="J23"/>
      <c r="K23"/>
      <c r="L23"/>
      <c r="M23"/>
    </row>
    <row r="24" spans="1:13">
      <c r="A24" s="36"/>
      <c r="B24" s="36"/>
      <c r="C24" s="39"/>
      <c r="D24" s="40"/>
      <c r="E24" s="43"/>
      <c r="H24"/>
      <c r="I24"/>
      <c r="J24"/>
      <c r="K24"/>
      <c r="L24"/>
      <c r="M24"/>
    </row>
    <row r="25" spans="1:13">
      <c r="A25" s="36"/>
      <c r="B25" s="36"/>
      <c r="C25" s="39"/>
      <c r="D25" s="40"/>
      <c r="E25" s="43"/>
      <c r="H25"/>
      <c r="I25"/>
      <c r="J25"/>
      <c r="K25"/>
      <c r="L25"/>
      <c r="M25"/>
    </row>
    <row r="26" spans="1:13">
      <c r="A26" s="36"/>
      <c r="B26" s="36"/>
      <c r="C26" s="39"/>
      <c r="D26" s="40"/>
      <c r="E26" s="43"/>
      <c r="H26"/>
      <c r="I26"/>
      <c r="J26"/>
      <c r="K26"/>
      <c r="L26"/>
      <c r="M26"/>
    </row>
    <row r="27" spans="1:13">
      <c r="A27" s="36"/>
      <c r="B27" s="36"/>
      <c r="C27" s="39"/>
      <c r="D27" s="40"/>
      <c r="E27" s="43"/>
      <c r="H27"/>
      <c r="I27"/>
      <c r="J27"/>
      <c r="K27"/>
      <c r="L27"/>
      <c r="M27"/>
    </row>
    <row r="28" spans="1:13">
      <c r="A28" s="36"/>
      <c r="B28" s="36"/>
      <c r="C28" s="39"/>
      <c r="D28" s="40"/>
      <c r="E28" s="43"/>
      <c r="H28"/>
      <c r="I28"/>
      <c r="J28"/>
      <c r="K28"/>
      <c r="L28"/>
      <c r="M28"/>
    </row>
    <row r="29" spans="1:13">
      <c r="A29" s="36"/>
      <c r="B29" s="36"/>
      <c r="C29" s="39"/>
      <c r="D29" s="40"/>
      <c r="E29" s="43"/>
      <c r="H29"/>
      <c r="I29"/>
      <c r="J29"/>
      <c r="K29"/>
      <c r="L29"/>
      <c r="M29"/>
    </row>
    <row r="30" spans="1:13">
      <c r="A30" s="36"/>
      <c r="B30" s="36"/>
      <c r="C30" s="39"/>
      <c r="D30" s="40"/>
      <c r="E30" s="43"/>
      <c r="H30"/>
      <c r="I30"/>
      <c r="J30"/>
      <c r="K30"/>
      <c r="L30"/>
      <c r="M30"/>
    </row>
    <row r="31" spans="1:13">
      <c r="A31" s="36"/>
      <c r="B31" s="36"/>
      <c r="C31" s="39"/>
      <c r="D31" s="40"/>
      <c r="E31" s="43"/>
      <c r="H31"/>
      <c r="I31"/>
      <c r="J31"/>
      <c r="K31"/>
      <c r="L31"/>
      <c r="M31"/>
    </row>
    <row r="32" spans="1:13">
      <c r="A32" s="36"/>
      <c r="B32" s="36"/>
      <c r="C32" s="39"/>
      <c r="D32" s="40"/>
      <c r="E32" s="43"/>
      <c r="H32"/>
      <c r="I32"/>
      <c r="J32"/>
      <c r="K32"/>
      <c r="L32"/>
      <c r="M32"/>
    </row>
    <row r="33" spans="1:13">
      <c r="A33" s="36"/>
      <c r="B33" s="36"/>
      <c r="C33" s="39"/>
      <c r="D33" s="40"/>
      <c r="E33" s="43"/>
      <c r="H33"/>
      <c r="I33"/>
      <c r="J33"/>
      <c r="K33"/>
      <c r="L33"/>
      <c r="M33"/>
    </row>
    <row r="34" spans="1:13">
      <c r="A34" s="36"/>
      <c r="B34" s="36"/>
      <c r="C34" s="39"/>
      <c r="D34" s="40"/>
      <c r="E34" s="43"/>
      <c r="H34"/>
      <c r="I34"/>
      <c r="J34"/>
      <c r="K34"/>
      <c r="L34"/>
      <c r="M34"/>
    </row>
    <row r="35" spans="1:13">
      <c r="A35" s="36"/>
      <c r="B35" s="36"/>
      <c r="C35" s="39"/>
      <c r="D35" s="40"/>
      <c r="E35" s="43"/>
      <c r="H35"/>
      <c r="I35"/>
      <c r="J35"/>
      <c r="K35"/>
      <c r="L35"/>
      <c r="M35"/>
    </row>
    <row r="36" spans="1:13">
      <c r="A36" s="36"/>
      <c r="B36" s="36"/>
      <c r="C36" s="39"/>
      <c r="D36" s="40"/>
      <c r="E36" s="43"/>
      <c r="H36"/>
      <c r="I36"/>
      <c r="J36"/>
      <c r="K36"/>
      <c r="L36"/>
      <c r="M36"/>
    </row>
    <row r="37" spans="1:13">
      <c r="A37" s="36"/>
      <c r="B37" s="36"/>
      <c r="C37" s="39"/>
      <c r="D37" s="40"/>
      <c r="E37" s="43"/>
      <c r="H37"/>
      <c r="I37"/>
      <c r="J37"/>
      <c r="K37"/>
      <c r="L37"/>
      <c r="M37"/>
    </row>
    <row r="38" spans="1:13">
      <c r="A38" s="36"/>
      <c r="B38" s="36"/>
      <c r="C38" s="39"/>
      <c r="D38" s="40"/>
      <c r="E38" s="43"/>
      <c r="H38"/>
      <c r="I38"/>
      <c r="J38"/>
      <c r="K38"/>
      <c r="L38"/>
      <c r="M38"/>
    </row>
    <row r="39" spans="1:13">
      <c r="A39" s="36"/>
      <c r="B39" s="36"/>
      <c r="C39" s="39"/>
      <c r="D39" s="40"/>
      <c r="E39" s="43"/>
      <c r="H39"/>
      <c r="I39"/>
      <c r="J39"/>
      <c r="K39"/>
      <c r="L39"/>
      <c r="M39"/>
    </row>
    <row r="40" spans="1:13">
      <c r="A40" s="36"/>
      <c r="B40" s="36"/>
      <c r="C40" s="39"/>
      <c r="D40" s="40"/>
      <c r="E40" s="43"/>
      <c r="H40"/>
      <c r="I40"/>
      <c r="J40"/>
      <c r="K40"/>
      <c r="L40"/>
      <c r="M40"/>
    </row>
    <row r="41" spans="1:13">
      <c r="A41" s="36"/>
      <c r="B41" s="36"/>
      <c r="C41" s="39"/>
      <c r="D41" s="40"/>
      <c r="E41" s="43"/>
      <c r="H41"/>
      <c r="I41"/>
      <c r="J41"/>
      <c r="K41"/>
      <c r="L41"/>
      <c r="M41"/>
    </row>
    <row r="42" spans="1:13">
      <c r="A42" s="36"/>
      <c r="B42" s="36"/>
      <c r="C42" s="39"/>
      <c r="D42" s="40"/>
      <c r="E42" s="43"/>
      <c r="H42"/>
      <c r="I42"/>
      <c r="J42"/>
      <c r="K42"/>
      <c r="L42"/>
      <c r="M42"/>
    </row>
    <row r="43" spans="1:13">
      <c r="A43" s="36"/>
      <c r="B43" s="36"/>
      <c r="C43" s="39"/>
      <c r="D43" s="40"/>
      <c r="E43" s="43"/>
      <c r="H43"/>
      <c r="I43"/>
      <c r="J43"/>
      <c r="K43"/>
      <c r="L43"/>
      <c r="M43"/>
    </row>
    <row r="44" spans="1:13">
      <c r="A44" s="36"/>
      <c r="B44" s="36"/>
      <c r="C44" s="39"/>
      <c r="D44" s="40"/>
      <c r="E44" s="43"/>
      <c r="H44"/>
      <c r="I44"/>
      <c r="J44"/>
      <c r="K44"/>
      <c r="L44"/>
      <c r="M44"/>
    </row>
    <row r="45" spans="1:13">
      <c r="A45" s="36"/>
      <c r="B45" s="36"/>
      <c r="C45" s="39"/>
      <c r="D45" s="40"/>
      <c r="E45" s="43"/>
      <c r="H45"/>
      <c r="I45"/>
      <c r="J45"/>
      <c r="K45"/>
      <c r="L45"/>
      <c r="M45"/>
    </row>
    <row r="46" spans="1:13">
      <c r="A46" s="36"/>
      <c r="B46" s="36"/>
      <c r="C46" s="39"/>
      <c r="D46" s="40"/>
      <c r="E46" s="43"/>
      <c r="H46"/>
      <c r="I46"/>
      <c r="J46"/>
      <c r="K46"/>
      <c r="L46"/>
      <c r="M46"/>
    </row>
    <row r="47" spans="1:13">
      <c r="A47" s="36"/>
      <c r="B47" s="36"/>
      <c r="C47" s="39"/>
      <c r="D47" s="40"/>
      <c r="E47" s="43"/>
      <c r="H47"/>
      <c r="I47"/>
      <c r="J47"/>
      <c r="K47"/>
      <c r="L47"/>
      <c r="M47"/>
    </row>
    <row r="48" spans="1:13">
      <c r="A48" s="36"/>
      <c r="B48" s="36"/>
      <c r="C48" s="39"/>
      <c r="D48" s="40"/>
      <c r="E48" s="43"/>
      <c r="H48"/>
      <c r="I48"/>
      <c r="J48"/>
      <c r="K48"/>
      <c r="L48"/>
      <c r="M48"/>
    </row>
    <row r="49" spans="1:13">
      <c r="A49" s="36"/>
      <c r="B49" s="36"/>
      <c r="C49" s="39"/>
      <c r="D49" s="40"/>
      <c r="E49" s="43"/>
      <c r="H49"/>
      <c r="I49"/>
      <c r="J49"/>
      <c r="K49"/>
      <c r="L49"/>
      <c r="M49"/>
    </row>
    <row r="50" spans="1:13">
      <c r="A50" s="36"/>
      <c r="B50" s="36"/>
      <c r="C50" s="39"/>
      <c r="D50" s="40"/>
      <c r="E50" s="43"/>
      <c r="H50"/>
      <c r="I50"/>
      <c r="J50"/>
      <c r="K50"/>
      <c r="L50"/>
      <c r="M50"/>
    </row>
    <row r="51" spans="1:13">
      <c r="A51" s="36"/>
      <c r="B51" s="36"/>
      <c r="C51" s="39"/>
      <c r="D51" s="40"/>
      <c r="E51" s="43"/>
      <c r="H51"/>
      <c r="I51"/>
      <c r="J51"/>
      <c r="K51"/>
      <c r="L51"/>
      <c r="M51"/>
    </row>
    <row r="52" spans="1:13">
      <c r="A52" s="36"/>
      <c r="B52" s="36"/>
      <c r="C52" s="39"/>
      <c r="D52" s="40"/>
      <c r="E52" s="43"/>
      <c r="H52"/>
      <c r="I52"/>
      <c r="J52"/>
      <c r="K52"/>
      <c r="L52"/>
      <c r="M52"/>
    </row>
    <row r="53" spans="1:13">
      <c r="A53" s="36"/>
      <c r="B53" s="36"/>
      <c r="C53" s="39"/>
      <c r="D53" s="40"/>
      <c r="E53" s="43"/>
      <c r="H53"/>
      <c r="I53"/>
      <c r="J53"/>
      <c r="K53"/>
      <c r="L53"/>
      <c r="M53"/>
    </row>
    <row r="54" spans="1:13">
      <c r="A54" s="36"/>
      <c r="B54" s="36"/>
      <c r="C54" s="39"/>
      <c r="D54" s="40"/>
      <c r="E54" s="43"/>
      <c r="H54"/>
      <c r="I54"/>
      <c r="J54"/>
      <c r="K54"/>
      <c r="L54"/>
      <c r="M54"/>
    </row>
    <row r="55" spans="1:13">
      <c r="A55" s="36"/>
      <c r="B55" s="36"/>
      <c r="C55" s="39"/>
      <c r="D55" s="40"/>
      <c r="E55" s="43"/>
      <c r="H55"/>
      <c r="I55"/>
      <c r="J55"/>
      <c r="K55"/>
      <c r="L55"/>
      <c r="M55"/>
    </row>
    <row r="56" spans="1:13">
      <c r="A56" s="36"/>
      <c r="B56" s="36"/>
      <c r="C56" s="39"/>
      <c r="D56" s="40"/>
      <c r="E56" s="43"/>
      <c r="H56"/>
      <c r="I56"/>
      <c r="J56"/>
      <c r="K56"/>
      <c r="L56"/>
      <c r="M56"/>
    </row>
    <row r="57" spans="1:13">
      <c r="A57" s="36"/>
      <c r="B57" s="36"/>
      <c r="C57" s="39"/>
      <c r="D57" s="40"/>
      <c r="E57" s="43"/>
      <c r="H57"/>
      <c r="I57"/>
      <c r="J57"/>
      <c r="K57"/>
      <c r="L57"/>
      <c r="M57"/>
    </row>
    <row r="58" spans="1:13">
      <c r="A58" s="36"/>
      <c r="B58" s="36"/>
      <c r="C58" s="39"/>
      <c r="D58" s="40"/>
      <c r="E58" s="43"/>
      <c r="H58"/>
      <c r="I58"/>
      <c r="J58"/>
      <c r="K58"/>
      <c r="L58"/>
      <c r="M58"/>
    </row>
  </sheetData>
  <sheetProtection selectLockedCells="1"/>
  <mergeCells count="2">
    <mergeCell ref="J1:K1"/>
    <mergeCell ref="L1:M1"/>
  </mergeCells>
  <conditionalFormatting sqref="J3:J4">
    <cfRule type="cellIs" dxfId="45" priority="101" stopIfTrue="1" operator="notEqual">
      <formula>""</formula>
    </cfRule>
  </conditionalFormatting>
  <conditionalFormatting sqref="K3:K4">
    <cfRule type="expression" dxfId="44" priority="102" stopIfTrue="1">
      <formula>OR(F3="Must",F3="Should")</formula>
    </cfRule>
    <cfRule type="cellIs" dxfId="43" priority="103" stopIfTrue="1" operator="equal">
      <formula>""</formula>
    </cfRule>
    <cfRule type="cellIs" dxfId="42" priority="104" stopIfTrue="1" operator="notEqual">
      <formula>""</formula>
    </cfRule>
  </conditionalFormatting>
  <conditionalFormatting sqref="L3:L4">
    <cfRule type="expression" dxfId="41" priority="97" stopIfTrue="1">
      <formula>F3&lt;&gt;"Must"</formula>
    </cfRule>
    <cfRule type="expression" dxfId="40" priority="98" stopIfTrue="1">
      <formula>J3=1</formula>
    </cfRule>
  </conditionalFormatting>
  <conditionalFormatting sqref="M3:M4">
    <cfRule type="expression" dxfId="39" priority="99" stopIfTrue="1">
      <formula>OR(F3="Must",F3="Must")</formula>
    </cfRule>
    <cfRule type="expression" dxfId="38" priority="100" stopIfTrue="1">
      <formula>J3=1</formula>
    </cfRule>
  </conditionalFormatting>
  <dataValidations count="1">
    <dataValidation type="list" allowBlank="1" showInputMessage="1" showErrorMessage="1" sqref="F3:F1048576" xr:uid="{00000000-0002-0000-0800-000000000000}">
      <formula1>PriorityList</formula1>
    </dataValidation>
  </dataValidations>
  <pageMargins left="0.7" right="0.7" top="0.75" bottom="0.75" header="0.3" footer="0.3"/>
  <pageSetup paperSize="8" scale="51" fitToHeight="0" orientation="portrait"/>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524BF3102E09488D6DE66FA4401B20" ma:contentTypeVersion="17" ma:contentTypeDescription="Een nieuw document maken." ma:contentTypeScope="" ma:versionID="c03b172e9fe1faeb27a4c3d3cff20af7">
  <xsd:schema xmlns:xsd="http://www.w3.org/2001/XMLSchema" xmlns:xs="http://www.w3.org/2001/XMLSchema" xmlns:p="http://schemas.microsoft.com/office/2006/metadata/properties" xmlns:ns2="ebb63315-c309-4e12-ba75-d92468614f86" xmlns:ns3="41c4359d-9a47-46a2-9379-5bffea580d7b" targetNamespace="http://schemas.microsoft.com/office/2006/metadata/properties" ma:root="true" ma:fieldsID="fd2fd5943b701bfa60d1cff375d57d01" ns2:_="" ns3:_="">
    <xsd:import namespace="ebb63315-c309-4e12-ba75-d92468614f86"/>
    <xsd:import namespace="41c4359d-9a47-46a2-9379-5bffea580d7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3315-c309-4e12-ba75-d92468614f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c4359d-9a47-46a2-9379-5bffea580d7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c84499-1819-4fb3-9630-fa49b2b74d3e}" ma:internalName="TaxCatchAll" ma:showField="CatchAllData" ma:web="41c4359d-9a47-46a2-9379-5bffea580d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b63315-c309-4e12-ba75-d92468614f86">
      <Terms xmlns="http://schemas.microsoft.com/office/infopath/2007/PartnerControls"/>
    </lcf76f155ced4ddcb4097134ff3c332f>
    <TaxCatchAll xmlns="41c4359d-9a47-46a2-9379-5bffea580d7b" xsi:nil="true"/>
    <SharedWithUsers xmlns="41c4359d-9a47-46a2-9379-5bffea580d7b">
      <UserInfo>
        <DisplayName>Frank Stolzenbach</DisplayName>
        <AccountId>826</AccountId>
        <AccountType/>
      </UserInfo>
      <UserInfo>
        <DisplayName>Aschwin Popelier</DisplayName>
        <AccountId>833</AccountId>
        <AccountType/>
      </UserInfo>
      <UserInfo>
        <DisplayName>Maarten van Amstel</DisplayName>
        <AccountId>834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6CF0E4-3386-46DF-8C0D-E7575ECE4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3315-c309-4e12-ba75-d92468614f86"/>
    <ds:schemaRef ds:uri="41c4359d-9a47-46a2-9379-5bffea580d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191A6-5A02-4551-AF56-794AD05DD2C8}">
  <ds:schemaRef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http://www.w3.org/XML/1998/namespace"/>
    <ds:schemaRef ds:uri="c2c86c78-141e-4d24-8d57-d1b6958b4a05"/>
    <ds:schemaRef ds:uri="http://schemas.openxmlformats.org/package/2006/metadata/core-properties"/>
    <ds:schemaRef ds:uri="5702a08a-ea80-415b-925f-ceeffcfe10a2"/>
    <ds:schemaRef ds:uri="http://schemas.microsoft.com/office/2006/metadata/properties"/>
    <ds:schemaRef ds:uri="ebb63315-c309-4e12-ba75-d92468614f86"/>
    <ds:schemaRef ds:uri="41c4359d-9a47-46a2-9379-5bffea580d7b"/>
  </ds:schemaRefs>
</ds:datastoreItem>
</file>

<file path=customXml/itemProps3.xml><?xml version="1.0" encoding="utf-8"?>
<ds:datastoreItem xmlns:ds="http://schemas.openxmlformats.org/officeDocument/2006/customXml" ds:itemID="{0A21F16C-6936-44CB-A73D-3209B12D7B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4</vt:i4>
      </vt:variant>
    </vt:vector>
  </HeadingPairs>
  <TitlesOfParts>
    <vt:vector size="20" baseType="lpstr">
      <vt:lpstr>Scoreoverzicht</vt:lpstr>
      <vt:lpstr>Algemeen</vt:lpstr>
      <vt:lpstr>Apparatuur</vt:lpstr>
      <vt:lpstr>Werkwijze</vt:lpstr>
      <vt:lpstr>Certificering</vt:lpstr>
      <vt:lpstr>Duurzaamheid</vt:lpstr>
      <vt:lpstr>Veiligheid </vt:lpstr>
      <vt:lpstr>Medewerkers</vt:lpstr>
      <vt:lpstr>Onderaannemers</vt:lpstr>
      <vt:lpstr>Blad1</vt:lpstr>
      <vt:lpstr>SLA afspraken</vt:lpstr>
      <vt:lpstr>Prijsinvulformulier PvA</vt:lpstr>
      <vt:lpstr>Financieel</vt:lpstr>
      <vt:lpstr>Types.</vt:lpstr>
      <vt:lpstr>Blad2</vt:lpstr>
      <vt:lpstr>Types</vt:lpstr>
      <vt:lpstr>Apparatuur!Afdrukbereik</vt:lpstr>
      <vt:lpstr>'SLA afspraken'!Afdrukbereik</vt:lpstr>
      <vt:lpstr>PriorityList</vt:lpstr>
      <vt:lpstr>TypeList</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Rental Leverancier</dc:subject>
  <dc:creator>Hans Wieldraaijer</dc:creator>
  <cp:keywords/>
  <dc:description/>
  <cp:lastModifiedBy>Aschwin Popelier</cp:lastModifiedBy>
  <cp:revision/>
  <dcterms:created xsi:type="dcterms:W3CDTF">2009-12-02T13:25:02Z</dcterms:created>
  <dcterms:modified xsi:type="dcterms:W3CDTF">2024-04-02T16:47:04Z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0x010100C40C8633C0FF8648BDE0E62201300015</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etDate">
    <vt:lpwstr>2023-10-12T12:44:56Z</vt:lpwstr>
  </property>
  <property fmtid="{D5CDD505-2E9C-101B-9397-08002B2CF9AE}" pid="6" name="MSIP_Label_b8665262-5df6-455e-bf48-5928a5d868f6_Method">
    <vt:lpwstr>Standard</vt:lpwstr>
  </property>
  <property fmtid="{D5CDD505-2E9C-101B-9397-08002B2CF9AE}" pid="7" name="MSIP_Label_b8665262-5df6-455e-bf48-5928a5d868f6_Name">
    <vt:lpwstr>Vertrouwelijk</vt:lpwstr>
  </property>
  <property fmtid="{D5CDD505-2E9C-101B-9397-08002B2CF9AE}" pid="8" name="MSIP_Label_b8665262-5df6-455e-bf48-5928a5d868f6_SiteId">
    <vt:lpwstr>d2aff5f9-8c21-47f2-88f3-08ac4fda56f5</vt:lpwstr>
  </property>
  <property fmtid="{D5CDD505-2E9C-101B-9397-08002B2CF9AE}" pid="9" name="MSIP_Label_b8665262-5df6-455e-bf48-5928a5d868f6_ActionId">
    <vt:lpwstr>244df2df-d86f-4ae8-ad8d-62e02f7a0d9d</vt:lpwstr>
  </property>
  <property fmtid="{D5CDD505-2E9C-101B-9397-08002B2CF9AE}" pid="10" name="MSIP_Label_b8665262-5df6-455e-bf48-5928a5d868f6_ContentBits">
    <vt:lpwstr>0</vt:lpwstr>
  </property>
  <property fmtid="{D5CDD505-2E9C-101B-9397-08002B2CF9AE}" pid="11" name="Order">
    <vt:r8>742600</vt:r8>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