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unitedqualitybv.sharepoint.com/klanten/Docs/Oostzaan/EA inzameling en verwerking (1121)/03. Tech bestek/"/>
    </mc:Choice>
  </mc:AlternateContent>
  <xr:revisionPtr revIDLastSave="186" documentId="8_{47FDC72E-70E7-47CF-AE53-A8E6EE26E029}" xr6:coauthVersionLast="47" xr6:coauthVersionMax="47" xr10:uidLastSave="{88295DC1-C9E5-4E2C-BF13-5340F3F55247}"/>
  <bookViews>
    <workbookView xWindow="22932" yWindow="-108" windowWidth="30936" windowHeight="16896" xr2:uid="{00000000-000D-0000-FFFF-FFFF00000000}"/>
  </bookViews>
  <sheets>
    <sheet name="Voorblad GW" sheetId="3" r:id="rId1"/>
    <sheet name="1. Inschrijfprijs P1 GW" sheetId="15" r:id="rId2"/>
    <sheet name="2. Kwal. gunningscriteria P1 GW" sheetId="17" r:id="rId3"/>
  </sheets>
  <definedNames>
    <definedName name="_xlnm.Print_Area" localSheetId="0">'Voorblad GW'!$A$1:$L$24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7" l="1"/>
  <c r="D12" i="17"/>
  <c r="F19" i="17" a="1"/>
  <c r="F19" i="17" s="1"/>
  <c r="D21" i="17"/>
  <c r="D20" i="17"/>
  <c r="F11" i="17" a="1"/>
  <c r="F11" i="17" s="1"/>
  <c r="D15" i="17"/>
  <c r="D14" i="17"/>
  <c r="H45" i="15" l="1"/>
  <c r="I45" i="15" s="1"/>
  <c r="H44" i="15"/>
  <c r="I44" i="15" s="1"/>
  <c r="F35" i="17" l="1"/>
  <c r="D13" i="17" l="1"/>
  <c r="F34" i="17"/>
  <c r="D7" i="17"/>
  <c r="F7" i="17" s="1"/>
  <c r="D6" i="17"/>
  <c r="F6" i="17" s="1"/>
  <c r="D5" i="17"/>
  <c r="F5" i="17" s="1"/>
  <c r="F4" i="17"/>
  <c r="F33" i="17" l="1"/>
  <c r="I43" i="15"/>
  <c r="H27" i="15"/>
  <c r="I27" i="15" s="1"/>
  <c r="H26" i="15"/>
  <c r="F37" i="17" l="1"/>
  <c r="I20" i="15"/>
  <c r="I19" i="15"/>
  <c r="I15" i="15"/>
  <c r="I14" i="15"/>
  <c r="I9" i="15"/>
  <c r="I10" i="15"/>
  <c r="I42" i="15"/>
  <c r="I5" i="15"/>
  <c r="I41" i="15" l="1"/>
  <c r="I37" i="15"/>
  <c r="I36" i="15"/>
  <c r="I32" i="15"/>
  <c r="I31" i="15"/>
  <c r="I30" i="15"/>
  <c r="I29" i="15"/>
  <c r="I28" i="15"/>
  <c r="I26" i="15"/>
  <c r="I25" i="15"/>
  <c r="I24" i="15"/>
  <c r="I48" i="15"/>
  <c r="I47" i="15"/>
  <c r="I18" i="15"/>
  <c r="I17" i="15"/>
  <c r="I16" i="15"/>
  <c r="I46" i="15"/>
  <c r="I8" i="15"/>
  <c r="I7" i="15"/>
  <c r="I6" i="15"/>
  <c r="I4" i="15"/>
  <c r="I49" i="1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<sst xmlns="http://schemas.openxmlformats.org/spreadsheetml/2006/main" count="317" uniqueCount="210">
  <si>
    <t>Inhoud:</t>
  </si>
  <si>
    <t>Kwalitatieve gunningscriteria</t>
  </si>
  <si>
    <t>Inschrijfprijs</t>
  </si>
  <si>
    <t xml:space="preserve">NAAM INSCHRIJVER: </t>
  </si>
  <si>
    <t>…………………………..................................................................</t>
  </si>
  <si>
    <t>Nr.</t>
  </si>
  <si>
    <t>Afvalstroom</t>
  </si>
  <si>
    <t>Onderdeel</t>
  </si>
  <si>
    <t>Frequentie</t>
  </si>
  <si>
    <t>Eenheid</t>
  </si>
  <si>
    <t>Prijs per eenheid (1) excl. btw</t>
  </si>
  <si>
    <t>Aantal (2)</t>
  </si>
  <si>
    <t>Jaarlijkse kosten
Subtotalen (1x2) excl. btw</t>
  </si>
  <si>
    <t>Wegingsfactor voor inschrijfprijs</t>
  </si>
  <si>
    <t>PR-1</t>
  </si>
  <si>
    <t>HRA</t>
  </si>
  <si>
    <t>Inzameling huis aan huis in minicontainers</t>
  </si>
  <si>
    <t>1 keer per 2 weken</t>
  </si>
  <si>
    <t>per WHA</t>
  </si>
  <si>
    <t>PR-2</t>
  </si>
  <si>
    <t>Inzameling huis aan huis in zakken (Skoonzicht)</t>
  </si>
  <si>
    <t>1 keer per week</t>
  </si>
  <si>
    <t>PR-3</t>
  </si>
  <si>
    <t>PMD</t>
  </si>
  <si>
    <t>Inzameling huis aan huis in zakken</t>
  </si>
  <si>
    <t>PR-4</t>
  </si>
  <si>
    <t>GFT</t>
  </si>
  <si>
    <t>PR-5</t>
  </si>
  <si>
    <t>Glas (3 kleuren gescheiden)</t>
  </si>
  <si>
    <t xml:space="preserve">Inzameling verzamelcontainers 
(10 bovengrondse containers) </t>
  </si>
  <si>
    <t>o.b.v. vulgraad</t>
  </si>
  <si>
    <t>per ton</t>
  </si>
  <si>
    <t>PR-6</t>
  </si>
  <si>
    <t>Textiel</t>
  </si>
  <si>
    <t xml:space="preserve">Inzameling verzamelcontainers 
(5 bovengrondse containers) </t>
  </si>
  <si>
    <t>PR-7</t>
  </si>
  <si>
    <t>GHA</t>
  </si>
  <si>
    <t>Inzameling huis aan huis los gebundeld</t>
  </si>
  <si>
    <t>1x per maand</t>
  </si>
  <si>
    <t>per route</t>
  </si>
  <si>
    <t>PR-8</t>
  </si>
  <si>
    <t xml:space="preserve">Verwerking HRA </t>
  </si>
  <si>
    <t>Per ton</t>
  </si>
  <si>
    <t>PR-9</t>
  </si>
  <si>
    <t>Verwerking GFT</t>
  </si>
  <si>
    <t>PR-10</t>
  </si>
  <si>
    <t>Glas</t>
  </si>
  <si>
    <t>PR-11</t>
  </si>
  <si>
    <t>PR-12</t>
  </si>
  <si>
    <t>PR-13</t>
  </si>
  <si>
    <t>Verwerking Textiel, incl. de opbrengst van de afzet</t>
  </si>
  <si>
    <t>PR-14</t>
  </si>
  <si>
    <t>Verwerking GHA</t>
  </si>
  <si>
    <t>Dienst</t>
  </si>
  <si>
    <t>PR-15</t>
  </si>
  <si>
    <t>Containerbeheer &amp; -management</t>
  </si>
  <si>
    <t>Uitvoeren van containerbeheer &amp; -management (excl. voorraad beheer)</t>
  </si>
  <si>
    <t>Per WHA</t>
  </si>
  <si>
    <t>PR-16</t>
  </si>
  <si>
    <t>PR-17</t>
  </si>
  <si>
    <t>Containers</t>
  </si>
  <si>
    <t>Prijs per jaar voor het terbeschikking stellen 3200 liter bovengrondse container, 3 kleuren gescheiden voor glas</t>
  </si>
  <si>
    <t>per stuk per maand</t>
  </si>
  <si>
    <t>PR-18</t>
  </si>
  <si>
    <t>Prijs per jaar voor het terbeschikking stellen 3000 liter bovengrondse container, voor textiel</t>
  </si>
  <si>
    <t>PR-19</t>
  </si>
  <si>
    <t>Plaatsen van een 140 liter HRA/GFT minicontainer per jaar</t>
  </si>
  <si>
    <t xml:space="preserve">per stuk </t>
  </si>
  <si>
    <t>PR-20</t>
  </si>
  <si>
    <t>Plaatsen van een 240 liter HRA/GFT minicontainer per jaar</t>
  </si>
  <si>
    <t>PR-21</t>
  </si>
  <si>
    <t xml:space="preserve">Omwisselen (oud voor nieuw) van een 140 liter HRA/GFT minicontainer, inclusief omzetten van de chip </t>
  </si>
  <si>
    <t>PR-22</t>
  </si>
  <si>
    <t xml:space="preserve">Omwisselen (oud voor nieuw) van een 240 liter HRA/GFT minicontainer, inclusief omzetten van de chip </t>
  </si>
  <si>
    <t>PR-23</t>
  </si>
  <si>
    <t>Prijs per eenheid (1)  excl. btw</t>
  </si>
  <si>
    <t>PR-24</t>
  </si>
  <si>
    <t>PMD, GFT, glas, luiers en textiel</t>
  </si>
  <si>
    <t>Transport van afgekeurde (deel)vrachten vanaf de ontvangstlocatie naar een (andere) verwerkingslocatie</t>
  </si>
  <si>
    <t>Op afroep</t>
  </si>
  <si>
    <t>Per uur</t>
  </si>
  <si>
    <t>PR-25</t>
  </si>
  <si>
    <t>Uurtarief van een inzamelvoertuig met  bemanningsleden als grondslag voor eis PMD-05 van het Programma van eisen</t>
  </si>
  <si>
    <t>Op afroep, na afroep continu</t>
  </si>
  <si>
    <t>Wegingsfactor opties in de inschrijfprijs</t>
  </si>
  <si>
    <t>PR-26</t>
  </si>
  <si>
    <t>n.v.t.</t>
  </si>
  <si>
    <t>Kosten per uur voor een spoedlediging</t>
  </si>
  <si>
    <t>op afroep</t>
  </si>
  <si>
    <t>per uur</t>
  </si>
  <si>
    <t>PR-27</t>
  </si>
  <si>
    <t>Inzameling huis aan huis in minicontainers
(Alternatief voor de eenheidsprijs PR-1)</t>
  </si>
  <si>
    <t>1 keer per 4 weken</t>
  </si>
  <si>
    <t>PR-28</t>
  </si>
  <si>
    <t>PR-29</t>
  </si>
  <si>
    <t>Luiers</t>
  </si>
  <si>
    <t xml:space="preserve">Prijs per jaar voor het terbeschikking stellen 660 liter container voor luiers </t>
  </si>
  <si>
    <t>PR-30</t>
  </si>
  <si>
    <t xml:space="preserve">Prijs per jaar voor het terbeschikking stellen 1100 liter container voor luiers </t>
  </si>
  <si>
    <t>PR-31</t>
  </si>
  <si>
    <t>Inzameling luiers in 4 wiel rolcontainers</t>
  </si>
  <si>
    <t>PR-32</t>
  </si>
  <si>
    <t>PR-33</t>
  </si>
  <si>
    <r>
      <t>Gegevens verwerkingslocatie(s)</t>
    </r>
    <r>
      <rPr>
        <b/>
        <sz val="10"/>
        <color rgb="FFFFFFFF"/>
        <rFont val="Century Gothic"/>
        <family val="2"/>
      </rPr>
      <t xml:space="preserve"> (6)</t>
    </r>
  </si>
  <si>
    <t>NR.</t>
  </si>
  <si>
    <t>Naam</t>
  </si>
  <si>
    <t>Adres</t>
  </si>
  <si>
    <t>Postcode</t>
  </si>
  <si>
    <t>Plaats</t>
  </si>
  <si>
    <t>Eigenaar</t>
  </si>
  <si>
    <t>PR-34</t>
  </si>
  <si>
    <t>PR-35</t>
  </si>
  <si>
    <t>PR-36</t>
  </si>
  <si>
    <t>PR-37</t>
  </si>
  <si>
    <t>PR-38</t>
  </si>
  <si>
    <t>PR-39</t>
  </si>
  <si>
    <t>PR-40</t>
  </si>
  <si>
    <t>PR-41</t>
  </si>
  <si>
    <t>PR-42</t>
  </si>
  <si>
    <t xml:space="preserve">Voorwaarden </t>
  </si>
  <si>
    <t>Voorwaarde</t>
  </si>
  <si>
    <t>Algemeen</t>
  </si>
  <si>
    <t>Inschrijver past, op straffe van uitsluiting, alleen de geel gearceerde cellen aan. Inschrijver moet alle geel gearceerde cellen invullen. Alle ingevulde waarden (in de gele cellen) moeten correct en ondubbelzinnig zijn.</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</si>
  <si>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</si>
  <si>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</si>
  <si>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t>
  </si>
  <si>
    <t xml:space="preserve">Inschrijver vermeldt de correcte NAW-gegevens van de verwerkingslocatie(s), alsmede de eigenaar van de verwerkingsinrichting. </t>
  </si>
  <si>
    <t>Gunningcriterium</t>
  </si>
  <si>
    <t>Keuze opties</t>
  </si>
  <si>
    <t>Toelichting voor uw score</t>
  </si>
  <si>
    <t>Kwalitatieve gunningcriteria</t>
  </si>
  <si>
    <t>KG-1</t>
  </si>
  <si>
    <t>Emissieloos / HVO 100 brandstof 
per ingangsdatum overeenkomst</t>
  </si>
  <si>
    <t>Emissieloos / HVO 100 brandstof 
per 1 januari 2025</t>
  </si>
  <si>
    <t>Emissieloos / HVO 100 brandstof 
per 1 januari 2026</t>
  </si>
  <si>
    <t>Emissieloos / HVO 100 brandstof 
per 1 januari 2027</t>
  </si>
  <si>
    <t>Minimaal Euro VI 
(conform Programma van Eisen)</t>
  </si>
  <si>
    <t>KG-2</t>
  </si>
  <si>
    <r>
      <t>De inschrijver beschikt over een CO</t>
    </r>
    <r>
      <rPr>
        <vertAlign val="superscript"/>
        <sz val="9"/>
        <rFont val="Century Gothic"/>
        <family val="2"/>
      </rPr>
      <t>2</t>
    </r>
    <r>
      <rPr>
        <sz val="9"/>
        <rFont val="Century Gothic"/>
        <family val="2"/>
      </rPr>
      <t xml:space="preserve"> prestatieladder certificaat</t>
    </r>
  </si>
  <si>
    <t>Niveau 5</t>
  </si>
  <si>
    <t>Score wordt bepaald aan de hand van de gekozen invoer in het dropdownmenu</t>
  </si>
  <si>
    <t>Niveau 4</t>
  </si>
  <si>
    <t>Niveau 3</t>
  </si>
  <si>
    <t>Niveau 2</t>
  </si>
  <si>
    <t>Niveau 1</t>
  </si>
  <si>
    <t>KG-3</t>
  </si>
  <si>
    <t>KG-4</t>
  </si>
  <si>
    <t>Beoordeling door opdrachtgever</t>
  </si>
  <si>
    <t>2) Rol van de opdrachtgever</t>
  </si>
  <si>
    <t>3) Communicatie</t>
  </si>
  <si>
    <t>4) Planning</t>
  </si>
  <si>
    <t>Score KG-1</t>
  </si>
  <si>
    <t>Max. - € 130.000,-</t>
  </si>
  <si>
    <t>Score KG-2</t>
  </si>
  <si>
    <t>Max. - € 65.000,-</t>
  </si>
  <si>
    <t>Score KG-3</t>
  </si>
  <si>
    <t>Score KG-4</t>
  </si>
  <si>
    <t>Max. - € 110.000,-</t>
  </si>
  <si>
    <t>Max. - € 370.000,-</t>
  </si>
  <si>
    <t>Velden in te vullen door inschrijver d.m.v. vrije invoer of dropdown menu</t>
  </si>
  <si>
    <t>Toelichting op de wijze van beoordelen: zie aanbestedingsdocument</t>
  </si>
  <si>
    <t>Inzameling huis aan huis in minicontainers 
(inclusief cocons)</t>
  </si>
  <si>
    <t>Servicepunt</t>
  </si>
  <si>
    <t>Beschikbaar stellen servicepunt, opvolgen van meldingen, oplossen van klachten, etc. 
(inclusief Milieustraat)</t>
  </si>
  <si>
    <t>Monteren chip (incl. koppelen aan WHA en plaatsen in een container)</t>
  </si>
  <si>
    <t>Verwerking van de ingezamelde Luiers, excl. WBM (afvalstoffenbelasting)</t>
  </si>
  <si>
    <t>1) Rol van de inschrijver</t>
  </si>
  <si>
    <t>behaalde fictieve korting</t>
  </si>
  <si>
    <t>maximale te behalen fictieve korting</t>
  </si>
  <si>
    <t>Totaal behaalde score KG1 t/m KG4</t>
  </si>
  <si>
    <r>
      <t>De Opdrachtgever hecht waarde aan een duurzame dienstverlening. Hoe eerder Inschrijver duurzaamheid laat terugkomen in de in te zetten inzamelvoertuigen ten behoeve van de uitvoering van de opdracht, hoe hoger de score.  Het door inschrijver standaard inzetten van duurzame(re) transportmiddelen wordt gewaardeerd, aan de hand van het aantal</t>
    </r>
    <r>
      <rPr>
        <sz val="9"/>
        <color rgb="FFFF0000"/>
        <rFont val="Century Gothic"/>
        <family val="2"/>
      </rPr>
      <t xml:space="preserve"> </t>
    </r>
    <r>
      <rPr>
        <sz val="9"/>
        <rFont val="Century Gothic"/>
        <family val="2"/>
      </rPr>
      <t xml:space="preserve">van duurzame logistieke vervoermiddelen, op welke wijze duurzaamheid zich uit en in welk contractjaar de/het voertuig(en) beschikbaar is/zijn. 
</t>
    </r>
  </si>
  <si>
    <t>Inzameling &amp; (af)transport HRA, PMD,GFT, glas, (optioneel) luiers, textiel en GHA</t>
  </si>
  <si>
    <t>Verwerking afvalstromen</t>
  </si>
  <si>
    <t>Dienstverlening</t>
  </si>
  <si>
    <t>Transport</t>
  </si>
  <si>
    <t>Opties</t>
  </si>
  <si>
    <t>Inschrijfprijs inzameling, verwerking en aanvullende dienstverlening (5)</t>
  </si>
  <si>
    <t>Inzameling huis aan huis 
(zomerperiode van maart t/m okt)
(winterperiode van november t/m februari)</t>
  </si>
  <si>
    <t>1 keer per week (Zomer)
1 keer per 2 weken (Winter)</t>
  </si>
  <si>
    <r>
      <t xml:space="preserve">Procentueel aandeel van de luiers wat verbrand wordt. Uitlsuitend over dit te verbranden deel kan de actuele WBM belasting worden doorbelast aan opdrachtgever.  </t>
    </r>
    <r>
      <rPr>
        <b/>
        <sz val="9"/>
        <color theme="1"/>
        <rFont val="Century Gothic"/>
        <family val="2"/>
      </rPr>
      <t>(3) (4)</t>
    </r>
  </si>
  <si>
    <r>
      <t xml:space="preserve">Verwerking van wit glas, incl. de opbrengst van de afzet  </t>
    </r>
    <r>
      <rPr>
        <b/>
        <sz val="9"/>
        <color theme="1"/>
        <rFont val="Century Gothic"/>
        <family val="2"/>
      </rPr>
      <t>(1)</t>
    </r>
  </si>
  <si>
    <r>
      <t xml:space="preserve">Verwerking van groen glas, incl. de opbrengst van de afzet  </t>
    </r>
    <r>
      <rPr>
        <b/>
        <sz val="9"/>
        <color theme="1"/>
        <rFont val="Century Gothic"/>
        <family val="2"/>
      </rPr>
      <t>(1)</t>
    </r>
  </si>
  <si>
    <r>
      <t xml:space="preserve">Verwerking van bruin glas, incl. de opbrengst van de afzet  </t>
    </r>
    <r>
      <rPr>
        <b/>
        <sz val="9"/>
        <color theme="1"/>
        <rFont val="Century Gothic"/>
        <family val="2"/>
      </rPr>
      <t>(1)</t>
    </r>
  </si>
  <si>
    <t>Te beschrijven onderdelen</t>
  </si>
  <si>
    <t xml:space="preserve">Antwoord inschrijver </t>
  </si>
  <si>
    <t>Toelichting voor de score</t>
  </si>
  <si>
    <t>Aantal in te zetten voertuigen:</t>
  </si>
  <si>
    <t>Maximaal te behalen kwaliteitswaarde (te behalen fictieve korting)</t>
  </si>
  <si>
    <t>Behaalde fictieve korting</t>
  </si>
  <si>
    <t>Maximaal te behalen kwaliteitswaarde (te behalen fictieve korting) per keuzeoptie</t>
  </si>
  <si>
    <t>Maximaal (cumulatief) te behalen kwaliteitswaarde / fictieve korting per keuzeoptie</t>
  </si>
  <si>
    <t>Antwoord inschrijver</t>
  </si>
  <si>
    <t xml:space="preserve">
Europese openbare aanbesteding 
"Inzameling en verwerking van huishoudelijke afvalstromen"</t>
  </si>
  <si>
    <r>
      <t xml:space="preserve">Per ingezet voertuig wordt de fictieve waarde cumulatief toegekend. Deze wordt </t>
    </r>
    <r>
      <rPr>
        <strike/>
        <sz val="9"/>
        <color rgb="FFFF0000"/>
        <rFont val="Century Gothic"/>
        <family val="2"/>
      </rPr>
      <t xml:space="preserve"> </t>
    </r>
    <r>
      <rPr>
        <sz val="9"/>
        <rFont val="Century Gothic"/>
        <family val="2"/>
      </rPr>
      <t>procentueel gerelateerd aan het totaal aantal ingezette voertuigen voor de uitvoering van de opdracht.</t>
    </r>
  </si>
  <si>
    <t xml:space="preserve">N.v.t. </t>
  </si>
  <si>
    <t>De beschrijving separaat toevoegen aan de inschrijving in PDF. Omvang van de beschrijving is maximaal 2400 woorden, lettertype naar keuze</t>
  </si>
  <si>
    <t>Inschrijver beschrijft door middel van een plan van aanpak de werkwijze en samenwerking waarop het chippen van het uitstaande containerpark tot stand wordt gebracht door een derde partij medio 2025. 
Het Plan van aanpak mag maximaal uit 2400 woorden bestaan en bevat minimaal onderstaande onderdelen:</t>
  </si>
  <si>
    <t>Totaal behaalde score KG1 t/m KG3
N.B. De definitieve score (totaal behaalde fictieve korting KG-1 t/m KG-4 ,wordt  na de beoordeling van KG-4 door de opdrachtgever vastgesteld</t>
  </si>
  <si>
    <t xml:space="preserve">Inschrijver moet in PR-33 het maximale (gewichts)percentage invullen dat per aangeleverde ton Luiers wordt verwerkt in een AEC. Voor het resterende percentage wordt verondersteld dat dit deel van de luiers middels een vorm van (na)scheiding uitgesorteerd wordt en dus niet voor verbranding in aanmerking komt. Opdrachtgever betaalt geen WBM over de uitgesorteerde (niet in een AEC verwerkte) deelstromen. </t>
  </si>
  <si>
    <t xml:space="preserve">De hoogte van de WBM wordt door de rijksoverheid vastgesteld. In dit prijsinvulformulier is de huidige WBM opgenomen. Als de WBM door de rijksoverheid wordt gewijzigd, wordt de wijziging onverkort doorgevoerd, wat resulteert in een aangepaste prijs per eenheid voor PR-33. </t>
  </si>
  <si>
    <t>Zie aanbestedingsleidraad hoofdstuk 5 voor de berekening van de score van dit gunningscriterium</t>
  </si>
  <si>
    <t>[invullen door inschrijver]</t>
  </si>
  <si>
    <r>
      <t xml:space="preserve">04A - Gunningscriteria Perceel 1 (Inzameling in de wijk en aanverwante dienstverlening) </t>
    </r>
    <r>
      <rPr>
        <b/>
        <sz val="14"/>
        <color rgb="FFFF0000"/>
        <rFont val="Century Gothic"/>
        <family val="2"/>
      </rPr>
      <t>GEWIJZIGD n.a.v. 2de NVI</t>
    </r>
  </si>
  <si>
    <r>
      <t>04A - Gunningscriteria Perceel 1</t>
    </r>
    <r>
      <rPr>
        <b/>
        <sz val="14"/>
        <color rgb="FFFF0000"/>
        <rFont val="Century Gothic"/>
        <family val="2"/>
      </rPr>
      <t xml:space="preserve"> (Gewijzigd n.a.v. 2de NVI)</t>
    </r>
    <r>
      <rPr>
        <b/>
        <sz val="14"/>
        <color theme="0"/>
        <rFont val="Century Gothic"/>
        <family val="2"/>
      </rPr>
      <t xml:space="preserve">
1. Inschrijfprijs Perceel 1</t>
    </r>
  </si>
  <si>
    <r>
      <t xml:space="preserve">04A - Gunningscriteria Perceel 1 </t>
    </r>
    <r>
      <rPr>
        <b/>
        <sz val="14"/>
        <color rgb="FFFF0000"/>
        <rFont val="Century Gothic"/>
        <family val="2"/>
      </rPr>
      <t>(Gewijzigd n.a.v. 2de NVI)</t>
    </r>
    <r>
      <rPr>
        <b/>
        <sz val="14"/>
        <color theme="0"/>
        <rFont val="Century Gothic"/>
        <family val="2"/>
      </rPr>
      <t xml:space="preserve">
2. Kwalitatieve gunningscriteria</t>
    </r>
  </si>
  <si>
    <t>De inschrijver beschikt over een PSO-certificaat of past SROI toe conform het uitvoeringsprotocol
(zie tevens Bijlage - Uitvoeringsprotocol social return on investment Zaanstreek-Waterland 2020)</t>
  </si>
  <si>
    <t>PSO trede 3 of minimaal 12% SROI v.d. inschrijfprijs</t>
  </si>
  <si>
    <t>PSO trede 2 of minimaal 6% SROI v.d. inschrijfprijs</t>
  </si>
  <si>
    <t>PSO trede 1 of minimaal 3% SROI v.d. inschrijfprijs</t>
  </si>
  <si>
    <t>Geen PSO certificering of minder dan 3% SROI v.d.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</si>
</sst>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quot;€&quot;\ #,##0.00"/>
  </numFmts>
  <fonts count="40" x14ac:knownFonts="1">
    <font>
      <sz val="11"/>
      <color theme="1"/>
      <name val="Calibri"/>
      <family val="2"/>
      <scheme val="minor"/>
    </font>
    <font>
      <sz val="11"/>
      <color theme="1"/>
      <name val="Calibri"/>
      <family val="2"/>
      <scheme val="minor"/>
    </font>
    <font>
      <b/>
      <sz val="9"/>
      <color theme="1"/>
      <name val="Century Gothic"/>
      <family val="2"/>
    </font>
    <font>
      <sz val="9"/>
      <color theme="1"/>
      <name val="Century Gothic"/>
      <family val="2"/>
    </font>
    <font>
      <sz val="8"/>
      <name val="Calibri"/>
      <family val="2"/>
      <scheme val="minor"/>
    </font>
    <font>
      <sz val="10"/>
      <name val="Arial"/>
      <family val="2"/>
    </font>
    <font>
      <b/>
      <sz val="12"/>
      <color indexed="9"/>
      <name val="Century Gothic"/>
      <family val="2"/>
    </font>
    <font>
      <b/>
      <sz val="9"/>
      <color indexed="9"/>
      <name val="Century Gothic"/>
      <family val="2"/>
    </font>
    <font>
      <b/>
      <sz val="9"/>
      <name val="Century Gothic"/>
      <family val="2"/>
    </font>
    <font>
      <b/>
      <sz val="11"/>
      <color theme="0"/>
      <name val="Century Gothic"/>
      <family val="2"/>
    </font>
    <font>
      <b/>
      <sz val="11"/>
      <color indexed="9"/>
      <name val="Century Gothic"/>
      <family val="2"/>
    </font>
    <font>
      <sz val="9"/>
      <name val="Century Gothic"/>
      <family val="2"/>
    </font>
    <font>
      <b/>
      <sz val="10"/>
      <color indexed="9"/>
      <name val="Century Gothic"/>
      <family val="2"/>
    </font>
    <font>
      <sz val="10"/>
      <color rgb="FFFF0000"/>
      <name val="Century Gothic"/>
      <family val="2"/>
    </font>
    <font>
      <sz val="10"/>
      <name val="Century Gothic"/>
      <family val="2"/>
    </font>
    <font>
      <b/>
      <sz val="14"/>
      <name val="Century Gothic"/>
      <family val="2"/>
    </font>
    <font>
      <b/>
      <sz val="12"/>
      <name val="Century Gothic"/>
      <family val="2"/>
    </font>
    <font>
      <sz val="10"/>
      <color theme="1"/>
      <name val="Century Gothic"/>
      <family val="2"/>
    </font>
    <font>
      <b/>
      <sz val="10"/>
      <color theme="1"/>
      <name val="Century Gothic"/>
      <family val="2"/>
    </font>
    <font>
      <b/>
      <sz val="10"/>
      <name val="Century Gothic"/>
      <family val="2"/>
    </font>
    <font>
      <i/>
      <sz val="9"/>
      <color theme="1"/>
      <name val="Century Gothic"/>
      <family val="2"/>
    </font>
    <font>
      <b/>
      <sz val="10"/>
      <color rgb="FFFFFFFF"/>
      <name val="Century Gothic"/>
      <family val="2"/>
    </font>
    <font>
      <vertAlign val="superscript"/>
      <sz val="9"/>
      <name val="Century Gothic"/>
      <family val="2"/>
    </font>
    <font>
      <b/>
      <sz val="9"/>
      <color theme="0"/>
      <name val="Century Gothic"/>
      <family val="2"/>
    </font>
    <font>
      <sz val="9"/>
      <color theme="0"/>
      <name val="Century Gothic"/>
      <family val="2"/>
    </font>
    <font>
      <sz val="9"/>
      <color theme="3" tint="0.39997558519241921"/>
      <name val="Century Gothic"/>
      <family val="2"/>
    </font>
    <font>
      <sz val="9"/>
      <name val="Arial"/>
      <family val="2"/>
    </font>
    <font>
      <sz val="9"/>
      <color indexed="9"/>
      <name val="Century Gothic"/>
      <family val="2"/>
    </font>
    <font>
      <sz val="9"/>
      <color rgb="FFFF0000"/>
      <name val="Century Gothic"/>
      <family val="2"/>
    </font>
    <font>
      <sz val="9"/>
      <color indexed="8"/>
      <name val="Century Gothic"/>
      <family val="2"/>
    </font>
    <font>
      <sz val="10"/>
      <color indexed="9"/>
      <name val="Century Gothic"/>
      <family val="2"/>
    </font>
    <font>
      <sz val="10"/>
      <color indexed="8"/>
      <name val="Century Gothic"/>
      <family val="2"/>
    </font>
    <font>
      <sz val="11"/>
      <color theme="1"/>
      <name val="Century Gothic"/>
      <family val="2"/>
    </font>
    <font>
      <sz val="10"/>
      <color rgb="FFFFFFFF"/>
      <name val="Century Gothic"/>
      <family val="2"/>
    </font>
    <font>
      <b/>
      <sz val="12"/>
      <color rgb="FF000000"/>
      <name val="Century Gothic"/>
      <family val="2"/>
    </font>
    <font>
      <b/>
      <u/>
      <sz val="11"/>
      <color rgb="FF000000"/>
      <name val="Century Gothic"/>
      <family val="2"/>
    </font>
    <font>
      <sz val="10"/>
      <color rgb="FF000000"/>
      <name val="Century Gothic"/>
      <family val="2"/>
    </font>
    <font>
      <strike/>
      <sz val="9"/>
      <color rgb="FFFF0000"/>
      <name val="Century Gothic"/>
      <family val="2"/>
    </font>
    <font>
      <b/>
      <sz val="14"/>
      <color theme="0"/>
      <name val="Century Gothic"/>
      <family val="2"/>
    </font>
    <font>
      <b/>
      <sz val="14"/>
      <color rgb="FFFF0000"/>
      <name val="Century Gothic"/>
      <family val="2"/>
    </font>
  </fonts>
  <fills count="10">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theme="5" tint="0.39997558519241921"/>
        <bgColor indexed="64"/>
      </patternFill>
    </fill>
    <fill>
      <patternFill patternType="solid">
        <fgColor indexed="44"/>
        <bgColor indexed="64"/>
      </patternFill>
    </fill>
    <fill>
      <patternFill patternType="solid">
        <fgColor theme="0"/>
        <bgColor indexed="64"/>
      </patternFill>
    </fill>
    <fill>
      <patternFill patternType="solid">
        <fgColor rgb="FF3366FF"/>
        <bgColor indexed="64"/>
      </patternFill>
    </fill>
    <fill>
      <patternFill patternType="solid">
        <fgColor rgb="FF99CCFF"/>
        <bgColor indexed="64"/>
      </patternFill>
    </fill>
    <fill>
      <patternFill patternType="solid">
        <fgColor rgb="FFFF0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6">
    <xf numFmtId="0" fontId="0" fillId="0" borderId="0"/>
    <xf numFmtId="44" fontId="1" fillId="0" borderId="0" applyFont="0" applyFill="0" applyBorder="0" applyAlignment="0" applyProtection="0"/>
    <xf numFmtId="0" fontId="5" fillId="0" borderId="0"/>
    <xf numFmtId="0" fontId="5" fillId="0" borderId="0"/>
    <xf numFmtId="0" fontId="1" fillId="0" borderId="0"/>
    <xf numFmtId="0" fontId="3"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17" fillId="0" borderId="0"/>
    <xf numFmtId="0" fontId="1" fillId="0" borderId="0"/>
    <xf numFmtId="9" fontId="5" fillId="0" borderId="0" applyFont="0" applyFill="0" applyBorder="0" applyAlignment="0" applyProtection="0"/>
    <xf numFmtId="44" fontId="5" fillId="0" borderId="0" applyFont="0" applyFill="0" applyBorder="0" applyAlignment="0" applyProtection="0"/>
  </cellStyleXfs>
  <cellXfs count="197">
    <xf numFmtId="0" fontId="0" fillId="0" borderId="0" xfId="0"/>
    <xf numFmtId="164" fontId="3" fillId="2" borderId="1" xfId="7" applyNumberFormat="1" applyFont="1" applyFill="1" applyBorder="1" applyAlignment="1" applyProtection="1">
      <alignment horizontal="center" vertical="center" wrapText="1"/>
      <protection locked="0"/>
    </xf>
    <xf numFmtId="0" fontId="11" fillId="2" borderId="1" xfId="6" applyFont="1" applyFill="1" applyBorder="1" applyAlignment="1" applyProtection="1">
      <alignment horizontal="center" vertical="center"/>
      <protection locked="0"/>
    </xf>
    <xf numFmtId="0" fontId="19" fillId="5" borderId="1" xfId="3" applyFont="1" applyFill="1" applyBorder="1" applyAlignment="1">
      <alignment horizontal="center" vertical="center" wrapText="1"/>
    </xf>
    <xf numFmtId="44" fontId="3" fillId="0" borderId="6" xfId="1" applyFont="1" applyFill="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2" fillId="0" borderId="0" xfId="0" applyFont="1"/>
    <xf numFmtId="0" fontId="28" fillId="0" borderId="0" xfId="0" applyFont="1" applyAlignment="1">
      <alignment wrapText="1"/>
    </xf>
    <xf numFmtId="44" fontId="18" fillId="4" borderId="12" xfId="1" applyFont="1" applyFill="1" applyBorder="1" applyAlignment="1" applyProtection="1">
      <alignment horizontal="center" vertical="center" wrapText="1"/>
    </xf>
    <xf numFmtId="0" fontId="18" fillId="5" borderId="1" xfId="3" applyFont="1" applyFill="1" applyBorder="1" applyAlignment="1">
      <alignment horizontal="center" vertical="center" wrapText="1"/>
    </xf>
    <xf numFmtId="0" fontId="18" fillId="5" borderId="1" xfId="3"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1" fillId="0" borderId="1" xfId="0" applyFont="1" applyBorder="1" applyAlignment="1">
      <alignment horizontal="center" vertical="center" wrapText="1"/>
    </xf>
    <xf numFmtId="3" fontId="11" fillId="0" borderId="1" xfId="0" applyNumberFormat="1" applyFont="1" applyBorder="1" applyAlignment="1">
      <alignment horizontal="center" vertical="center" wrapText="1"/>
    </xf>
    <xf numFmtId="44"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11" fillId="0" borderId="1" xfId="0" applyFont="1" applyBorder="1" applyAlignment="1">
      <alignment vertical="center" wrapText="1"/>
    </xf>
    <xf numFmtId="3" fontId="3" fillId="0" borderId="1" xfId="0" applyNumberFormat="1" applyFont="1" applyBorder="1" applyAlignment="1">
      <alignment horizontal="center" vertical="center" wrapText="1"/>
    </xf>
    <xf numFmtId="0" fontId="11" fillId="0" borderId="10" xfId="6" applyFont="1" applyBorder="1" applyAlignment="1">
      <alignment vertical="center"/>
    </xf>
    <xf numFmtId="0" fontId="3" fillId="0" borderId="10" xfId="6" applyFont="1" applyBorder="1" applyAlignment="1">
      <alignment horizontal="left" vertical="center"/>
    </xf>
    <xf numFmtId="44" fontId="3" fillId="0" borderId="10" xfId="6" applyNumberFormat="1" applyFont="1" applyBorder="1" applyAlignment="1">
      <alignment horizontal="center" vertical="center"/>
    </xf>
    <xf numFmtId="165" fontId="20" fillId="0" borderId="10" xfId="6" applyNumberFormat="1" applyFont="1" applyBorder="1" applyAlignment="1">
      <alignment horizontal="center" vertical="center" wrapText="1"/>
    </xf>
    <xf numFmtId="0" fontId="3" fillId="0" borderId="10" xfId="6" applyFont="1" applyBorder="1" applyAlignment="1">
      <alignment horizontal="center" vertical="center" wrapText="1"/>
    </xf>
    <xf numFmtId="0" fontId="11" fillId="0" borderId="0" xfId="5" applyFont="1" applyAlignment="1">
      <alignment vertical="center"/>
    </xf>
    <xf numFmtId="0" fontId="6" fillId="3" borderId="7" xfId="2"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44" fontId="3" fillId="0" borderId="6" xfId="0" applyNumberFormat="1" applyFont="1" applyBorder="1" applyAlignment="1">
      <alignment horizontal="center" vertical="center" wrapText="1"/>
    </xf>
    <xf numFmtId="0" fontId="3" fillId="0" borderId="7" xfId="0" applyFont="1" applyBorder="1" applyAlignment="1">
      <alignment horizontal="left" vertical="center" wrapText="1"/>
    </xf>
    <xf numFmtId="3" fontId="3" fillId="0" borderId="6" xfId="0" applyNumberFormat="1" applyFont="1" applyBorder="1" applyAlignment="1">
      <alignment horizontal="center" vertical="center" wrapText="1"/>
    </xf>
    <xf numFmtId="0" fontId="3" fillId="0" borderId="13" xfId="0" applyFont="1" applyBorder="1" applyAlignment="1">
      <alignment horizontal="left" vertical="center" wrapText="1"/>
    </xf>
    <xf numFmtId="0" fontId="6" fillId="3" borderId="4" xfId="2" applyFont="1" applyFill="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6" fillId="3" borderId="1" xfId="2" applyFont="1" applyFill="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xf>
    <xf numFmtId="0" fontId="12" fillId="3" borderId="11" xfId="2" applyFont="1" applyFill="1" applyBorder="1" applyAlignment="1">
      <alignment horizontal="center" vertical="center" wrapText="1"/>
    </xf>
    <xf numFmtId="0" fontId="28" fillId="0" borderId="0" xfId="0" quotePrefix="1" applyFont="1" applyAlignment="1">
      <alignment wrapText="1"/>
    </xf>
    <xf numFmtId="0" fontId="7" fillId="7" borderId="13" xfId="2" applyFont="1" applyFill="1" applyBorder="1" applyAlignment="1">
      <alignment horizontal="left" vertical="center" wrapText="1"/>
    </xf>
    <xf numFmtId="0" fontId="7" fillId="7" borderId="13" xfId="2" applyFont="1" applyFill="1" applyBorder="1" applyAlignment="1">
      <alignment horizontal="center" vertical="center" wrapText="1"/>
    </xf>
    <xf numFmtId="0" fontId="11" fillId="7" borderId="13" xfId="0" applyFont="1" applyFill="1" applyBorder="1" applyAlignment="1">
      <alignment vertical="center"/>
    </xf>
    <xf numFmtId="0" fontId="11" fillId="7" borderId="4" xfId="0" applyFont="1" applyFill="1" applyBorder="1" applyAlignment="1">
      <alignment vertical="center"/>
    </xf>
    <xf numFmtId="0" fontId="19" fillId="5" borderId="12" xfId="3" applyFont="1" applyFill="1" applyBorder="1" applyAlignment="1">
      <alignment horizontal="center" vertical="center" wrapText="1"/>
    </xf>
    <xf numFmtId="0" fontId="3" fillId="0" borderId="1" xfId="2" applyFont="1" applyBorder="1" applyAlignment="1">
      <alignment horizontal="center" vertical="center"/>
    </xf>
    <xf numFmtId="0" fontId="3" fillId="0" borderId="1" xfId="3" applyFont="1" applyBorder="1" applyAlignment="1">
      <alignment horizontal="center" vertical="center" wrapText="1"/>
    </xf>
    <xf numFmtId="0" fontId="3" fillId="0" borderId="1" xfId="5" applyBorder="1" applyAlignment="1">
      <alignment horizontal="center" vertical="center"/>
    </xf>
    <xf numFmtId="0" fontId="16" fillId="0" borderId="0" xfId="9" applyFont="1" applyAlignment="1">
      <alignment horizontal="left" vertical="center"/>
    </xf>
    <xf numFmtId="0" fontId="11" fillId="0" borderId="0" xfId="9" applyFont="1"/>
    <xf numFmtId="0" fontId="28" fillId="0" borderId="0" xfId="9" applyFont="1" applyAlignment="1">
      <alignment vertical="top" wrapText="1"/>
    </xf>
    <xf numFmtId="0" fontId="11" fillId="0" borderId="0" xfId="9" applyFont="1" applyAlignment="1">
      <alignment vertical="center" wrapText="1"/>
    </xf>
    <xf numFmtId="0" fontId="28" fillId="0" borderId="0" xfId="9" applyFont="1" applyAlignment="1">
      <alignment vertical="center" wrapText="1"/>
    </xf>
    <xf numFmtId="0" fontId="14" fillId="0" borderId="0" xfId="2" applyFont="1"/>
    <xf numFmtId="0" fontId="32" fillId="0" borderId="5" xfId="9" applyFont="1" applyBorder="1"/>
    <xf numFmtId="0" fontId="32" fillId="0" borderId="6" xfId="9" applyFont="1" applyBorder="1"/>
    <xf numFmtId="0" fontId="33" fillId="0" borderId="6" xfId="9" applyFont="1" applyBorder="1"/>
    <xf numFmtId="0" fontId="32" fillId="0" borderId="7" xfId="9" applyFont="1" applyBorder="1"/>
    <xf numFmtId="0" fontId="28" fillId="0" borderId="0" xfId="9" applyFont="1"/>
    <xf numFmtId="0" fontId="13" fillId="0" borderId="0" xfId="9" applyFont="1"/>
    <xf numFmtId="0" fontId="32" fillId="0" borderId="2" xfId="9" applyFont="1" applyBorder="1"/>
    <xf numFmtId="0" fontId="13" fillId="0" borderId="0" xfId="9" applyFont="1" applyAlignment="1">
      <alignment wrapText="1"/>
    </xf>
    <xf numFmtId="0" fontId="32" fillId="0" borderId="8" xfId="9" applyFont="1" applyBorder="1"/>
    <xf numFmtId="0" fontId="35" fillId="0" borderId="0" xfId="9" applyFont="1"/>
    <xf numFmtId="0" fontId="14" fillId="0" borderId="0" xfId="9" applyFont="1" applyAlignment="1">
      <alignment vertical="top"/>
    </xf>
    <xf numFmtId="0" fontId="36" fillId="0" borderId="0" xfId="9" applyFont="1"/>
    <xf numFmtId="0" fontId="32" fillId="0" borderId="0" xfId="9" applyFont="1"/>
    <xf numFmtId="0" fontId="14" fillId="0" borderId="0" xfId="2" applyFont="1" applyAlignment="1">
      <alignment horizontal="left" vertical="center"/>
    </xf>
    <xf numFmtId="0" fontId="14" fillId="0" borderId="0" xfId="9" applyFont="1"/>
    <xf numFmtId="0" fontId="13" fillId="0" borderId="0" xfId="9" applyFont="1" applyAlignment="1">
      <alignment vertical="top"/>
    </xf>
    <xf numFmtId="0" fontId="28" fillId="0" borderId="0" xfId="2" applyFont="1"/>
    <xf numFmtId="0" fontId="13" fillId="0" borderId="0" xfId="2" applyFont="1" applyAlignment="1">
      <alignment horizontal="left" vertical="center"/>
    </xf>
    <xf numFmtId="0" fontId="14" fillId="0" borderId="8" xfId="2" applyFont="1" applyBorder="1"/>
    <xf numFmtId="0" fontId="14" fillId="0" borderId="2" xfId="2" applyFont="1" applyBorder="1"/>
    <xf numFmtId="0" fontId="13" fillId="0" borderId="0" xfId="2" applyFont="1"/>
    <xf numFmtId="0" fontId="14" fillId="0" borderId="9" xfId="2" applyFont="1" applyBorder="1"/>
    <xf numFmtId="0" fontId="13" fillId="0" borderId="10" xfId="2" applyFont="1" applyBorder="1" applyAlignment="1">
      <alignment horizontal="left" vertical="center"/>
    </xf>
    <xf numFmtId="0" fontId="13" fillId="0" borderId="10" xfId="2" applyFont="1" applyBorder="1"/>
    <xf numFmtId="0" fontId="14" fillId="0" borderId="10" xfId="2" applyFont="1" applyBorder="1"/>
    <xf numFmtId="0" fontId="14" fillId="0" borderId="11" xfId="2" applyFont="1" applyBorder="1"/>
    <xf numFmtId="0" fontId="12" fillId="3" borderId="1" xfId="2" applyFont="1" applyFill="1" applyBorder="1" applyAlignment="1">
      <alignment vertical="center" wrapText="1"/>
    </xf>
    <xf numFmtId="0" fontId="10" fillId="3" borderId="1" xfId="3" applyFont="1" applyFill="1" applyBorder="1" applyAlignment="1">
      <alignment vertical="center" wrapText="1"/>
    </xf>
    <xf numFmtId="0" fontId="12" fillId="3" borderId="1" xfId="3" applyFont="1" applyFill="1" applyBorder="1" applyAlignment="1">
      <alignment horizontal="center" vertical="center" wrapText="1"/>
    </xf>
    <xf numFmtId="0" fontId="28" fillId="0" borderId="0" xfId="3" applyFont="1" applyAlignment="1">
      <alignment vertical="center" wrapText="1"/>
    </xf>
    <xf numFmtId="0" fontId="14" fillId="0" borderId="0" xfId="3" applyFont="1" applyAlignment="1">
      <alignment vertical="center" wrapText="1"/>
    </xf>
    <xf numFmtId="0" fontId="19" fillId="5" borderId="14" xfId="3" applyFont="1" applyFill="1" applyBorder="1" applyAlignment="1">
      <alignment horizontal="center" vertical="center" wrapText="1"/>
    </xf>
    <xf numFmtId="0" fontId="19" fillId="5" borderId="14" xfId="3" applyFont="1" applyFill="1" applyBorder="1" applyAlignment="1">
      <alignment vertical="center" wrapText="1"/>
    </xf>
    <xf numFmtId="0" fontId="11" fillId="0" borderId="1" xfId="2" applyFont="1" applyBorder="1" applyAlignment="1">
      <alignment horizontal="center" vertical="center" wrapText="1"/>
    </xf>
    <xf numFmtId="44" fontId="11" fillId="0" borderId="1" xfId="10" applyFont="1" applyBorder="1" applyAlignment="1" applyProtection="1">
      <alignment horizontal="center" vertical="center" wrapText="1"/>
    </xf>
    <xf numFmtId="0" fontId="28" fillId="0" borderId="0" xfId="2" applyFont="1" applyAlignment="1">
      <alignment wrapText="1"/>
    </xf>
    <xf numFmtId="44" fontId="11" fillId="0" borderId="1" xfId="2" applyNumberFormat="1" applyFont="1" applyBorder="1" applyAlignment="1">
      <alignment horizontal="center" vertical="center" wrapText="1"/>
    </xf>
    <xf numFmtId="0" fontId="11" fillId="6" borderId="1" xfId="1" applyNumberFormat="1" applyFont="1" applyFill="1" applyBorder="1" applyAlignment="1" applyProtection="1">
      <alignment horizontal="left" vertical="center" wrapText="1"/>
    </xf>
    <xf numFmtId="0" fontId="14" fillId="0" borderId="1" xfId="3" applyFont="1" applyBorder="1" applyAlignment="1">
      <alignment vertical="center" wrapText="1"/>
    </xf>
    <xf numFmtId="0" fontId="12" fillId="3" borderId="1" xfId="3" applyFont="1" applyFill="1" applyBorder="1" applyAlignment="1">
      <alignment vertical="center" wrapText="1"/>
    </xf>
    <xf numFmtId="0" fontId="19" fillId="5" borderId="1" xfId="3" applyFont="1" applyFill="1" applyBorder="1" applyAlignment="1">
      <alignment vertical="center" wrapText="1"/>
    </xf>
    <xf numFmtId="0" fontId="8" fillId="8" borderId="1" xfId="2" applyFont="1" applyFill="1" applyBorder="1" applyAlignment="1">
      <alignment horizontal="center" vertical="center" wrapText="1"/>
    </xf>
    <xf numFmtId="0" fontId="11" fillId="8" borderId="1" xfId="2" applyFont="1" applyFill="1" applyBorder="1" applyAlignment="1">
      <alignment horizontal="left" vertical="center" wrapText="1"/>
    </xf>
    <xf numFmtId="44" fontId="11" fillId="6" borderId="1" xfId="1" applyFont="1" applyFill="1" applyBorder="1" applyAlignment="1" applyProtection="1">
      <alignment horizontal="left" vertical="center" wrapText="1"/>
    </xf>
    <xf numFmtId="0" fontId="11" fillId="6" borderId="1" xfId="3" applyFont="1" applyFill="1" applyBorder="1" applyAlignment="1">
      <alignment horizontal="center" vertical="center" wrapText="1"/>
    </xf>
    <xf numFmtId="0" fontId="14" fillId="6" borderId="0" xfId="3" applyFont="1" applyFill="1" applyAlignment="1">
      <alignment vertical="center" wrapText="1"/>
    </xf>
    <xf numFmtId="0" fontId="11" fillId="0" borderId="1" xfId="3" applyFont="1" applyBorder="1" applyAlignment="1">
      <alignment horizontal="left" vertical="center" wrapText="1"/>
    </xf>
    <xf numFmtId="0" fontId="11" fillId="0" borderId="0" xfId="3" applyFont="1" applyAlignment="1">
      <alignment vertical="center" wrapText="1"/>
    </xf>
    <xf numFmtId="0" fontId="11" fillId="0" borderId="1" xfId="3" applyFont="1" applyBorder="1" applyAlignment="1">
      <alignment vertical="center" wrapText="1"/>
    </xf>
    <xf numFmtId="0" fontId="11" fillId="0" borderId="1" xfId="3" quotePrefix="1" applyFont="1" applyBorder="1" applyAlignment="1">
      <alignment horizontal="left" vertical="center" wrapText="1"/>
    </xf>
    <xf numFmtId="0" fontId="8" fillId="5" borderId="16" xfId="3" applyFont="1" applyFill="1" applyBorder="1" applyAlignment="1">
      <alignment horizontal="center" vertical="center" wrapText="1"/>
    </xf>
    <xf numFmtId="0" fontId="8" fillId="5" borderId="17" xfId="3" applyFont="1" applyFill="1" applyBorder="1" applyAlignment="1">
      <alignment horizontal="center" vertical="center" wrapText="1"/>
    </xf>
    <xf numFmtId="0" fontId="8" fillId="5" borderId="15" xfId="3" applyFont="1" applyFill="1" applyBorder="1" applyAlignment="1">
      <alignment horizontal="center" vertical="center" wrapText="1"/>
    </xf>
    <xf numFmtId="0" fontId="8" fillId="0" borderId="0" xfId="3" applyFont="1" applyAlignment="1">
      <alignment horizontal="center" vertical="center" wrapText="1"/>
    </xf>
    <xf numFmtId="0" fontId="8" fillId="0" borderId="1" xfId="3" applyFont="1" applyBorder="1" applyAlignment="1">
      <alignment horizontal="center" vertical="center" wrapText="1"/>
    </xf>
    <xf numFmtId="0" fontId="7" fillId="3" borderId="12" xfId="3" applyFont="1" applyFill="1" applyBorder="1" applyAlignment="1">
      <alignment horizontal="center" vertical="center" wrapText="1"/>
    </xf>
    <xf numFmtId="0" fontId="7" fillId="3" borderId="1" xfId="3" applyFont="1" applyFill="1" applyBorder="1" applyAlignment="1">
      <alignment horizontal="center" vertical="center" wrapText="1"/>
    </xf>
    <xf numFmtId="165" fontId="11" fillId="0" borderId="1" xfId="1" applyNumberFormat="1" applyFont="1" applyBorder="1" applyAlignment="1" applyProtection="1">
      <alignment horizontal="center" vertical="center" wrapText="1"/>
    </xf>
    <xf numFmtId="0" fontId="11" fillId="0" borderId="0" xfId="3" applyFont="1" applyAlignment="1">
      <alignment horizontal="center" vertical="center" wrapText="1"/>
    </xf>
    <xf numFmtId="165" fontId="11" fillId="0" borderId="1" xfId="3" applyNumberFormat="1" applyFont="1" applyBorder="1" applyAlignment="1">
      <alignment horizontal="center" vertical="center" wrapText="1"/>
    </xf>
    <xf numFmtId="0" fontId="11" fillId="2" borderId="0" xfId="2" applyFont="1" applyFill="1" applyAlignment="1">
      <alignment vertical="center"/>
    </xf>
    <xf numFmtId="0" fontId="11" fillId="2" borderId="0" xfId="2" applyFont="1" applyFill="1" applyAlignment="1">
      <alignment vertical="center" wrapText="1"/>
    </xf>
    <xf numFmtId="0" fontId="11" fillId="0" borderId="0" xfId="2" applyFont="1" applyAlignment="1">
      <alignment vertical="center" wrapText="1"/>
    </xf>
    <xf numFmtId="0" fontId="11" fillId="0" borderId="0" xfId="2" applyFont="1" applyAlignment="1">
      <alignment horizontal="center" vertical="center" wrapText="1"/>
    </xf>
    <xf numFmtId="0" fontId="25" fillId="0" borderId="0" xfId="2" applyFont="1" applyAlignment="1">
      <alignment horizontal="justify" vertical="center"/>
    </xf>
    <xf numFmtId="0" fontId="26" fillId="0" borderId="0" xfId="2" applyFont="1"/>
    <xf numFmtId="0" fontId="27" fillId="0" borderId="0" xfId="3" applyFont="1" applyAlignment="1">
      <alignment vertical="center" wrapText="1"/>
    </xf>
    <xf numFmtId="0" fontId="28" fillId="0" borderId="0" xfId="2" applyFont="1" applyAlignment="1">
      <alignment vertical="center"/>
    </xf>
    <xf numFmtId="0" fontId="14" fillId="0" borderId="0" xfId="3" applyFont="1" applyAlignment="1">
      <alignment horizontal="center" vertical="center" wrapText="1"/>
    </xf>
    <xf numFmtId="0" fontId="11" fillId="0" borderId="0" xfId="2" applyFont="1" applyAlignment="1">
      <alignment horizontal="left" vertical="center" indent="7"/>
    </xf>
    <xf numFmtId="0" fontId="29" fillId="0" borderId="0" xfId="3" applyFont="1" applyAlignment="1">
      <alignment vertical="center" wrapText="1"/>
    </xf>
    <xf numFmtId="0" fontId="29" fillId="0" borderId="0" xfId="3" applyFont="1" applyAlignment="1">
      <alignment horizontal="center" vertical="center" wrapText="1"/>
    </xf>
    <xf numFmtId="0" fontId="30" fillId="0" borderId="0" xfId="3" applyFont="1" applyAlignment="1">
      <alignment vertical="center" wrapText="1"/>
    </xf>
    <xf numFmtId="0" fontId="12" fillId="0" borderId="0" xfId="3" applyFont="1" applyAlignment="1">
      <alignment vertical="center" wrapText="1"/>
    </xf>
    <xf numFmtId="0" fontId="12" fillId="0" borderId="0" xfId="3" applyFont="1" applyAlignment="1">
      <alignment horizontal="center" vertical="center" wrapText="1"/>
    </xf>
    <xf numFmtId="0" fontId="19" fillId="0" borderId="0" xfId="3" applyFont="1" applyAlignment="1">
      <alignment vertical="center" wrapText="1"/>
    </xf>
    <xf numFmtId="0" fontId="19" fillId="0" borderId="0" xfId="3" applyFont="1" applyAlignment="1">
      <alignment horizontal="center" vertical="center" wrapText="1"/>
    </xf>
    <xf numFmtId="0" fontId="14" fillId="0" borderId="0" xfId="3" applyFont="1" applyAlignment="1">
      <alignment horizontal="left" vertical="center" wrapText="1"/>
    </xf>
    <xf numFmtId="0" fontId="31" fillId="0" borderId="0" xfId="3" applyFont="1" applyAlignment="1">
      <alignment vertical="center" wrapText="1"/>
    </xf>
    <xf numFmtId="0" fontId="31" fillId="0" borderId="0" xfId="3" applyFont="1" applyAlignment="1">
      <alignment horizontal="center" vertical="center" wrapText="1"/>
    </xf>
    <xf numFmtId="0" fontId="11" fillId="2" borderId="1" xfId="2" applyFont="1" applyFill="1" applyBorder="1" applyAlignment="1" applyProtection="1">
      <alignment horizontal="center" vertical="center" wrapText="1"/>
      <protection locked="0"/>
    </xf>
    <xf numFmtId="0" fontId="34" fillId="0" borderId="8" xfId="9" applyFont="1" applyBorder="1" applyAlignment="1">
      <alignment horizontal="center" vertical="top" wrapText="1"/>
    </xf>
    <xf numFmtId="0" fontId="15" fillId="0" borderId="0" xfId="9" applyFont="1" applyAlignment="1">
      <alignment horizontal="center" vertical="top" wrapText="1"/>
    </xf>
    <xf numFmtId="0" fontId="14" fillId="0" borderId="0" xfId="2" applyFont="1" applyAlignment="1">
      <alignment horizontal="left" vertical="center"/>
    </xf>
    <xf numFmtId="0" fontId="18" fillId="5" borderId="3" xfId="3" applyFont="1" applyFill="1" applyBorder="1" applyAlignment="1">
      <alignment horizontal="center" vertical="center" wrapText="1"/>
    </xf>
    <xf numFmtId="0" fontId="18" fillId="5" borderId="4" xfId="3" applyFont="1" applyFill="1" applyBorder="1" applyAlignment="1">
      <alignment horizontal="center" vertical="center" wrapText="1"/>
    </xf>
    <xf numFmtId="0" fontId="11" fillId="2" borderId="1" xfId="6" applyFont="1" applyFill="1" applyBorder="1" applyAlignment="1" applyProtection="1">
      <alignment horizontal="center" vertical="center" wrapText="1"/>
      <protection locked="0"/>
    </xf>
    <xf numFmtId="0" fontId="11" fillId="2" borderId="3" xfId="6" applyFont="1" applyFill="1" applyBorder="1" applyAlignment="1" applyProtection="1">
      <alignment horizontal="center" vertical="center" wrapText="1"/>
      <protection locked="0"/>
    </xf>
    <xf numFmtId="0" fontId="11" fillId="2" borderId="4" xfId="6"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44" fontId="3" fillId="2" borderId="3" xfId="1" applyFont="1" applyFill="1" applyBorder="1" applyAlignment="1" applyProtection="1">
      <alignment horizontal="center" vertical="center" wrapText="1"/>
      <protection locked="0"/>
    </xf>
    <xf numFmtId="44" fontId="3" fillId="2" borderId="4" xfId="1" applyFont="1" applyFill="1" applyBorder="1" applyAlignment="1" applyProtection="1">
      <alignment horizontal="center" vertical="center" wrapText="1"/>
      <protection locked="0"/>
    </xf>
    <xf numFmtId="44" fontId="3" fillId="0" borderId="3" xfId="1" applyFont="1" applyFill="1" applyBorder="1" applyAlignment="1" applyProtection="1">
      <alignment horizontal="center" vertical="center" wrapText="1"/>
    </xf>
    <xf numFmtId="44" fontId="3" fillId="0" borderId="4" xfId="1" applyFont="1" applyFill="1" applyBorder="1" applyAlignment="1" applyProtection="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44" fontId="3" fillId="2" borderId="1" xfId="1" applyFont="1" applyFill="1" applyBorder="1" applyAlignment="1" applyProtection="1">
      <alignment horizontal="center" vertical="center" wrapText="1"/>
      <protection locked="0"/>
    </xf>
    <xf numFmtId="0" fontId="12" fillId="7" borderId="3" xfId="2" applyFont="1" applyFill="1" applyBorder="1" applyAlignment="1">
      <alignment horizontal="left" vertical="center" wrapText="1"/>
    </xf>
    <xf numFmtId="0" fontId="12" fillId="7" borderId="13" xfId="2" applyFont="1" applyFill="1" applyBorder="1" applyAlignment="1">
      <alignment horizontal="left" vertical="center" wrapText="1"/>
    </xf>
    <xf numFmtId="0" fontId="19" fillId="5" borderId="12" xfId="3" applyFont="1" applyFill="1" applyBorder="1" applyAlignment="1">
      <alignment horizontal="center" vertical="center" wrapText="1"/>
    </xf>
    <xf numFmtId="0" fontId="19" fillId="5" borderId="3" xfId="3" applyFont="1" applyFill="1" applyBorder="1" applyAlignment="1">
      <alignment horizontal="center" vertical="center" wrapText="1"/>
    </xf>
    <xf numFmtId="0" fontId="19" fillId="5" borderId="13" xfId="3" applyFont="1" applyFill="1" applyBorder="1" applyAlignment="1">
      <alignment horizontal="center" vertical="center" wrapText="1"/>
    </xf>
    <xf numFmtId="0" fontId="38" fillId="3" borderId="1" xfId="2" applyFont="1" applyFill="1" applyBorder="1" applyAlignment="1">
      <alignment horizontal="left" vertical="center" wrapText="1"/>
    </xf>
    <xf numFmtId="0" fontId="16" fillId="2" borderId="3" xfId="2" applyFont="1" applyFill="1" applyBorder="1" applyAlignment="1" applyProtection="1">
      <alignment horizontal="center" vertical="center" wrapText="1"/>
      <protection locked="0"/>
    </xf>
    <xf numFmtId="0" fontId="16" fillId="2" borderId="13" xfId="2" applyFont="1" applyFill="1" applyBorder="1" applyAlignment="1" applyProtection="1">
      <alignment horizontal="center" vertical="center" wrapText="1"/>
      <protection locked="0"/>
    </xf>
    <xf numFmtId="0" fontId="16" fillId="2" borderId="13" xfId="2" applyFont="1" applyFill="1" applyBorder="1" applyAlignment="1" applyProtection="1">
      <alignment vertical="center" wrapText="1"/>
      <protection locked="0"/>
    </xf>
    <xf numFmtId="0" fontId="16" fillId="2" borderId="4" xfId="2" applyFont="1" applyFill="1" applyBorder="1" applyAlignment="1" applyProtection="1">
      <alignment vertical="center" wrapText="1"/>
      <protection locked="0"/>
    </xf>
    <xf numFmtId="0" fontId="10" fillId="3" borderId="1" xfId="2" applyFont="1" applyFill="1" applyBorder="1" applyAlignment="1">
      <alignment horizontal="left" vertical="center" wrapText="1"/>
    </xf>
    <xf numFmtId="0" fontId="18" fillId="5" borderId="1" xfId="3" applyFont="1" applyFill="1" applyBorder="1" applyAlignment="1">
      <alignment horizontal="center" vertical="center" wrapText="1"/>
    </xf>
    <xf numFmtId="0" fontId="10" fillId="3" borderId="5" xfId="2" applyFont="1" applyFill="1" applyBorder="1" applyAlignment="1">
      <alignment horizontal="left" vertical="center" wrapText="1"/>
    </xf>
    <xf numFmtId="0" fontId="10" fillId="3" borderId="6" xfId="2"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10" fillId="3" borderId="3" xfId="2" applyFont="1" applyFill="1" applyBorder="1" applyAlignment="1">
      <alignment horizontal="left" vertical="center" wrapText="1"/>
    </xf>
    <xf numFmtId="0" fontId="19" fillId="8" borderId="13" xfId="0" applyFont="1" applyFill="1" applyBorder="1" applyAlignment="1">
      <alignment horizontal="center" vertical="center"/>
    </xf>
    <xf numFmtId="0" fontId="3" fillId="0" borderId="1" xfId="4" applyFont="1" applyBorder="1" applyAlignment="1">
      <alignment horizontal="left" vertical="center"/>
    </xf>
    <xf numFmtId="0" fontId="3" fillId="0" borderId="1" xfId="6" applyFont="1" applyBorder="1" applyAlignment="1">
      <alignment horizontal="left" vertical="center" wrapText="1"/>
    </xf>
    <xf numFmtId="0" fontId="9" fillId="3" borderId="1" xfId="2" applyFont="1" applyFill="1" applyBorder="1" applyAlignment="1">
      <alignment horizontal="left" vertical="center" wrapText="1"/>
    </xf>
    <xf numFmtId="0" fontId="18" fillId="5" borderId="1" xfId="3" applyFont="1" applyFill="1" applyBorder="1" applyAlignment="1">
      <alignment horizontal="left" vertical="center" wrapText="1"/>
    </xf>
    <xf numFmtId="0" fontId="3" fillId="0" borderId="1" xfId="4" applyFont="1" applyBorder="1" applyAlignment="1">
      <alignment horizontal="left" vertical="center" wrapText="1"/>
    </xf>
    <xf numFmtId="0" fontId="11" fillId="0" borderId="1" xfId="6" applyFont="1" applyBorder="1" applyAlignment="1">
      <alignment horizontal="left" vertical="center" wrapText="1"/>
    </xf>
    <xf numFmtId="0" fontId="16" fillId="2" borderId="4" xfId="2" applyFont="1" applyFill="1" applyBorder="1" applyAlignment="1" applyProtection="1">
      <alignment horizontal="center" vertical="center" wrapText="1"/>
      <protection locked="0"/>
    </xf>
    <xf numFmtId="0" fontId="38" fillId="3" borderId="3" xfId="2" applyFont="1" applyFill="1" applyBorder="1" applyAlignment="1">
      <alignment horizontal="left" vertical="center" wrapText="1"/>
    </xf>
    <xf numFmtId="0" fontId="38" fillId="3" borderId="13" xfId="2" applyFont="1" applyFill="1" applyBorder="1" applyAlignment="1">
      <alignment horizontal="left" vertical="center" wrapText="1"/>
    </xf>
    <xf numFmtId="0" fontId="11" fillId="0" borderId="1" xfId="2" applyFont="1" applyBorder="1" applyAlignment="1">
      <alignment horizontal="center" vertical="center" wrapText="1"/>
    </xf>
    <xf numFmtId="0" fontId="11" fillId="0" borderId="1" xfId="2" applyFont="1" applyBorder="1" applyAlignment="1">
      <alignment vertical="center" wrapText="1"/>
    </xf>
    <xf numFmtId="0" fontId="11" fillId="0" borderId="1" xfId="2" applyFont="1" applyBorder="1" applyAlignment="1">
      <alignment horizontal="left" vertical="center" wrapText="1"/>
    </xf>
    <xf numFmtId="44" fontId="11" fillId="2" borderId="1" xfId="1" applyFont="1" applyFill="1" applyBorder="1" applyAlignment="1" applyProtection="1">
      <alignment horizontal="center" vertical="center"/>
      <protection locked="0"/>
    </xf>
    <xf numFmtId="44" fontId="11" fillId="0" borderId="1" xfId="10" applyFont="1" applyBorder="1" applyAlignment="1" applyProtection="1">
      <alignment horizontal="center" vertical="center" wrapText="1"/>
    </xf>
    <xf numFmtId="0" fontId="23" fillId="9" borderId="0" xfId="2" applyFont="1" applyFill="1" applyAlignment="1">
      <alignment horizontal="center" vertical="center" wrapText="1"/>
    </xf>
    <xf numFmtId="0" fontId="24" fillId="9" borderId="0" xfId="2" applyFont="1" applyFill="1" applyAlignment="1">
      <alignment horizontal="center" vertical="center" wrapText="1"/>
    </xf>
    <xf numFmtId="44" fontId="11" fillId="0" borderId="1" xfId="3" applyNumberFormat="1" applyFont="1" applyBorder="1" applyAlignment="1">
      <alignment horizontal="center" vertical="center" wrapText="1"/>
    </xf>
    <xf numFmtId="44" fontId="8" fillId="0" borderId="1" xfId="3" applyNumberFormat="1" applyFont="1" applyBorder="1" applyAlignment="1">
      <alignment horizontal="center" vertical="center" wrapText="1"/>
    </xf>
    <xf numFmtId="0" fontId="11" fillId="6" borderId="1" xfId="3" applyFont="1" applyFill="1" applyBorder="1" applyAlignment="1">
      <alignment horizontal="center" vertical="center" wrapText="1"/>
    </xf>
    <xf numFmtId="44" fontId="11" fillId="6" borderId="1" xfId="1" applyFont="1" applyFill="1" applyBorder="1" applyAlignment="1" applyProtection="1">
      <alignment horizontal="center" vertical="center" wrapText="1"/>
    </xf>
    <xf numFmtId="0" fontId="11" fillId="0" borderId="1" xfId="3" applyFont="1" applyBorder="1" applyAlignment="1">
      <alignment horizontal="center" vertical="center" wrapText="1"/>
    </xf>
    <xf numFmtId="0" fontId="11" fillId="2" borderId="1" xfId="3" applyFont="1" applyFill="1" applyBorder="1" applyAlignment="1" applyProtection="1">
      <alignment horizontal="center" vertical="center" wrapText="1"/>
      <protection locked="0"/>
    </xf>
    <xf numFmtId="0" fontId="11" fillId="6" borderId="1" xfId="3" applyFont="1" applyFill="1" applyBorder="1" applyAlignment="1">
      <alignment horizontal="left" vertical="center" wrapText="1"/>
    </xf>
    <xf numFmtId="44" fontId="11" fillId="0" borderId="1" xfId="1" applyFont="1" applyBorder="1" applyAlignment="1" applyProtection="1">
      <alignment horizontal="center" vertical="center" wrapText="1"/>
    </xf>
  </cellXfs>
  <cellStyles count="16">
    <cellStyle name="Berekening 10 33 2" xfId="9" xr:uid="{6342D818-6F3B-4CA1-AE49-EEA35970B8D5}"/>
    <cellStyle name="Procent" xfId="7" builtinId="5"/>
    <cellStyle name="Procent 2" xfId="14" xr:uid="{9D223B2E-BEDD-4C68-95EA-B6A108BBDC65}"/>
    <cellStyle name="Procent 3" xfId="8" xr:uid="{8DFD10CF-6451-4C61-82F1-B8A5AE5C0468}"/>
    <cellStyle name="Standaard" xfId="0" builtinId="0"/>
    <cellStyle name="Standaard 10" xfId="2" xr:uid="{00000000-0005-0000-0000-000002000000}"/>
    <cellStyle name="Standaard 11" xfId="3" xr:uid="{00000000-0005-0000-0000-000003000000}"/>
    <cellStyle name="Standaard 19" xfId="12" xr:uid="{594C94B1-35E1-47F9-9365-A312C334A0B7}"/>
    <cellStyle name="Standaard 2" xfId="5" xr:uid="{00000000-0005-0000-0000-000004000000}"/>
    <cellStyle name="Standaard 27 2 2 2" xfId="6" xr:uid="{00000000-0005-0000-0000-000005000000}"/>
    <cellStyle name="Standaard 27 3 2" xfId="4" xr:uid="{00000000-0005-0000-0000-000006000000}"/>
    <cellStyle name="Standaard 28" xfId="13" xr:uid="{4A5B7A85-CAD2-40B3-8619-BA3CAEE1A630}"/>
    <cellStyle name="Valuta" xfId="1" builtinId="4"/>
    <cellStyle name="Valuta 10" xfId="15" xr:uid="{0F6F2898-4B5C-4016-816A-98A50B59F9B6}"/>
    <cellStyle name="Valuta 2 2 2" xfId="11" xr:uid="{2AEE234D-ED24-4AAC-9BED-0805A865CEB5}"/>
    <cellStyle name="Valuta 3" xfId="10" xr:uid="{C5063382-B097-4A8C-978E-6E642ADDB228}"/>
  </cellStyles>
  <dxfs count="0"/>
  <tableStyles count="0" defaultTableStyle="TableStyleMedium2" defaultPivotStyle="PivotStyleLight16"/>
  <colors>
    <mruColors>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487680</xdr:colOff>
      <xdr:row>2</xdr:row>
      <xdr:rowOff>998220</xdr:rowOff>
    </xdr:from>
    <xdr:to>
      <xdr:col>8</xdr:col>
      <xdr:colOff>460375</xdr:colOff>
      <xdr:row>2</xdr:row>
      <xdr:rowOff>2595245</xdr:rowOff>
    </xdr:to>
    <xdr:pic>
      <xdr:nvPicPr>
        <xdr:cNvPr id="2" name="Afbeelding 1">
          <a:extLst>
            <a:ext uri="{FF2B5EF4-FFF2-40B4-BE49-F238E27FC236}">
              <a16:creationId xmlns:a16="http://schemas.microsoft.com/office/drawing/2014/main" id="{36A8E93A-138F-4658-9C77-BE5EEF4DB4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 y="1348740"/>
          <a:ext cx="2870200" cy="15970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80C13-3FBE-4DAF-9D8B-83D7DF33EE5B}">
  <sheetPr>
    <pageSetUpPr fitToPage="1"/>
  </sheetPr>
  <dimension ref="A1:M23"/>
  <sheetViews>
    <sheetView showGridLines="0" tabSelected="1" zoomScaleNormal="100" zoomScaleSheetLayoutView="100" zoomScalePageLayoutView="85" workbookViewId="0">
      <selection activeCell="J10" sqref="J10"/>
    </sheetView>
  </sheetViews>
  <sheetFormatPr defaultColWidth="8.85546875" defaultRowHeight="14.25" x14ac:dyDescent="0.3"/>
  <cols>
    <col min="1" max="1" width="8.7109375" style="56" customWidth="1"/>
    <col min="2" max="2" width="2.85546875" style="56" customWidth="1"/>
    <col min="3" max="10" width="8.7109375" style="56" customWidth="1"/>
    <col min="11" max="11" width="7" style="56" customWidth="1"/>
    <col min="12" max="12" width="54.28515625" style="73" customWidth="1"/>
    <col min="13" max="13" width="48.7109375" style="62" customWidth="1"/>
    <col min="14" max="1025" width="8.7109375" style="56" customWidth="1"/>
    <col min="1026" max="16384" width="8.85546875" style="56"/>
  </cols>
  <sheetData>
    <row r="1" spans="1:13" s="54" customFormat="1" ht="15" x14ac:dyDescent="0.3">
      <c r="A1" s="51"/>
      <c r="B1" s="52"/>
      <c r="C1" s="53"/>
      <c r="L1" s="55"/>
    </row>
    <row r="3" spans="1:13" ht="216.75" customHeight="1" x14ac:dyDescent="0.3">
      <c r="B3" s="57"/>
      <c r="C3" s="58"/>
      <c r="D3" s="58"/>
      <c r="E3" s="58"/>
      <c r="F3" s="59"/>
      <c r="G3" s="58"/>
      <c r="H3" s="58"/>
      <c r="I3" s="58"/>
      <c r="J3" s="58"/>
      <c r="K3" s="60"/>
      <c r="L3" s="61"/>
    </row>
    <row r="4" spans="1:13" ht="97.5" customHeight="1" x14ac:dyDescent="0.3">
      <c r="B4" s="63"/>
      <c r="C4" s="138" t="s">
        <v>192</v>
      </c>
      <c r="D4" s="138"/>
      <c r="E4" s="138"/>
      <c r="F4" s="138"/>
      <c r="G4" s="138"/>
      <c r="H4" s="138"/>
      <c r="I4" s="138"/>
      <c r="J4" s="138"/>
      <c r="K4" s="138"/>
      <c r="L4" s="61"/>
      <c r="M4" s="64"/>
    </row>
    <row r="5" spans="1:13" ht="69" customHeight="1" x14ac:dyDescent="0.3">
      <c r="B5" s="63"/>
      <c r="C5" s="139" t="s">
        <v>202</v>
      </c>
      <c r="D5" s="139"/>
      <c r="E5" s="139"/>
      <c r="F5" s="139"/>
      <c r="G5" s="139"/>
      <c r="H5" s="139"/>
      <c r="I5" s="139"/>
      <c r="J5" s="139"/>
      <c r="K5" s="65"/>
      <c r="L5" s="61"/>
    </row>
    <row r="6" spans="1:13" ht="27" customHeight="1" x14ac:dyDescent="0.3">
      <c r="B6" s="63"/>
      <c r="C6" s="66" t="s">
        <v>0</v>
      </c>
      <c r="D6" s="67"/>
      <c r="E6" s="67"/>
      <c r="F6" s="68"/>
      <c r="G6" s="68"/>
      <c r="H6" s="68"/>
      <c r="I6" s="68"/>
      <c r="J6" s="69"/>
      <c r="K6" s="65"/>
      <c r="L6" s="61"/>
    </row>
    <row r="7" spans="1:13" ht="19.5" customHeight="1" x14ac:dyDescent="0.3">
      <c r="B7" s="63"/>
      <c r="C7" s="70">
        <v>1</v>
      </c>
      <c r="D7" s="70" t="s">
        <v>2</v>
      </c>
      <c r="E7" s="67"/>
      <c r="F7" s="71"/>
      <c r="G7" s="71"/>
      <c r="H7" s="62"/>
      <c r="I7" s="62"/>
      <c r="J7" s="69"/>
      <c r="K7" s="65"/>
      <c r="L7" s="61"/>
    </row>
    <row r="8" spans="1:13" ht="19.5" customHeight="1" x14ac:dyDescent="0.3">
      <c r="B8" s="63"/>
      <c r="C8" s="70">
        <v>2</v>
      </c>
      <c r="D8" s="70" t="s">
        <v>1</v>
      </c>
      <c r="E8" s="67"/>
      <c r="F8" s="67"/>
      <c r="G8" s="67"/>
      <c r="H8" s="72"/>
      <c r="I8" s="62"/>
      <c r="J8" s="69"/>
      <c r="K8" s="65"/>
    </row>
    <row r="9" spans="1:13" ht="19.5" customHeight="1" x14ac:dyDescent="0.3">
      <c r="B9" s="63"/>
      <c r="C9" s="70"/>
      <c r="D9" s="140"/>
      <c r="E9" s="140"/>
      <c r="F9" s="140"/>
      <c r="G9" s="140"/>
      <c r="H9" s="72"/>
      <c r="I9" s="62"/>
      <c r="J9" s="69"/>
      <c r="K9" s="65"/>
    </row>
    <row r="10" spans="1:13" ht="19.5" customHeight="1" x14ac:dyDescent="0.3">
      <c r="B10" s="63"/>
      <c r="C10" s="70"/>
      <c r="D10" s="70"/>
      <c r="E10" s="67"/>
      <c r="F10" s="67"/>
      <c r="G10" s="67"/>
      <c r="H10" s="72"/>
      <c r="I10" s="62"/>
      <c r="J10" s="69"/>
      <c r="K10" s="65"/>
    </row>
    <row r="11" spans="1:13" ht="19.5" customHeight="1" x14ac:dyDescent="0.3">
      <c r="B11" s="63"/>
      <c r="C11" s="70"/>
      <c r="D11" s="70"/>
      <c r="E11" s="67"/>
      <c r="F11" s="67"/>
      <c r="G11" s="67"/>
      <c r="H11" s="72"/>
      <c r="I11" s="62"/>
      <c r="J11" s="69"/>
      <c r="K11" s="65"/>
    </row>
    <row r="12" spans="1:13" ht="19.5" customHeight="1" x14ac:dyDescent="0.3">
      <c r="B12" s="63"/>
      <c r="G12" s="67"/>
      <c r="H12" s="72"/>
      <c r="I12" s="62"/>
      <c r="J12" s="69"/>
      <c r="K12" s="65"/>
    </row>
    <row r="13" spans="1:13" ht="19.5" customHeight="1" x14ac:dyDescent="0.3">
      <c r="B13" s="63"/>
      <c r="C13" s="74"/>
      <c r="D13" s="74"/>
      <c r="E13" s="72"/>
      <c r="F13" s="72"/>
      <c r="G13" s="72"/>
      <c r="H13" s="72"/>
      <c r="I13" s="62"/>
      <c r="J13" s="69"/>
      <c r="K13" s="65"/>
    </row>
    <row r="14" spans="1:13" ht="19.5" customHeight="1" x14ac:dyDescent="0.3">
      <c r="B14" s="63"/>
      <c r="C14" s="74"/>
      <c r="D14" s="74"/>
      <c r="E14" s="72"/>
      <c r="F14" s="72"/>
      <c r="G14" s="72"/>
      <c r="H14" s="72"/>
      <c r="I14" s="62"/>
      <c r="J14" s="69"/>
      <c r="K14" s="65"/>
    </row>
    <row r="15" spans="1:13" ht="19.5" customHeight="1" x14ac:dyDescent="0.3">
      <c r="B15" s="63"/>
      <c r="C15" s="74"/>
      <c r="D15" s="74"/>
      <c r="E15" s="72"/>
      <c r="F15" s="72"/>
      <c r="G15" s="72"/>
      <c r="H15" s="72"/>
      <c r="I15" s="62"/>
      <c r="J15" s="69"/>
      <c r="K15" s="75"/>
    </row>
    <row r="16" spans="1:13" x14ac:dyDescent="0.3">
      <c r="B16" s="76"/>
      <c r="C16" s="74"/>
      <c r="D16" s="74"/>
      <c r="E16" s="77"/>
      <c r="F16" s="77"/>
      <c r="G16" s="77"/>
      <c r="H16" s="77"/>
      <c r="I16" s="77"/>
      <c r="K16" s="75"/>
    </row>
    <row r="17" spans="2:11" ht="16.5" x14ac:dyDescent="0.3">
      <c r="B17" s="76"/>
      <c r="C17" s="74"/>
      <c r="D17" s="74"/>
      <c r="E17" s="77"/>
      <c r="F17" s="77"/>
      <c r="G17" s="77"/>
      <c r="H17" s="77"/>
      <c r="I17" s="77"/>
      <c r="K17" s="65"/>
    </row>
    <row r="18" spans="2:11" x14ac:dyDescent="0.3">
      <c r="B18" s="76"/>
      <c r="C18" s="74"/>
      <c r="D18" s="74"/>
      <c r="E18" s="77"/>
      <c r="F18" s="77"/>
      <c r="G18" s="77"/>
      <c r="H18" s="77"/>
      <c r="I18" s="77"/>
      <c r="K18" s="75"/>
    </row>
    <row r="19" spans="2:11" x14ac:dyDescent="0.3">
      <c r="B19" s="76"/>
      <c r="C19" s="74"/>
      <c r="D19" s="74"/>
      <c r="K19" s="75"/>
    </row>
    <row r="20" spans="2:11" x14ac:dyDescent="0.3">
      <c r="B20" s="76"/>
      <c r="C20" s="74"/>
      <c r="D20" s="74"/>
      <c r="K20" s="75"/>
    </row>
    <row r="21" spans="2:11" x14ac:dyDescent="0.3">
      <c r="B21" s="76"/>
      <c r="C21" s="74"/>
      <c r="D21" s="74"/>
      <c r="E21" s="77"/>
      <c r="F21" s="77"/>
      <c r="G21" s="77"/>
      <c r="H21" s="77"/>
      <c r="I21" s="77"/>
      <c r="K21" s="75"/>
    </row>
    <row r="22" spans="2:11" x14ac:dyDescent="0.3">
      <c r="B22" s="78"/>
      <c r="C22" s="79"/>
      <c r="D22" s="79"/>
      <c r="E22" s="80"/>
      <c r="F22" s="80"/>
      <c r="G22" s="80"/>
      <c r="H22" s="80"/>
      <c r="I22" s="80"/>
      <c r="J22" s="81"/>
      <c r="K22" s="82"/>
    </row>
    <row r="23" spans="2:11" x14ac:dyDescent="0.3">
      <c r="C23" s="74"/>
      <c r="D23" s="70"/>
    </row>
  </sheetData>
  <sheetProtection algorithmName="SHA-512" hashValue="2h1gIp2ndm7bJmbRLHmbBk/DScxrxtaiGr6ZVwB4ID0GvahxZHlNoIZcnBtRw5cKsc10z9Zh+eEQ4A4BJAWo4Q==" saltValue="5MR8JfEwz6Yusw8dgsXrQA==" spinCount="100000" sheet="1" objects="1" scenarios="1"/>
  <mergeCells count="3">
    <mergeCell ref="C4:K4"/>
    <mergeCell ref="C5:J5"/>
    <mergeCell ref="D9:G9"/>
  </mergeCells>
  <pageMargins left="0.7" right="0.7" top="0.75" bottom="0.75" header="0.51180555555555496" footer="0.51180555555555496"/>
  <pageSetup paperSize="9" scale="90"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C2D0A-121B-4C08-A7F4-B4B83141C1DA}">
  <dimension ref="A1:K71"/>
  <sheetViews>
    <sheetView zoomScaleNormal="100" workbookViewId="0">
      <selection activeCell="C21" sqref="C21"/>
    </sheetView>
  </sheetViews>
  <sheetFormatPr defaultColWidth="23.5703125" defaultRowHeight="16.5" x14ac:dyDescent="0.3"/>
  <cols>
    <col min="1" max="1" width="11" style="6" bestFit="1" customWidth="1"/>
    <col min="2" max="2" width="16" style="6" customWidth="1"/>
    <col min="3" max="3" width="44.140625" style="6" customWidth="1"/>
    <col min="4" max="4" width="26.85546875" style="6" customWidth="1"/>
    <col min="5" max="10" width="23.5703125" style="6"/>
    <col min="11" max="11" width="38.28515625" style="7" customWidth="1"/>
    <col min="12" max="16384" width="23.5703125" style="6"/>
  </cols>
  <sheetData>
    <row r="1" spans="1:10" ht="80.25" customHeight="1" x14ac:dyDescent="0.3">
      <c r="A1" s="160" t="s">
        <v>203</v>
      </c>
      <c r="B1" s="160"/>
      <c r="C1" s="160"/>
      <c r="D1" s="160"/>
      <c r="E1" s="161" t="s">
        <v>3</v>
      </c>
      <c r="F1" s="162"/>
      <c r="G1" s="163" t="s">
        <v>4</v>
      </c>
      <c r="H1" s="163"/>
      <c r="I1" s="163"/>
      <c r="J1" s="164"/>
    </row>
    <row r="2" spans="1:10" x14ac:dyDescent="0.3">
      <c r="A2" s="165" t="s">
        <v>171</v>
      </c>
      <c r="B2" s="165"/>
      <c r="C2" s="165"/>
      <c r="D2" s="165"/>
      <c r="E2" s="165"/>
      <c r="F2" s="165"/>
      <c r="G2" s="165"/>
      <c r="H2" s="165"/>
      <c r="I2" s="165"/>
      <c r="J2" s="165"/>
    </row>
    <row r="3" spans="1:10" ht="38.25" x14ac:dyDescent="0.3">
      <c r="A3" s="9" t="s">
        <v>5</v>
      </c>
      <c r="B3" s="9" t="s">
        <v>6</v>
      </c>
      <c r="C3" s="10" t="s">
        <v>7</v>
      </c>
      <c r="D3" s="9" t="s">
        <v>8</v>
      </c>
      <c r="E3" s="9" t="s">
        <v>9</v>
      </c>
      <c r="F3" s="166" t="s">
        <v>10</v>
      </c>
      <c r="G3" s="166"/>
      <c r="H3" s="9" t="s">
        <v>11</v>
      </c>
      <c r="I3" s="3" t="s">
        <v>12</v>
      </c>
      <c r="J3" s="10" t="s">
        <v>13</v>
      </c>
    </row>
    <row r="4" spans="1:10" x14ac:dyDescent="0.3">
      <c r="A4" s="11" t="s">
        <v>14</v>
      </c>
      <c r="B4" s="11" t="s">
        <v>15</v>
      </c>
      <c r="C4" s="12" t="s">
        <v>16</v>
      </c>
      <c r="D4" s="11" t="s">
        <v>17</v>
      </c>
      <c r="E4" s="13" t="s">
        <v>18</v>
      </c>
      <c r="F4" s="154">
        <v>0</v>
      </c>
      <c r="G4" s="154"/>
      <c r="H4" s="14">
        <v>4110</v>
      </c>
      <c r="I4" s="15">
        <f t="shared" ref="I4:I10" si="0">H4*F4</f>
        <v>0</v>
      </c>
      <c r="J4" s="16">
        <v>1</v>
      </c>
    </row>
    <row r="5" spans="1:10" x14ac:dyDescent="0.3">
      <c r="A5" s="11" t="s">
        <v>19</v>
      </c>
      <c r="B5" s="11" t="s">
        <v>15</v>
      </c>
      <c r="C5" s="12" t="s">
        <v>20</v>
      </c>
      <c r="D5" s="11" t="s">
        <v>21</v>
      </c>
      <c r="E5" s="13" t="s">
        <v>18</v>
      </c>
      <c r="F5" s="154">
        <v>0</v>
      </c>
      <c r="G5" s="154"/>
      <c r="H5" s="14">
        <v>34</v>
      </c>
      <c r="I5" s="15">
        <f t="shared" si="0"/>
        <v>0</v>
      </c>
      <c r="J5" s="16">
        <v>1</v>
      </c>
    </row>
    <row r="6" spans="1:10" x14ac:dyDescent="0.3">
      <c r="A6" s="11" t="s">
        <v>22</v>
      </c>
      <c r="B6" s="11" t="s">
        <v>23</v>
      </c>
      <c r="C6" s="17" t="s">
        <v>24</v>
      </c>
      <c r="D6" s="13" t="s">
        <v>17</v>
      </c>
      <c r="E6" s="13" t="s">
        <v>18</v>
      </c>
      <c r="F6" s="154">
        <v>0</v>
      </c>
      <c r="G6" s="154"/>
      <c r="H6" s="14">
        <v>4144</v>
      </c>
      <c r="I6" s="15">
        <f t="shared" si="0"/>
        <v>0</v>
      </c>
      <c r="J6" s="16">
        <v>1</v>
      </c>
    </row>
    <row r="7" spans="1:10" ht="28.5" x14ac:dyDescent="0.3">
      <c r="A7" s="11" t="s">
        <v>25</v>
      </c>
      <c r="B7" s="11" t="s">
        <v>26</v>
      </c>
      <c r="C7" s="17" t="s">
        <v>161</v>
      </c>
      <c r="D7" s="13" t="s">
        <v>21</v>
      </c>
      <c r="E7" s="13" t="s">
        <v>18</v>
      </c>
      <c r="F7" s="154">
        <v>0</v>
      </c>
      <c r="G7" s="154"/>
      <c r="H7" s="14">
        <v>4144</v>
      </c>
      <c r="I7" s="15">
        <f t="shared" si="0"/>
        <v>0</v>
      </c>
      <c r="J7" s="16">
        <v>1</v>
      </c>
    </row>
    <row r="8" spans="1:10" ht="28.5" x14ac:dyDescent="0.3">
      <c r="A8" s="11" t="s">
        <v>27</v>
      </c>
      <c r="B8" s="11" t="s">
        <v>28</v>
      </c>
      <c r="C8" s="12" t="s">
        <v>29</v>
      </c>
      <c r="D8" s="11" t="s">
        <v>30</v>
      </c>
      <c r="E8" s="11" t="s">
        <v>31</v>
      </c>
      <c r="F8" s="154">
        <v>0</v>
      </c>
      <c r="G8" s="154"/>
      <c r="H8" s="18">
        <v>233</v>
      </c>
      <c r="I8" s="15">
        <f t="shared" si="0"/>
        <v>0</v>
      </c>
      <c r="J8" s="16">
        <v>1</v>
      </c>
    </row>
    <row r="9" spans="1:10" ht="28.5" x14ac:dyDescent="0.3">
      <c r="A9" s="11" t="s">
        <v>32</v>
      </c>
      <c r="B9" s="11" t="s">
        <v>33</v>
      </c>
      <c r="C9" s="12" t="s">
        <v>34</v>
      </c>
      <c r="D9" s="11" t="s">
        <v>30</v>
      </c>
      <c r="E9" s="11" t="s">
        <v>31</v>
      </c>
      <c r="F9" s="154">
        <v>0</v>
      </c>
      <c r="G9" s="154"/>
      <c r="H9" s="18">
        <v>48</v>
      </c>
      <c r="I9" s="15">
        <f t="shared" si="0"/>
        <v>0</v>
      </c>
      <c r="J9" s="16">
        <v>1</v>
      </c>
    </row>
    <row r="10" spans="1:10" x14ac:dyDescent="0.3">
      <c r="A10" s="11" t="s">
        <v>35</v>
      </c>
      <c r="B10" s="11" t="s">
        <v>36</v>
      </c>
      <c r="C10" s="12" t="s">
        <v>37</v>
      </c>
      <c r="D10" s="11" t="s">
        <v>38</v>
      </c>
      <c r="E10" s="11" t="s">
        <v>39</v>
      </c>
      <c r="F10" s="154">
        <v>0</v>
      </c>
      <c r="G10" s="154"/>
      <c r="H10" s="18">
        <v>12</v>
      </c>
      <c r="I10" s="15">
        <f t="shared" si="0"/>
        <v>0</v>
      </c>
      <c r="J10" s="16">
        <v>1</v>
      </c>
    </row>
    <row r="11" spans="1:10" x14ac:dyDescent="0.3">
      <c r="A11" s="19"/>
      <c r="B11" s="20"/>
      <c r="C11" s="21"/>
      <c r="D11" s="21"/>
      <c r="E11" s="22"/>
      <c r="F11" s="23"/>
      <c r="G11" s="23"/>
      <c r="H11" s="24"/>
      <c r="I11" s="24"/>
      <c r="J11" s="24"/>
    </row>
    <row r="12" spans="1:10" x14ac:dyDescent="0.3">
      <c r="A12" s="167" t="s">
        <v>172</v>
      </c>
      <c r="B12" s="168"/>
      <c r="C12" s="168"/>
      <c r="D12" s="168"/>
      <c r="E12" s="168"/>
      <c r="F12" s="168"/>
      <c r="G12" s="168"/>
      <c r="H12" s="168"/>
      <c r="I12" s="168"/>
      <c r="J12" s="25"/>
    </row>
    <row r="13" spans="1:10" ht="38.25" x14ac:dyDescent="0.3">
      <c r="A13" s="9" t="s">
        <v>5</v>
      </c>
      <c r="B13" s="9" t="s">
        <v>6</v>
      </c>
      <c r="C13" s="10" t="s">
        <v>7</v>
      </c>
      <c r="D13" s="9"/>
      <c r="E13" s="9" t="s">
        <v>9</v>
      </c>
      <c r="F13" s="141" t="s">
        <v>10</v>
      </c>
      <c r="G13" s="142"/>
      <c r="H13" s="9" t="s">
        <v>11</v>
      </c>
      <c r="I13" s="9" t="s">
        <v>12</v>
      </c>
      <c r="J13" s="10"/>
    </row>
    <row r="14" spans="1:10" x14ac:dyDescent="0.3">
      <c r="A14" s="11" t="s">
        <v>40</v>
      </c>
      <c r="B14" s="11" t="s">
        <v>15</v>
      </c>
      <c r="C14" s="152" t="s">
        <v>41</v>
      </c>
      <c r="D14" s="153"/>
      <c r="E14" s="11" t="s">
        <v>42</v>
      </c>
      <c r="F14" s="148">
        <v>0</v>
      </c>
      <c r="G14" s="149"/>
      <c r="H14" s="14">
        <v>1734</v>
      </c>
      <c r="I14" s="15">
        <f t="shared" ref="I14:I20" si="1">H14*F14</f>
        <v>0</v>
      </c>
      <c r="J14" s="16">
        <v>1</v>
      </c>
    </row>
    <row r="15" spans="1:10" x14ac:dyDescent="0.3">
      <c r="A15" s="11" t="s">
        <v>43</v>
      </c>
      <c r="B15" s="11" t="s">
        <v>26</v>
      </c>
      <c r="C15" s="152" t="s">
        <v>44</v>
      </c>
      <c r="D15" s="153"/>
      <c r="E15" s="11" t="s">
        <v>42</v>
      </c>
      <c r="F15" s="148">
        <v>0</v>
      </c>
      <c r="G15" s="149"/>
      <c r="H15" s="14">
        <v>850</v>
      </c>
      <c r="I15" s="15">
        <f t="shared" si="1"/>
        <v>0</v>
      </c>
      <c r="J15" s="16">
        <v>1</v>
      </c>
    </row>
    <row r="16" spans="1:10" x14ac:dyDescent="0.3">
      <c r="A16" s="11" t="s">
        <v>45</v>
      </c>
      <c r="B16" s="11" t="s">
        <v>46</v>
      </c>
      <c r="C16" s="152" t="s">
        <v>180</v>
      </c>
      <c r="D16" s="153"/>
      <c r="E16" s="11" t="s">
        <v>42</v>
      </c>
      <c r="F16" s="148">
        <v>0</v>
      </c>
      <c r="G16" s="149"/>
      <c r="H16" s="14">
        <v>140</v>
      </c>
      <c r="I16" s="15">
        <f t="shared" si="1"/>
        <v>0</v>
      </c>
      <c r="J16" s="16">
        <v>1</v>
      </c>
    </row>
    <row r="17" spans="1:10" x14ac:dyDescent="0.3">
      <c r="A17" s="11" t="s">
        <v>47</v>
      </c>
      <c r="B17" s="11" t="s">
        <v>46</v>
      </c>
      <c r="C17" s="152" t="s">
        <v>181</v>
      </c>
      <c r="D17" s="153"/>
      <c r="E17" s="11" t="s">
        <v>42</v>
      </c>
      <c r="F17" s="148">
        <v>0</v>
      </c>
      <c r="G17" s="149"/>
      <c r="H17" s="14">
        <v>65</v>
      </c>
      <c r="I17" s="15">
        <f t="shared" si="1"/>
        <v>0</v>
      </c>
      <c r="J17" s="16">
        <v>1</v>
      </c>
    </row>
    <row r="18" spans="1:10" x14ac:dyDescent="0.3">
      <c r="A18" s="11" t="s">
        <v>48</v>
      </c>
      <c r="B18" s="11" t="s">
        <v>46</v>
      </c>
      <c r="C18" s="152" t="s">
        <v>182</v>
      </c>
      <c r="D18" s="153"/>
      <c r="E18" s="11" t="s">
        <v>42</v>
      </c>
      <c r="F18" s="148">
        <v>0</v>
      </c>
      <c r="G18" s="149"/>
      <c r="H18" s="14">
        <v>28</v>
      </c>
      <c r="I18" s="15">
        <f t="shared" si="1"/>
        <v>0</v>
      </c>
      <c r="J18" s="16">
        <v>1</v>
      </c>
    </row>
    <row r="19" spans="1:10" x14ac:dyDescent="0.3">
      <c r="A19" s="11" t="s">
        <v>49</v>
      </c>
      <c r="B19" s="26" t="s">
        <v>33</v>
      </c>
      <c r="C19" s="152" t="s">
        <v>50</v>
      </c>
      <c r="D19" s="153"/>
      <c r="E19" s="11" t="s">
        <v>42</v>
      </c>
      <c r="F19" s="148">
        <v>0</v>
      </c>
      <c r="G19" s="149"/>
      <c r="H19" s="14">
        <v>48</v>
      </c>
      <c r="I19" s="15">
        <f t="shared" si="1"/>
        <v>0</v>
      </c>
      <c r="J19" s="16">
        <v>1</v>
      </c>
    </row>
    <row r="20" spans="1:10" x14ac:dyDescent="0.3">
      <c r="A20" s="11" t="s">
        <v>51</v>
      </c>
      <c r="B20" s="26" t="s">
        <v>36</v>
      </c>
      <c r="C20" s="169" t="s">
        <v>52</v>
      </c>
      <c r="D20" s="170"/>
      <c r="E20" s="11" t="s">
        <v>42</v>
      </c>
      <c r="F20" s="148">
        <v>0</v>
      </c>
      <c r="G20" s="149"/>
      <c r="H20" s="14">
        <v>67</v>
      </c>
      <c r="I20" s="15">
        <f t="shared" si="1"/>
        <v>0</v>
      </c>
      <c r="J20" s="16">
        <v>1</v>
      </c>
    </row>
    <row r="21" spans="1:10" x14ac:dyDescent="0.3">
      <c r="A21" s="27"/>
      <c r="B21" s="28"/>
      <c r="C21" s="29"/>
      <c r="D21" s="29"/>
      <c r="E21" s="28"/>
      <c r="F21" s="5"/>
      <c r="G21" s="5"/>
      <c r="H21" s="28"/>
      <c r="I21" s="30"/>
      <c r="J21" s="31"/>
    </row>
    <row r="22" spans="1:10" x14ac:dyDescent="0.3">
      <c r="A22" s="165" t="s">
        <v>173</v>
      </c>
      <c r="B22" s="165"/>
      <c r="C22" s="165"/>
      <c r="D22" s="165"/>
      <c r="E22" s="165"/>
      <c r="F22" s="165"/>
      <c r="G22" s="165"/>
      <c r="H22" s="165"/>
      <c r="I22" s="165"/>
      <c r="J22" s="165"/>
    </row>
    <row r="23" spans="1:10" ht="38.25" x14ac:dyDescent="0.3">
      <c r="A23" s="9" t="s">
        <v>5</v>
      </c>
      <c r="B23" s="9" t="s">
        <v>53</v>
      </c>
      <c r="C23" s="10" t="s">
        <v>7</v>
      </c>
      <c r="D23" s="9"/>
      <c r="E23" s="9" t="s">
        <v>9</v>
      </c>
      <c r="F23" s="141" t="s">
        <v>10</v>
      </c>
      <c r="G23" s="142"/>
      <c r="H23" s="9" t="s">
        <v>11</v>
      </c>
      <c r="I23" s="9" t="s">
        <v>12</v>
      </c>
      <c r="J23" s="10"/>
    </row>
    <row r="24" spans="1:10" ht="28.5" x14ac:dyDescent="0.3">
      <c r="A24" s="11" t="s">
        <v>54</v>
      </c>
      <c r="B24" s="11" t="s">
        <v>55</v>
      </c>
      <c r="C24" s="12" t="s">
        <v>56</v>
      </c>
      <c r="D24" s="11"/>
      <c r="E24" s="11" t="s">
        <v>57</v>
      </c>
      <c r="F24" s="148">
        <v>0</v>
      </c>
      <c r="G24" s="149"/>
      <c r="H24" s="18">
        <v>4144</v>
      </c>
      <c r="I24" s="15">
        <f t="shared" ref="I24:I32" si="2">H24*F24</f>
        <v>0</v>
      </c>
      <c r="J24" s="16">
        <v>1</v>
      </c>
    </row>
    <row r="25" spans="1:10" ht="42.75" x14ac:dyDescent="0.3">
      <c r="A25" s="11" t="s">
        <v>58</v>
      </c>
      <c r="B25" s="11" t="s">
        <v>162</v>
      </c>
      <c r="C25" s="12" t="s">
        <v>163</v>
      </c>
      <c r="D25" s="11"/>
      <c r="E25" s="11" t="s">
        <v>57</v>
      </c>
      <c r="F25" s="154">
        <v>0</v>
      </c>
      <c r="G25" s="154"/>
      <c r="H25" s="18">
        <v>4144</v>
      </c>
      <c r="I25" s="15">
        <f t="shared" si="2"/>
        <v>0</v>
      </c>
      <c r="J25" s="16">
        <v>1</v>
      </c>
    </row>
    <row r="26" spans="1:10" ht="42.75" x14ac:dyDescent="0.3">
      <c r="A26" s="11" t="s">
        <v>59</v>
      </c>
      <c r="B26" s="11" t="s">
        <v>60</v>
      </c>
      <c r="C26" s="12" t="s">
        <v>61</v>
      </c>
      <c r="D26" s="11"/>
      <c r="E26" s="11" t="s">
        <v>62</v>
      </c>
      <c r="F26" s="148">
        <v>0</v>
      </c>
      <c r="G26" s="149"/>
      <c r="H26" s="18">
        <f>10*12</f>
        <v>120</v>
      </c>
      <c r="I26" s="15">
        <f t="shared" si="2"/>
        <v>0</v>
      </c>
      <c r="J26" s="16">
        <v>1</v>
      </c>
    </row>
    <row r="27" spans="1:10" ht="28.5" x14ac:dyDescent="0.3">
      <c r="A27" s="11" t="s">
        <v>63</v>
      </c>
      <c r="B27" s="11" t="s">
        <v>60</v>
      </c>
      <c r="C27" s="12" t="s">
        <v>64</v>
      </c>
      <c r="D27" s="11"/>
      <c r="E27" s="11" t="s">
        <v>62</v>
      </c>
      <c r="F27" s="148">
        <v>0</v>
      </c>
      <c r="G27" s="149"/>
      <c r="H27" s="18">
        <f>5*12</f>
        <v>60</v>
      </c>
      <c r="I27" s="15">
        <f t="shared" si="2"/>
        <v>0</v>
      </c>
      <c r="J27" s="16">
        <v>1</v>
      </c>
    </row>
    <row r="28" spans="1:10" ht="28.5" x14ac:dyDescent="0.3">
      <c r="A28" s="11" t="s">
        <v>65</v>
      </c>
      <c r="B28" s="11" t="s">
        <v>60</v>
      </c>
      <c r="C28" s="12" t="s">
        <v>66</v>
      </c>
      <c r="D28" s="11"/>
      <c r="E28" s="11" t="s">
        <v>67</v>
      </c>
      <c r="F28" s="148">
        <v>0</v>
      </c>
      <c r="G28" s="149"/>
      <c r="H28" s="18">
        <v>150</v>
      </c>
      <c r="I28" s="15">
        <f t="shared" si="2"/>
        <v>0</v>
      </c>
      <c r="J28" s="16">
        <v>1</v>
      </c>
    </row>
    <row r="29" spans="1:10" ht="28.5" x14ac:dyDescent="0.3">
      <c r="A29" s="11" t="s">
        <v>68</v>
      </c>
      <c r="B29" s="11" t="s">
        <v>60</v>
      </c>
      <c r="C29" s="12" t="s">
        <v>69</v>
      </c>
      <c r="D29" s="11"/>
      <c r="E29" s="11" t="s">
        <v>67</v>
      </c>
      <c r="F29" s="148">
        <v>0</v>
      </c>
      <c r="G29" s="149"/>
      <c r="H29" s="18">
        <v>150</v>
      </c>
      <c r="I29" s="15">
        <f t="shared" si="2"/>
        <v>0</v>
      </c>
      <c r="J29" s="16">
        <v>1</v>
      </c>
    </row>
    <row r="30" spans="1:10" ht="42.75" x14ac:dyDescent="0.3">
      <c r="A30" s="11" t="s">
        <v>70</v>
      </c>
      <c r="B30" s="11" t="s">
        <v>60</v>
      </c>
      <c r="C30" s="12" t="s">
        <v>71</v>
      </c>
      <c r="D30" s="28"/>
      <c r="E30" s="11" t="s">
        <v>67</v>
      </c>
      <c r="F30" s="148">
        <v>0</v>
      </c>
      <c r="G30" s="149"/>
      <c r="H30" s="18">
        <v>30</v>
      </c>
      <c r="I30" s="15">
        <f t="shared" si="2"/>
        <v>0</v>
      </c>
      <c r="J30" s="16">
        <v>1</v>
      </c>
    </row>
    <row r="31" spans="1:10" ht="42.75" x14ac:dyDescent="0.3">
      <c r="A31" s="11" t="s">
        <v>72</v>
      </c>
      <c r="B31" s="11" t="s">
        <v>60</v>
      </c>
      <c r="C31" s="12" t="s">
        <v>73</v>
      </c>
      <c r="D31" s="28"/>
      <c r="E31" s="11" t="s">
        <v>67</v>
      </c>
      <c r="F31" s="148">
        <v>0</v>
      </c>
      <c r="G31" s="149"/>
      <c r="H31" s="18">
        <v>30</v>
      </c>
      <c r="I31" s="15">
        <f t="shared" si="2"/>
        <v>0</v>
      </c>
      <c r="J31" s="16">
        <v>1</v>
      </c>
    </row>
    <row r="32" spans="1:10" ht="28.5" x14ac:dyDescent="0.3">
      <c r="A32" s="11" t="s">
        <v>74</v>
      </c>
      <c r="B32" s="11" t="s">
        <v>60</v>
      </c>
      <c r="C32" s="12" t="s">
        <v>164</v>
      </c>
      <c r="D32" s="28"/>
      <c r="E32" s="11" t="s">
        <v>67</v>
      </c>
      <c r="F32" s="148">
        <v>0</v>
      </c>
      <c r="G32" s="149"/>
      <c r="H32" s="18">
        <v>20</v>
      </c>
      <c r="I32" s="15">
        <f t="shared" si="2"/>
        <v>0</v>
      </c>
      <c r="J32" s="16">
        <v>1</v>
      </c>
    </row>
    <row r="33" spans="1:10" x14ac:dyDescent="0.3">
      <c r="A33" s="27"/>
      <c r="B33" s="28"/>
      <c r="C33" s="29"/>
      <c r="D33" s="28"/>
      <c r="E33" s="28"/>
      <c r="F33" s="28"/>
      <c r="G33" s="4"/>
      <c r="H33" s="32"/>
      <c r="I33" s="30"/>
      <c r="J33" s="33"/>
    </row>
    <row r="34" spans="1:10" x14ac:dyDescent="0.3">
      <c r="A34" s="165" t="s">
        <v>174</v>
      </c>
      <c r="B34" s="165"/>
      <c r="C34" s="165"/>
      <c r="D34" s="165"/>
      <c r="E34" s="165"/>
      <c r="F34" s="165"/>
      <c r="G34" s="165"/>
      <c r="H34" s="165"/>
      <c r="I34" s="171"/>
      <c r="J34" s="34"/>
    </row>
    <row r="35" spans="1:10" ht="38.25" x14ac:dyDescent="0.3">
      <c r="A35" s="9" t="s">
        <v>5</v>
      </c>
      <c r="B35" s="9" t="s">
        <v>6</v>
      </c>
      <c r="C35" s="10" t="s">
        <v>7</v>
      </c>
      <c r="D35" s="9" t="s">
        <v>8</v>
      </c>
      <c r="E35" s="9" t="s">
        <v>9</v>
      </c>
      <c r="F35" s="141" t="s">
        <v>75</v>
      </c>
      <c r="G35" s="142"/>
      <c r="H35" s="9" t="s">
        <v>11</v>
      </c>
      <c r="I35" s="9" t="s">
        <v>12</v>
      </c>
      <c r="J35" s="10"/>
    </row>
    <row r="36" spans="1:10" ht="42.75" x14ac:dyDescent="0.3">
      <c r="A36" s="11" t="s">
        <v>76</v>
      </c>
      <c r="B36" s="11" t="s">
        <v>77</v>
      </c>
      <c r="C36" s="12" t="s">
        <v>78</v>
      </c>
      <c r="D36" s="11" t="s">
        <v>79</v>
      </c>
      <c r="E36" s="11" t="s">
        <v>80</v>
      </c>
      <c r="F36" s="148">
        <v>0</v>
      </c>
      <c r="G36" s="149"/>
      <c r="H36" s="18">
        <v>20</v>
      </c>
      <c r="I36" s="15">
        <f>F36*H36</f>
        <v>0</v>
      </c>
      <c r="J36" s="16">
        <v>1</v>
      </c>
    </row>
    <row r="37" spans="1:10" ht="42.75" x14ac:dyDescent="0.3">
      <c r="A37" s="11" t="s">
        <v>81</v>
      </c>
      <c r="B37" s="11" t="s">
        <v>23</v>
      </c>
      <c r="C37" s="12" t="s">
        <v>82</v>
      </c>
      <c r="D37" s="11" t="s">
        <v>83</v>
      </c>
      <c r="E37" s="11" t="s">
        <v>80</v>
      </c>
      <c r="F37" s="148">
        <v>0</v>
      </c>
      <c r="G37" s="149"/>
      <c r="H37" s="18">
        <v>1</v>
      </c>
      <c r="I37" s="15">
        <f>F37*H37</f>
        <v>0</v>
      </c>
      <c r="J37" s="16">
        <v>1</v>
      </c>
    </row>
    <row r="38" spans="1:10" x14ac:dyDescent="0.3">
      <c r="A38" s="35"/>
      <c r="B38" s="35"/>
      <c r="C38" s="36"/>
      <c r="D38" s="35"/>
      <c r="E38" s="35"/>
      <c r="F38" s="35"/>
      <c r="G38" s="35"/>
      <c r="H38" s="35"/>
      <c r="I38" s="35"/>
      <c r="J38" s="37"/>
    </row>
    <row r="39" spans="1:10" x14ac:dyDescent="0.3">
      <c r="A39" s="165" t="s">
        <v>175</v>
      </c>
      <c r="B39" s="165"/>
      <c r="C39" s="165"/>
      <c r="D39" s="165"/>
      <c r="E39" s="165"/>
      <c r="F39" s="165"/>
      <c r="G39" s="165"/>
      <c r="H39" s="165"/>
      <c r="I39" s="165"/>
      <c r="J39" s="38"/>
    </row>
    <row r="40" spans="1:10" ht="38.25" x14ac:dyDescent="0.3">
      <c r="A40" s="9" t="s">
        <v>5</v>
      </c>
      <c r="B40" s="9" t="s">
        <v>6</v>
      </c>
      <c r="C40" s="10" t="s">
        <v>7</v>
      </c>
      <c r="D40" s="9" t="s">
        <v>8</v>
      </c>
      <c r="E40" s="9" t="s">
        <v>9</v>
      </c>
      <c r="F40" s="141" t="s">
        <v>10</v>
      </c>
      <c r="G40" s="142"/>
      <c r="H40" s="9" t="s">
        <v>11</v>
      </c>
      <c r="I40" s="9" t="s">
        <v>12</v>
      </c>
      <c r="J40" s="9" t="s">
        <v>84</v>
      </c>
    </row>
    <row r="41" spans="1:10" x14ac:dyDescent="0.3">
      <c r="A41" s="11" t="s">
        <v>85</v>
      </c>
      <c r="B41" s="11" t="s">
        <v>86</v>
      </c>
      <c r="C41" s="12" t="s">
        <v>87</v>
      </c>
      <c r="D41" s="11" t="s">
        <v>88</v>
      </c>
      <c r="E41" s="11" t="s">
        <v>89</v>
      </c>
      <c r="F41" s="148">
        <v>0</v>
      </c>
      <c r="G41" s="149"/>
      <c r="H41" s="18">
        <v>1</v>
      </c>
      <c r="I41" s="15">
        <f t="shared" ref="I41:I47" si="3">H41*F41</f>
        <v>0</v>
      </c>
      <c r="J41" s="16">
        <v>1</v>
      </c>
    </row>
    <row r="42" spans="1:10" ht="28.5" x14ac:dyDescent="0.3">
      <c r="A42" s="11" t="s">
        <v>90</v>
      </c>
      <c r="B42" s="11" t="s">
        <v>15</v>
      </c>
      <c r="C42" s="12" t="s">
        <v>91</v>
      </c>
      <c r="D42" s="11" t="s">
        <v>92</v>
      </c>
      <c r="E42" s="13" t="s">
        <v>57</v>
      </c>
      <c r="F42" s="154">
        <v>0</v>
      </c>
      <c r="G42" s="154"/>
      <c r="H42" s="14">
        <v>4110</v>
      </c>
      <c r="I42" s="15">
        <f t="shared" si="3"/>
        <v>0</v>
      </c>
      <c r="J42" s="16">
        <v>0.5</v>
      </c>
    </row>
    <row r="43" spans="1:10" ht="42.75" x14ac:dyDescent="0.3">
      <c r="A43" s="11" t="s">
        <v>93</v>
      </c>
      <c r="B43" s="11" t="s">
        <v>26</v>
      </c>
      <c r="C43" s="12" t="s">
        <v>177</v>
      </c>
      <c r="D43" s="11" t="s">
        <v>178</v>
      </c>
      <c r="E43" s="13" t="s">
        <v>57</v>
      </c>
      <c r="F43" s="154">
        <v>0</v>
      </c>
      <c r="G43" s="154"/>
      <c r="H43" s="14">
        <v>4144</v>
      </c>
      <c r="I43" s="15">
        <f t="shared" si="3"/>
        <v>0</v>
      </c>
      <c r="J43" s="16">
        <v>0.5</v>
      </c>
    </row>
    <row r="44" spans="1:10" ht="28.5" x14ac:dyDescent="0.3">
      <c r="A44" s="11" t="s">
        <v>94</v>
      </c>
      <c r="B44" s="11" t="s">
        <v>95</v>
      </c>
      <c r="C44" s="12" t="s">
        <v>96</v>
      </c>
      <c r="D44" s="11"/>
      <c r="E44" s="11" t="s">
        <v>62</v>
      </c>
      <c r="F44" s="148">
        <v>0</v>
      </c>
      <c r="G44" s="149"/>
      <c r="H44" s="18">
        <f>5*12</f>
        <v>60</v>
      </c>
      <c r="I44" s="15">
        <f t="shared" si="3"/>
        <v>0</v>
      </c>
      <c r="J44" s="16">
        <v>1</v>
      </c>
    </row>
    <row r="45" spans="1:10" ht="28.5" x14ac:dyDescent="0.3">
      <c r="A45" s="11" t="s">
        <v>97</v>
      </c>
      <c r="B45" s="11" t="s">
        <v>95</v>
      </c>
      <c r="C45" s="12" t="s">
        <v>98</v>
      </c>
      <c r="D45" s="11"/>
      <c r="E45" s="11" t="s">
        <v>62</v>
      </c>
      <c r="F45" s="148">
        <v>0</v>
      </c>
      <c r="G45" s="149"/>
      <c r="H45" s="18">
        <f>5*12</f>
        <v>60</v>
      </c>
      <c r="I45" s="15">
        <f t="shared" si="3"/>
        <v>0</v>
      </c>
      <c r="J45" s="16">
        <v>1</v>
      </c>
    </row>
    <row r="46" spans="1:10" x14ac:dyDescent="0.3">
      <c r="A46" s="11" t="s">
        <v>99</v>
      </c>
      <c r="B46" s="11" t="s">
        <v>95</v>
      </c>
      <c r="C46" s="12" t="s">
        <v>100</v>
      </c>
      <c r="D46" s="11" t="s">
        <v>30</v>
      </c>
      <c r="E46" s="11" t="s">
        <v>31</v>
      </c>
      <c r="F46" s="154">
        <v>0</v>
      </c>
      <c r="G46" s="154"/>
      <c r="H46" s="18">
        <v>75</v>
      </c>
      <c r="I46" s="15">
        <f t="shared" si="3"/>
        <v>0</v>
      </c>
      <c r="J46" s="16">
        <v>1</v>
      </c>
    </row>
    <row r="47" spans="1:10" ht="28.5" customHeight="1" x14ac:dyDescent="0.3">
      <c r="A47" s="11" t="s">
        <v>101</v>
      </c>
      <c r="B47" s="11" t="s">
        <v>95</v>
      </c>
      <c r="C47" s="39" t="s">
        <v>165</v>
      </c>
      <c r="D47" s="40"/>
      <c r="E47" s="11" t="s">
        <v>42</v>
      </c>
      <c r="F47" s="148">
        <v>0</v>
      </c>
      <c r="G47" s="149"/>
      <c r="H47" s="18">
        <v>75</v>
      </c>
      <c r="I47" s="15">
        <f t="shared" si="3"/>
        <v>0</v>
      </c>
      <c r="J47" s="16">
        <v>1</v>
      </c>
    </row>
    <row r="48" spans="1:10" ht="45.75" customHeight="1" x14ac:dyDescent="0.3">
      <c r="A48" s="11" t="s">
        <v>102</v>
      </c>
      <c r="B48" s="11" t="s">
        <v>95</v>
      </c>
      <c r="C48" s="152" t="s">
        <v>179</v>
      </c>
      <c r="D48" s="153"/>
      <c r="E48" s="11" t="s">
        <v>42</v>
      </c>
      <c r="F48" s="150">
        <v>35.700000000000003</v>
      </c>
      <c r="G48" s="151"/>
      <c r="H48" s="1">
        <v>0</v>
      </c>
      <c r="I48" s="15">
        <f>(H48*F48)*H47</f>
        <v>0</v>
      </c>
      <c r="J48" s="16">
        <v>1</v>
      </c>
    </row>
    <row r="49" spans="1:11" ht="51" x14ac:dyDescent="0.3">
      <c r="A49" s="35"/>
      <c r="B49" s="35"/>
      <c r="C49" s="35"/>
      <c r="D49" s="35"/>
      <c r="E49" s="35"/>
      <c r="F49" s="35"/>
      <c r="G49" s="35"/>
      <c r="H49" s="41" t="s">
        <v>176</v>
      </c>
      <c r="I49" s="8">
        <f>SUM(I4:I10)+SUM(I14:I20)+SUM(I24:I32)+SUM(I36:I37)+SUM(I41+(I42*J42)+(I43*J43)+I44+I45+I46+I47+I48)</f>
        <v>0</v>
      </c>
      <c r="J49" s="37"/>
      <c r="K49" s="42"/>
    </row>
    <row r="50" spans="1:11" x14ac:dyDescent="0.3">
      <c r="A50" s="35"/>
      <c r="B50" s="35"/>
      <c r="C50" s="36"/>
      <c r="D50" s="35"/>
      <c r="E50" s="35"/>
      <c r="F50" s="35"/>
      <c r="G50" s="35"/>
      <c r="H50" s="35"/>
      <c r="I50" s="35"/>
      <c r="J50" s="37"/>
    </row>
    <row r="51" spans="1:11" x14ac:dyDescent="0.3">
      <c r="A51" s="155" t="s">
        <v>103</v>
      </c>
      <c r="B51" s="156"/>
      <c r="C51" s="156"/>
      <c r="D51" s="156"/>
      <c r="E51" s="156"/>
      <c r="F51" s="43"/>
      <c r="G51" s="44"/>
      <c r="H51" s="45"/>
      <c r="I51" s="45"/>
      <c r="J51" s="46"/>
    </row>
    <row r="52" spans="1:11" x14ac:dyDescent="0.3">
      <c r="A52" s="47" t="s">
        <v>104</v>
      </c>
      <c r="B52" s="47" t="s">
        <v>6</v>
      </c>
      <c r="C52" s="47" t="s">
        <v>105</v>
      </c>
      <c r="D52" s="47" t="s">
        <v>106</v>
      </c>
      <c r="E52" s="157" t="s">
        <v>107</v>
      </c>
      <c r="F52" s="157"/>
      <c r="G52" s="158" t="s">
        <v>108</v>
      </c>
      <c r="H52" s="159"/>
      <c r="I52" s="172" t="s">
        <v>109</v>
      </c>
      <c r="J52" s="172"/>
    </row>
    <row r="53" spans="1:11" x14ac:dyDescent="0.3">
      <c r="A53" s="48" t="s">
        <v>110</v>
      </c>
      <c r="B53" s="2"/>
      <c r="C53" s="2"/>
      <c r="D53" s="2"/>
      <c r="E53" s="143"/>
      <c r="F53" s="143"/>
      <c r="G53" s="144"/>
      <c r="H53" s="145"/>
      <c r="I53" s="146"/>
      <c r="J53" s="147"/>
    </row>
    <row r="54" spans="1:11" x14ac:dyDescent="0.3">
      <c r="A54" s="48" t="s">
        <v>111</v>
      </c>
      <c r="B54" s="2"/>
      <c r="C54" s="2"/>
      <c r="D54" s="2"/>
      <c r="E54" s="143"/>
      <c r="F54" s="143"/>
      <c r="G54" s="144"/>
      <c r="H54" s="145"/>
      <c r="I54" s="146"/>
      <c r="J54" s="147"/>
    </row>
    <row r="55" spans="1:11" x14ac:dyDescent="0.3">
      <c r="A55" s="48" t="s">
        <v>112</v>
      </c>
      <c r="B55" s="2"/>
      <c r="C55" s="2"/>
      <c r="D55" s="2"/>
      <c r="E55" s="143"/>
      <c r="F55" s="143"/>
      <c r="G55" s="144"/>
      <c r="H55" s="145"/>
      <c r="I55" s="146"/>
      <c r="J55" s="147"/>
    </row>
    <row r="56" spans="1:11" x14ac:dyDescent="0.3">
      <c r="A56" s="48" t="s">
        <v>113</v>
      </c>
      <c r="B56" s="2"/>
      <c r="C56" s="2"/>
      <c r="D56" s="2"/>
      <c r="E56" s="143"/>
      <c r="F56" s="143"/>
      <c r="G56" s="144"/>
      <c r="H56" s="145"/>
      <c r="I56" s="146"/>
      <c r="J56" s="147"/>
    </row>
    <row r="57" spans="1:11" x14ac:dyDescent="0.3">
      <c r="A57" s="48" t="s">
        <v>114</v>
      </c>
      <c r="B57" s="2"/>
      <c r="C57" s="2"/>
      <c r="D57" s="2"/>
      <c r="E57" s="143"/>
      <c r="F57" s="143"/>
      <c r="G57" s="144"/>
      <c r="H57" s="145"/>
      <c r="I57" s="146"/>
      <c r="J57" s="147"/>
    </row>
    <row r="58" spans="1:11" x14ac:dyDescent="0.3">
      <c r="A58" s="48" t="s">
        <v>115</v>
      </c>
      <c r="B58" s="2"/>
      <c r="C58" s="2"/>
      <c r="D58" s="2"/>
      <c r="E58" s="143"/>
      <c r="F58" s="143"/>
      <c r="G58" s="144"/>
      <c r="H58" s="145"/>
      <c r="I58" s="146"/>
      <c r="J58" s="147"/>
    </row>
    <row r="59" spans="1:11" x14ac:dyDescent="0.3">
      <c r="A59" s="48" t="s">
        <v>116</v>
      </c>
      <c r="B59" s="2"/>
      <c r="C59" s="2"/>
      <c r="D59" s="2"/>
      <c r="E59" s="143"/>
      <c r="F59" s="143"/>
      <c r="G59" s="144"/>
      <c r="H59" s="145"/>
      <c r="I59" s="146"/>
      <c r="J59" s="147"/>
    </row>
    <row r="60" spans="1:11" x14ac:dyDescent="0.3">
      <c r="A60" s="48" t="s">
        <v>117</v>
      </c>
      <c r="B60" s="2"/>
      <c r="C60" s="2"/>
      <c r="D60" s="2"/>
      <c r="E60" s="143"/>
      <c r="F60" s="143"/>
      <c r="G60" s="144"/>
      <c r="H60" s="145"/>
      <c r="I60" s="144"/>
      <c r="J60" s="145"/>
    </row>
    <row r="61" spans="1:11" x14ac:dyDescent="0.3">
      <c r="A61" s="48" t="s">
        <v>118</v>
      </c>
      <c r="B61" s="2"/>
      <c r="C61" s="2"/>
      <c r="D61" s="2"/>
      <c r="E61" s="143"/>
      <c r="F61" s="143"/>
      <c r="G61" s="144"/>
      <c r="H61" s="145"/>
      <c r="I61" s="144"/>
      <c r="J61" s="145"/>
    </row>
    <row r="62" spans="1:11" x14ac:dyDescent="0.3">
      <c r="A62" s="35"/>
      <c r="B62" s="35"/>
      <c r="C62" s="36"/>
      <c r="D62" s="35"/>
      <c r="E62" s="35"/>
      <c r="F62" s="35"/>
      <c r="G62" s="35"/>
      <c r="H62" s="35"/>
      <c r="I62" s="35"/>
      <c r="J62" s="37"/>
    </row>
    <row r="63" spans="1:11" x14ac:dyDescent="0.3">
      <c r="A63" s="175" t="s">
        <v>119</v>
      </c>
      <c r="B63" s="175"/>
      <c r="C63" s="175"/>
      <c r="D63" s="175"/>
      <c r="E63" s="175"/>
      <c r="F63" s="175"/>
      <c r="G63" s="175"/>
      <c r="H63" s="175"/>
      <c r="I63" s="175"/>
      <c r="J63" s="175"/>
    </row>
    <row r="64" spans="1:11" x14ac:dyDescent="0.3">
      <c r="A64" s="9" t="s">
        <v>5</v>
      </c>
      <c r="B64" s="176" t="s">
        <v>120</v>
      </c>
      <c r="C64" s="176"/>
      <c r="D64" s="176"/>
      <c r="E64" s="176"/>
      <c r="F64" s="176"/>
      <c r="G64" s="176"/>
      <c r="H64" s="176"/>
      <c r="I64" s="176"/>
      <c r="J64" s="176"/>
    </row>
    <row r="65" spans="1:10" x14ac:dyDescent="0.3">
      <c r="A65" s="49" t="s">
        <v>121</v>
      </c>
      <c r="B65" s="177" t="s">
        <v>122</v>
      </c>
      <c r="C65" s="177"/>
      <c r="D65" s="177"/>
      <c r="E65" s="177"/>
      <c r="F65" s="177"/>
      <c r="G65" s="177"/>
      <c r="H65" s="177"/>
      <c r="I65" s="177"/>
      <c r="J65" s="177"/>
    </row>
    <row r="66" spans="1:10" ht="27" customHeight="1" x14ac:dyDescent="0.3">
      <c r="A66" s="50">
        <v>1</v>
      </c>
      <c r="B66" s="177" t="s">
        <v>123</v>
      </c>
      <c r="C66" s="177"/>
      <c r="D66" s="177"/>
      <c r="E66" s="177"/>
      <c r="F66" s="177"/>
      <c r="G66" s="177"/>
      <c r="H66" s="177"/>
      <c r="I66" s="177"/>
      <c r="J66" s="177"/>
    </row>
    <row r="67" spans="1:10" ht="29.25" customHeight="1" x14ac:dyDescent="0.3">
      <c r="A67" s="50">
        <v>2</v>
      </c>
      <c r="B67" s="177" t="s">
        <v>124</v>
      </c>
      <c r="C67" s="177"/>
      <c r="D67" s="177"/>
      <c r="E67" s="177"/>
      <c r="F67" s="177"/>
      <c r="G67" s="177"/>
      <c r="H67" s="177"/>
      <c r="I67" s="177"/>
      <c r="J67" s="177"/>
    </row>
    <row r="68" spans="1:10" ht="30" customHeight="1" x14ac:dyDescent="0.3">
      <c r="A68" s="50">
        <v>3</v>
      </c>
      <c r="B68" s="178" t="s">
        <v>198</v>
      </c>
      <c r="C68" s="178"/>
      <c r="D68" s="178"/>
      <c r="E68" s="178"/>
      <c r="F68" s="178"/>
      <c r="G68" s="178"/>
      <c r="H68" s="178"/>
      <c r="I68" s="178"/>
      <c r="J68" s="178"/>
    </row>
    <row r="69" spans="1:10" ht="31.5" customHeight="1" x14ac:dyDescent="0.3">
      <c r="A69" s="50">
        <v>4</v>
      </c>
      <c r="B69" s="178" t="s">
        <v>199</v>
      </c>
      <c r="C69" s="178"/>
      <c r="D69" s="178"/>
      <c r="E69" s="178"/>
      <c r="F69" s="178"/>
      <c r="G69" s="178"/>
      <c r="H69" s="178"/>
      <c r="I69" s="178"/>
      <c r="J69" s="178"/>
    </row>
    <row r="70" spans="1:10" ht="18.75" customHeight="1" x14ac:dyDescent="0.3">
      <c r="A70" s="50">
        <v>5</v>
      </c>
      <c r="B70" s="173" t="s">
        <v>125</v>
      </c>
      <c r="C70" s="173"/>
      <c r="D70" s="173"/>
      <c r="E70" s="173"/>
      <c r="F70" s="173"/>
      <c r="G70" s="173"/>
      <c r="H70" s="173"/>
      <c r="I70" s="173"/>
      <c r="J70" s="173"/>
    </row>
    <row r="71" spans="1:10" ht="19.5" customHeight="1" x14ac:dyDescent="0.3">
      <c r="A71" s="50">
        <v>6</v>
      </c>
      <c r="B71" s="174" t="s">
        <v>126</v>
      </c>
      <c r="C71" s="174"/>
      <c r="D71" s="174"/>
      <c r="E71" s="174"/>
      <c r="F71" s="174"/>
      <c r="G71" s="174"/>
      <c r="H71" s="174"/>
      <c r="I71" s="174"/>
      <c r="J71" s="174"/>
    </row>
  </sheetData>
  <sheetProtection algorithmName="SHA-512" hashValue="2+iPIqbKvUfkbQbhBrVroRmDy2kKJ3mQt9U38M5gL957mKuIhaPj5Ju37bphkIlgKW3iN3cyYIJZV2ZrTqfOrQ==" saltValue="bL6F9sngg3F9tmxCZfgmxg==" spinCount="100000" sheet="1" objects="1" scenarios="1"/>
  <mergeCells count="94">
    <mergeCell ref="F10:G10"/>
    <mergeCell ref="B69:J69"/>
    <mergeCell ref="E58:F58"/>
    <mergeCell ref="G58:H58"/>
    <mergeCell ref="I58:J58"/>
    <mergeCell ref="E57:F57"/>
    <mergeCell ref="G57:H57"/>
    <mergeCell ref="I57:J57"/>
    <mergeCell ref="E55:F55"/>
    <mergeCell ref="G55:H55"/>
    <mergeCell ref="I55:J55"/>
    <mergeCell ref="A39:I39"/>
    <mergeCell ref="F40:G40"/>
    <mergeCell ref="F41:G41"/>
    <mergeCell ref="F27:G27"/>
    <mergeCell ref="F43:G43"/>
    <mergeCell ref="B70:J70"/>
    <mergeCell ref="B71:J71"/>
    <mergeCell ref="A63:J63"/>
    <mergeCell ref="B64:J64"/>
    <mergeCell ref="B65:J65"/>
    <mergeCell ref="B66:J66"/>
    <mergeCell ref="B67:J67"/>
    <mergeCell ref="B68:J68"/>
    <mergeCell ref="I60:J60"/>
    <mergeCell ref="F44:G44"/>
    <mergeCell ref="F45:G45"/>
    <mergeCell ref="I52:J52"/>
    <mergeCell ref="C48:D48"/>
    <mergeCell ref="C19:D19"/>
    <mergeCell ref="C20:D20"/>
    <mergeCell ref="F47:G47"/>
    <mergeCell ref="F32:G32"/>
    <mergeCell ref="F26:G26"/>
    <mergeCell ref="F28:G28"/>
    <mergeCell ref="F29:G29"/>
    <mergeCell ref="A22:J22"/>
    <mergeCell ref="F23:G23"/>
    <mergeCell ref="F24:G24"/>
    <mergeCell ref="A34:I34"/>
    <mergeCell ref="F42:G42"/>
    <mergeCell ref="F4:G4"/>
    <mergeCell ref="F5:G5"/>
    <mergeCell ref="F46:G46"/>
    <mergeCell ref="F6:G6"/>
    <mergeCell ref="F7:G7"/>
    <mergeCell ref="F9:G9"/>
    <mergeCell ref="F8:G8"/>
    <mergeCell ref="A12:I12"/>
    <mergeCell ref="C16:D16"/>
    <mergeCell ref="F16:G16"/>
    <mergeCell ref="C17:D17"/>
    <mergeCell ref="F17:G17"/>
    <mergeCell ref="C14:D14"/>
    <mergeCell ref="C15:D15"/>
    <mergeCell ref="F30:G30"/>
    <mergeCell ref="F14:G14"/>
    <mergeCell ref="A1:D1"/>
    <mergeCell ref="E1:F1"/>
    <mergeCell ref="G1:J1"/>
    <mergeCell ref="A2:J2"/>
    <mergeCell ref="F3:G3"/>
    <mergeCell ref="C18:D18"/>
    <mergeCell ref="F18:G18"/>
    <mergeCell ref="F25:G25"/>
    <mergeCell ref="F31:G31"/>
    <mergeCell ref="E56:F56"/>
    <mergeCell ref="G56:H56"/>
    <mergeCell ref="E53:F53"/>
    <mergeCell ref="G53:H53"/>
    <mergeCell ref="E54:F54"/>
    <mergeCell ref="G54:H54"/>
    <mergeCell ref="A51:E51"/>
    <mergeCell ref="E52:F52"/>
    <mergeCell ref="G52:H52"/>
    <mergeCell ref="F35:G35"/>
    <mergeCell ref="F36:G36"/>
    <mergeCell ref="F37:G37"/>
    <mergeCell ref="F13:G13"/>
    <mergeCell ref="E61:F61"/>
    <mergeCell ref="G61:H61"/>
    <mergeCell ref="I61:J61"/>
    <mergeCell ref="I56:J56"/>
    <mergeCell ref="I53:J53"/>
    <mergeCell ref="I54:J54"/>
    <mergeCell ref="F15:G15"/>
    <mergeCell ref="F19:G19"/>
    <mergeCell ref="F20:G20"/>
    <mergeCell ref="F48:G48"/>
    <mergeCell ref="E59:F59"/>
    <mergeCell ref="G59:H59"/>
    <mergeCell ref="I59:J59"/>
    <mergeCell ref="E60:F60"/>
    <mergeCell ref="G60:H60"/>
  </mergeCells>
  <phoneticPr fontId="4" type="noConversion"/>
  <dataValidations count="1">
    <dataValidation operator="lessThanOrEqual" allowBlank="1" showInputMessage="1" showErrorMessage="1" sqref="C20 B11:C11 E11:F11 I60:I61 G52:G61 B52:E61 B47:C48 B19:B20 E47:E48 E19:E20 B64:B71" xr:uid="{81B8AF5E-D602-496F-86A6-F724AE182330}"/>
  </dataValidation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151ED-6252-44B2-BB28-86ABB7FBB128}">
  <dimension ref="A1:AP84"/>
  <sheetViews>
    <sheetView zoomScaleNormal="100" workbookViewId="0">
      <selection activeCell="B17" sqref="B17"/>
    </sheetView>
  </sheetViews>
  <sheetFormatPr defaultColWidth="9.140625" defaultRowHeight="14.25" x14ac:dyDescent="0.25"/>
  <cols>
    <col min="1" max="1" width="7.7109375" style="87" customWidth="1"/>
    <col min="2" max="2" width="96.85546875" style="87" customWidth="1"/>
    <col min="3" max="3" width="30.28515625" style="125" customWidth="1"/>
    <col min="4" max="4" width="24.42578125" style="125" customWidth="1"/>
    <col min="5" max="5" width="30.85546875" style="125" bestFit="1" customWidth="1"/>
    <col min="6" max="6" width="27.7109375" style="125" customWidth="1"/>
    <col min="7" max="7" width="25.7109375" style="125" customWidth="1"/>
    <col min="8" max="8" width="27.7109375" style="86" customWidth="1"/>
    <col min="9" max="9" width="19" style="87" customWidth="1"/>
    <col min="10" max="16384" width="9.140625" style="87"/>
  </cols>
  <sheetData>
    <row r="1" spans="1:10" s="6" customFormat="1" ht="48.75" customHeight="1" x14ac:dyDescent="0.3">
      <c r="A1" s="180" t="s">
        <v>204</v>
      </c>
      <c r="B1" s="181"/>
      <c r="C1" s="161" t="s">
        <v>3</v>
      </c>
      <c r="D1" s="162"/>
      <c r="E1" s="162"/>
      <c r="F1" s="162"/>
      <c r="G1" s="179"/>
      <c r="H1" s="7"/>
      <c r="I1" s="7"/>
      <c r="J1" s="7"/>
    </row>
    <row r="2" spans="1:10" ht="75" customHeight="1" x14ac:dyDescent="0.25">
      <c r="A2" s="83"/>
      <c r="B2" s="84" t="s">
        <v>130</v>
      </c>
      <c r="C2" s="85" t="s">
        <v>128</v>
      </c>
      <c r="D2" s="85" t="s">
        <v>190</v>
      </c>
      <c r="E2" s="85" t="s">
        <v>184</v>
      </c>
      <c r="F2" s="85" t="s">
        <v>188</v>
      </c>
      <c r="G2" s="85" t="s">
        <v>185</v>
      </c>
    </row>
    <row r="3" spans="1:10" ht="26.25" customHeight="1" x14ac:dyDescent="0.25">
      <c r="A3" s="88" t="s">
        <v>5</v>
      </c>
      <c r="B3" s="89" t="s">
        <v>127</v>
      </c>
      <c r="C3" s="88"/>
      <c r="D3" s="88"/>
      <c r="E3" s="88" t="s">
        <v>186</v>
      </c>
      <c r="F3" s="88"/>
      <c r="G3" s="88"/>
    </row>
    <row r="4" spans="1:10" ht="28.5" x14ac:dyDescent="0.3">
      <c r="A4" s="182" t="s">
        <v>131</v>
      </c>
      <c r="B4" s="183" t="s">
        <v>170</v>
      </c>
      <c r="C4" s="90" t="s">
        <v>132</v>
      </c>
      <c r="D4" s="91">
        <v>-130000</v>
      </c>
      <c r="E4" s="137"/>
      <c r="F4" s="91">
        <f>E4*D4</f>
        <v>0</v>
      </c>
      <c r="G4" s="182" t="s">
        <v>193</v>
      </c>
      <c r="H4" s="92"/>
    </row>
    <row r="5" spans="1:10" ht="27.75" customHeight="1" x14ac:dyDescent="0.3">
      <c r="A5" s="182"/>
      <c r="B5" s="183"/>
      <c r="C5" s="90" t="s">
        <v>133</v>
      </c>
      <c r="D5" s="93">
        <f>0.75*D4</f>
        <v>-97500</v>
      </c>
      <c r="E5" s="137"/>
      <c r="F5" s="91">
        <f>E5*D5</f>
        <v>0</v>
      </c>
      <c r="G5" s="182"/>
      <c r="H5" s="92"/>
    </row>
    <row r="6" spans="1:10" ht="27.75" customHeight="1" x14ac:dyDescent="0.3">
      <c r="A6" s="182"/>
      <c r="B6" s="183"/>
      <c r="C6" s="90" t="s">
        <v>134</v>
      </c>
      <c r="D6" s="93">
        <f>0.5*D4</f>
        <v>-65000</v>
      </c>
      <c r="E6" s="137"/>
      <c r="F6" s="91">
        <f>E6*D6</f>
        <v>0</v>
      </c>
      <c r="G6" s="182"/>
      <c r="H6" s="92"/>
    </row>
    <row r="7" spans="1:10" ht="27.75" customHeight="1" x14ac:dyDescent="0.3">
      <c r="A7" s="182"/>
      <c r="B7" s="183"/>
      <c r="C7" s="90" t="s">
        <v>135</v>
      </c>
      <c r="D7" s="93">
        <f>0.25*D4</f>
        <v>-32500</v>
      </c>
      <c r="E7" s="137"/>
      <c r="F7" s="91">
        <f>E7*D7</f>
        <v>0</v>
      </c>
      <c r="G7" s="182"/>
      <c r="H7" s="92"/>
    </row>
    <row r="8" spans="1:10" ht="28.5" x14ac:dyDescent="0.3">
      <c r="A8" s="182"/>
      <c r="B8" s="183"/>
      <c r="C8" s="90" t="s">
        <v>136</v>
      </c>
      <c r="D8" s="94"/>
      <c r="E8" s="90">
        <f>SUM(E4:E7)</f>
        <v>0</v>
      </c>
      <c r="F8" s="95"/>
      <c r="G8" s="182"/>
      <c r="H8" s="92"/>
    </row>
    <row r="9" spans="1:10" ht="51" x14ac:dyDescent="0.3">
      <c r="A9" s="83"/>
      <c r="B9" s="96" t="s">
        <v>130</v>
      </c>
      <c r="C9" s="85" t="s">
        <v>128</v>
      </c>
      <c r="D9" s="85" t="s">
        <v>189</v>
      </c>
      <c r="E9" s="85" t="s">
        <v>184</v>
      </c>
      <c r="F9" s="85" t="s">
        <v>188</v>
      </c>
      <c r="G9" s="85" t="s">
        <v>129</v>
      </c>
      <c r="H9" s="92"/>
    </row>
    <row r="10" spans="1:10" x14ac:dyDescent="0.3">
      <c r="A10" s="97" t="s">
        <v>5</v>
      </c>
      <c r="B10" s="97" t="s">
        <v>127</v>
      </c>
      <c r="C10" s="3"/>
      <c r="D10" s="3"/>
      <c r="E10" s="98"/>
      <c r="F10" s="99"/>
      <c r="G10" s="99"/>
      <c r="H10" s="92"/>
    </row>
    <row r="11" spans="1:10" x14ac:dyDescent="0.3">
      <c r="A11" s="182" t="s">
        <v>137</v>
      </c>
      <c r="B11" s="184" t="s">
        <v>138</v>
      </c>
      <c r="C11" s="90" t="s">
        <v>139</v>
      </c>
      <c r="D11" s="91">
        <v>-65000</v>
      </c>
      <c r="E11" s="185" t="s">
        <v>201</v>
      </c>
      <c r="F11" s="186" t="e" cm="1">
        <f t="array" ref="F11">_xlfn.IFS(E11=C11,D11,E11=C12,D12,E11=C13,D13,E11=C14,D14,E11=C15,D15,E11=C16,D16)</f>
        <v>#N/A</v>
      </c>
      <c r="G11" s="182" t="s">
        <v>140</v>
      </c>
      <c r="H11" s="92"/>
    </row>
    <row r="12" spans="1:10" x14ac:dyDescent="0.3">
      <c r="A12" s="182"/>
      <c r="B12" s="184"/>
      <c r="C12" s="90" t="s">
        <v>141</v>
      </c>
      <c r="D12" s="91">
        <f>0.6*D11</f>
        <v>-39000</v>
      </c>
      <c r="E12" s="185"/>
      <c r="F12" s="186"/>
      <c r="G12" s="182"/>
      <c r="H12" s="92"/>
    </row>
    <row r="13" spans="1:10" x14ac:dyDescent="0.3">
      <c r="A13" s="182"/>
      <c r="B13" s="184"/>
      <c r="C13" s="90" t="s">
        <v>142</v>
      </c>
      <c r="D13" s="91">
        <f>0.4*D11</f>
        <v>-26000</v>
      </c>
      <c r="E13" s="185"/>
      <c r="F13" s="186"/>
      <c r="G13" s="182"/>
      <c r="H13" s="92"/>
    </row>
    <row r="14" spans="1:10" x14ac:dyDescent="0.3">
      <c r="A14" s="182"/>
      <c r="B14" s="184"/>
      <c r="C14" s="90" t="s">
        <v>143</v>
      </c>
      <c r="D14" s="91">
        <f>0.25*D11</f>
        <v>-16250</v>
      </c>
      <c r="E14" s="185"/>
      <c r="F14" s="186"/>
      <c r="G14" s="182"/>
      <c r="H14" s="92"/>
    </row>
    <row r="15" spans="1:10" x14ac:dyDescent="0.3">
      <c r="A15" s="182"/>
      <c r="B15" s="184"/>
      <c r="C15" s="90" t="s">
        <v>144</v>
      </c>
      <c r="D15" s="91">
        <f>0.1*D11</f>
        <v>-6500</v>
      </c>
      <c r="E15" s="185"/>
      <c r="F15" s="186"/>
      <c r="G15" s="182"/>
      <c r="H15" s="92"/>
    </row>
    <row r="16" spans="1:10" x14ac:dyDescent="0.3">
      <c r="A16" s="182"/>
      <c r="B16" s="184"/>
      <c r="C16" s="90" t="s">
        <v>194</v>
      </c>
      <c r="D16" s="100">
        <v>0</v>
      </c>
      <c r="E16" s="185"/>
      <c r="F16" s="186"/>
      <c r="G16" s="182"/>
      <c r="H16" s="92"/>
    </row>
    <row r="17" spans="1:42" ht="38.25" x14ac:dyDescent="0.3">
      <c r="A17" s="83"/>
      <c r="B17" s="96" t="s">
        <v>130</v>
      </c>
      <c r="C17" s="85" t="s">
        <v>128</v>
      </c>
      <c r="D17" s="85" t="s">
        <v>187</v>
      </c>
      <c r="E17" s="85" t="s">
        <v>191</v>
      </c>
      <c r="F17" s="85" t="s">
        <v>188</v>
      </c>
      <c r="G17" s="85" t="s">
        <v>129</v>
      </c>
      <c r="H17" s="92"/>
    </row>
    <row r="18" spans="1:42" x14ac:dyDescent="0.3">
      <c r="A18" s="97" t="s">
        <v>5</v>
      </c>
      <c r="B18" s="97" t="s">
        <v>127</v>
      </c>
      <c r="C18" s="3"/>
      <c r="D18" s="3"/>
      <c r="E18" s="3"/>
      <c r="F18" s="3"/>
      <c r="G18" s="3"/>
      <c r="H18" s="92"/>
    </row>
    <row r="19" spans="1:42" s="102" customFormat="1" ht="28.5" x14ac:dyDescent="0.3">
      <c r="A19" s="191" t="s">
        <v>145</v>
      </c>
      <c r="B19" s="195" t="s">
        <v>205</v>
      </c>
      <c r="C19" s="101" t="s">
        <v>206</v>
      </c>
      <c r="D19" s="100">
        <v>-65000</v>
      </c>
      <c r="E19" s="194" t="s">
        <v>201</v>
      </c>
      <c r="F19" s="192" t="e" cm="1">
        <f t="array" ref="F19">_xlfn.IFS(E19=C19,D19,E19=C20,D20,E19=C21,D21,E19=C22,D22)</f>
        <v>#N/A</v>
      </c>
      <c r="G19" s="191" t="s">
        <v>140</v>
      </c>
      <c r="H19" s="92"/>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row>
    <row r="20" spans="1:42" s="102" customFormat="1" ht="28.5" x14ac:dyDescent="0.3">
      <c r="A20" s="191"/>
      <c r="B20" s="195"/>
      <c r="C20" s="101" t="s">
        <v>207</v>
      </c>
      <c r="D20" s="100">
        <f>0.5*D19</f>
        <v>-32500</v>
      </c>
      <c r="E20" s="194"/>
      <c r="F20" s="192"/>
      <c r="G20" s="191"/>
      <c r="H20" s="92"/>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row>
    <row r="21" spans="1:42" s="102" customFormat="1" ht="28.5" x14ac:dyDescent="0.3">
      <c r="A21" s="191"/>
      <c r="B21" s="195"/>
      <c r="C21" s="101" t="s">
        <v>208</v>
      </c>
      <c r="D21" s="100">
        <f>0.25*D19</f>
        <v>-16250</v>
      </c>
      <c r="E21" s="194"/>
      <c r="F21" s="192"/>
      <c r="G21" s="191"/>
      <c r="H21" s="92"/>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row>
    <row r="22" spans="1:42" s="102" customFormat="1" ht="28.5" x14ac:dyDescent="0.3">
      <c r="A22" s="191"/>
      <c r="B22" s="195"/>
      <c r="C22" s="101" t="s">
        <v>209</v>
      </c>
      <c r="D22" s="100">
        <v>0</v>
      </c>
      <c r="E22" s="194"/>
      <c r="F22" s="192"/>
      <c r="G22" s="191"/>
      <c r="H22" s="92"/>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row>
    <row r="23" spans="1:42" s="102" customFormat="1" ht="38.25" x14ac:dyDescent="0.3">
      <c r="A23" s="83"/>
      <c r="B23" s="96" t="s">
        <v>130</v>
      </c>
      <c r="C23" s="85" t="s">
        <v>183</v>
      </c>
      <c r="D23" s="85" t="s">
        <v>187</v>
      </c>
      <c r="E23" s="85" t="s">
        <v>191</v>
      </c>
      <c r="F23" s="85" t="s">
        <v>188</v>
      </c>
      <c r="G23" s="85" t="s">
        <v>129</v>
      </c>
      <c r="H23" s="92"/>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row>
    <row r="24" spans="1:42" s="102" customFormat="1" ht="14.25" customHeight="1" x14ac:dyDescent="0.3">
      <c r="A24" s="97" t="s">
        <v>5</v>
      </c>
      <c r="B24" s="97" t="s">
        <v>127</v>
      </c>
      <c r="C24" s="3"/>
      <c r="D24" s="3"/>
      <c r="E24" s="3"/>
      <c r="F24" s="3"/>
      <c r="G24" s="3"/>
      <c r="H24" s="92"/>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row>
    <row r="25" spans="1:42" s="105" customFormat="1" ht="63" customHeight="1" x14ac:dyDescent="0.3">
      <c r="A25" s="193" t="s">
        <v>146</v>
      </c>
      <c r="B25" s="103" t="s">
        <v>196</v>
      </c>
      <c r="C25" s="193"/>
      <c r="D25" s="196">
        <v>-110000</v>
      </c>
      <c r="E25" s="193" t="s">
        <v>195</v>
      </c>
      <c r="F25" s="189" t="s">
        <v>147</v>
      </c>
      <c r="G25" s="193" t="s">
        <v>200</v>
      </c>
      <c r="H25" s="92"/>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row>
    <row r="26" spans="1:42" s="104" customFormat="1" ht="15" customHeight="1" x14ac:dyDescent="0.3">
      <c r="A26" s="193"/>
      <c r="B26" s="106" t="s">
        <v>166</v>
      </c>
      <c r="C26" s="193"/>
      <c r="D26" s="196"/>
      <c r="E26" s="193"/>
      <c r="F26" s="190"/>
      <c r="G26" s="193"/>
      <c r="H26" s="92"/>
    </row>
    <row r="27" spans="1:42" s="104" customFormat="1" ht="15" customHeight="1" x14ac:dyDescent="0.3">
      <c r="A27" s="193"/>
      <c r="B27" s="106" t="s">
        <v>148</v>
      </c>
      <c r="C27" s="193"/>
      <c r="D27" s="196"/>
      <c r="E27" s="193"/>
      <c r="F27" s="190"/>
      <c r="G27" s="193"/>
      <c r="H27" s="92"/>
    </row>
    <row r="28" spans="1:42" s="104" customFormat="1" ht="15" customHeight="1" x14ac:dyDescent="0.3">
      <c r="A28" s="193"/>
      <c r="B28" s="106" t="s">
        <v>149</v>
      </c>
      <c r="C28" s="193"/>
      <c r="D28" s="196"/>
      <c r="E28" s="193"/>
      <c r="F28" s="190"/>
      <c r="G28" s="193"/>
      <c r="H28" s="92"/>
    </row>
    <row r="29" spans="1:42" s="104" customFormat="1" x14ac:dyDescent="0.3">
      <c r="A29" s="193"/>
      <c r="B29" s="106" t="s">
        <v>150</v>
      </c>
      <c r="C29" s="193"/>
      <c r="D29" s="196"/>
      <c r="E29" s="193"/>
      <c r="F29" s="190"/>
      <c r="G29" s="193"/>
      <c r="H29" s="92"/>
    </row>
    <row r="30" spans="1:42" s="104" customFormat="1" ht="14.25" customHeight="1" thickBot="1" x14ac:dyDescent="0.35">
      <c r="A30" s="107"/>
      <c r="B30" s="108"/>
      <c r="C30" s="108"/>
      <c r="D30" s="108"/>
      <c r="E30" s="108"/>
      <c r="F30" s="108"/>
      <c r="G30" s="109"/>
      <c r="H30" s="92"/>
    </row>
    <row r="31" spans="1:42" s="104" customFormat="1" ht="14.25" customHeight="1" x14ac:dyDescent="0.3">
      <c r="A31" s="92"/>
      <c r="B31" s="92"/>
      <c r="C31" s="92"/>
      <c r="D31" s="92"/>
      <c r="E31" s="92"/>
      <c r="F31" s="92"/>
      <c r="G31" s="92"/>
      <c r="H31" s="92"/>
    </row>
    <row r="32" spans="1:42" s="104" customFormat="1" ht="27" x14ac:dyDescent="0.3">
      <c r="A32" s="110"/>
      <c r="B32" s="110"/>
      <c r="C32" s="111" t="s">
        <v>168</v>
      </c>
      <c r="D32" s="110"/>
      <c r="E32" s="110"/>
      <c r="F32" s="111" t="s">
        <v>167</v>
      </c>
      <c r="H32" s="92"/>
    </row>
    <row r="33" spans="1:8" s="104" customFormat="1" ht="14.25" customHeight="1" x14ac:dyDescent="0.3">
      <c r="B33" s="112" t="s">
        <v>151</v>
      </c>
      <c r="C33" s="113" t="s">
        <v>152</v>
      </c>
      <c r="E33" s="113" t="s">
        <v>151</v>
      </c>
      <c r="F33" s="114" t="e">
        <f>SUM(F4:F7)/E8</f>
        <v>#DIV/0!</v>
      </c>
      <c r="H33" s="92"/>
    </row>
    <row r="34" spans="1:8" s="104" customFormat="1" x14ac:dyDescent="0.25">
      <c r="B34" s="113" t="s">
        <v>153</v>
      </c>
      <c r="C34" s="113" t="s">
        <v>154</v>
      </c>
      <c r="D34" s="115"/>
      <c r="E34" s="113" t="s">
        <v>153</v>
      </c>
      <c r="F34" s="116" t="e">
        <f>F11</f>
        <v>#N/A</v>
      </c>
      <c r="H34" s="86"/>
    </row>
    <row r="35" spans="1:8" s="104" customFormat="1" x14ac:dyDescent="0.25">
      <c r="B35" s="113" t="s">
        <v>155</v>
      </c>
      <c r="C35" s="113" t="s">
        <v>154</v>
      </c>
      <c r="D35" s="115"/>
      <c r="E35" s="113" t="s">
        <v>155</v>
      </c>
      <c r="F35" s="116" t="e">
        <f>F19</f>
        <v>#N/A</v>
      </c>
      <c r="H35" s="86"/>
    </row>
    <row r="36" spans="1:8" s="104" customFormat="1" ht="28.5" x14ac:dyDescent="0.25">
      <c r="B36" s="113" t="s">
        <v>156</v>
      </c>
      <c r="C36" s="113" t="s">
        <v>157</v>
      </c>
      <c r="D36" s="115"/>
      <c r="E36" s="113" t="s">
        <v>156</v>
      </c>
      <c r="F36" s="116" t="s">
        <v>147</v>
      </c>
      <c r="H36" s="86"/>
    </row>
    <row r="37" spans="1:8" s="104" customFormat="1" ht="94.5" x14ac:dyDescent="0.25">
      <c r="B37" s="113" t="s">
        <v>169</v>
      </c>
      <c r="C37" s="113" t="s">
        <v>158</v>
      </c>
      <c r="D37" s="115"/>
      <c r="E37" s="113" t="s">
        <v>197</v>
      </c>
      <c r="F37" s="116" t="e">
        <f>SUM(F33:F35)</f>
        <v>#DIV/0!</v>
      </c>
      <c r="H37" s="86"/>
    </row>
    <row r="38" spans="1:8" s="104" customFormat="1" x14ac:dyDescent="0.25">
      <c r="H38" s="86"/>
    </row>
    <row r="39" spans="1:8" x14ac:dyDescent="0.25">
      <c r="A39" s="117" t="s">
        <v>159</v>
      </c>
      <c r="B39" s="118"/>
      <c r="C39" s="119"/>
      <c r="D39" s="119"/>
      <c r="E39" s="119"/>
      <c r="F39" s="119"/>
      <c r="G39" s="119"/>
    </row>
    <row r="40" spans="1:8" x14ac:dyDescent="0.25">
      <c r="A40" s="187" t="s">
        <v>160</v>
      </c>
      <c r="B40" s="188"/>
      <c r="C40" s="188"/>
      <c r="D40" s="188"/>
      <c r="E40" s="188"/>
      <c r="F40" s="188"/>
      <c r="G40" s="188"/>
    </row>
    <row r="41" spans="1:8" x14ac:dyDescent="0.25">
      <c r="A41" s="120"/>
      <c r="B41" s="119"/>
      <c r="C41" s="119"/>
      <c r="D41" s="120"/>
      <c r="E41" s="120"/>
      <c r="F41" s="120"/>
      <c r="G41" s="120"/>
    </row>
    <row r="42" spans="1:8" x14ac:dyDescent="0.2">
      <c r="A42" s="104"/>
      <c r="B42" s="121"/>
      <c r="C42" s="122"/>
      <c r="D42" s="122"/>
      <c r="E42" s="122"/>
      <c r="F42" s="122"/>
      <c r="G42" s="122"/>
    </row>
    <row r="43" spans="1:8" x14ac:dyDescent="0.2">
      <c r="A43" s="123"/>
      <c r="B43" s="124"/>
      <c r="C43" s="122"/>
      <c r="F43" s="122"/>
      <c r="G43" s="122"/>
    </row>
    <row r="44" spans="1:8" x14ac:dyDescent="0.2">
      <c r="A44" s="104"/>
      <c r="B44" s="126"/>
      <c r="C44" s="122"/>
      <c r="F44" s="122"/>
      <c r="G44" s="122"/>
    </row>
    <row r="45" spans="1:8" x14ac:dyDescent="0.2">
      <c r="A45" s="104"/>
      <c r="B45" s="126"/>
      <c r="C45" s="122"/>
      <c r="F45" s="122"/>
      <c r="G45" s="122"/>
    </row>
    <row r="46" spans="1:8" x14ac:dyDescent="0.25">
      <c r="A46" s="127"/>
      <c r="B46" s="126"/>
      <c r="C46" s="127"/>
      <c r="F46" s="128"/>
      <c r="G46" s="128"/>
    </row>
    <row r="52" spans="1:7" x14ac:dyDescent="0.25">
      <c r="A52" s="129"/>
      <c r="B52" s="130"/>
      <c r="C52" s="131"/>
      <c r="D52" s="131"/>
      <c r="E52" s="131"/>
      <c r="F52" s="131"/>
      <c r="G52" s="131"/>
    </row>
    <row r="56" spans="1:7" x14ac:dyDescent="0.25">
      <c r="A56" s="129"/>
      <c r="B56" s="130"/>
      <c r="C56" s="131"/>
      <c r="D56" s="131"/>
      <c r="E56" s="131"/>
      <c r="F56" s="131"/>
      <c r="G56" s="131"/>
    </row>
    <row r="57" spans="1:7" x14ac:dyDescent="0.25">
      <c r="B57" s="132"/>
      <c r="C57" s="133"/>
      <c r="D57" s="133"/>
      <c r="E57" s="133"/>
      <c r="F57" s="133"/>
      <c r="G57" s="133"/>
    </row>
    <row r="58" spans="1:7" x14ac:dyDescent="0.25">
      <c r="B58" s="134"/>
    </row>
    <row r="59" spans="1:7" x14ac:dyDescent="0.25">
      <c r="A59" s="135"/>
      <c r="B59" s="135"/>
      <c r="C59" s="136"/>
      <c r="D59" s="136"/>
      <c r="E59" s="136"/>
      <c r="F59" s="136"/>
      <c r="G59" s="136"/>
    </row>
    <row r="61" spans="1:7" x14ac:dyDescent="0.25">
      <c r="A61" s="135"/>
      <c r="B61" s="135"/>
      <c r="C61" s="136"/>
      <c r="D61" s="136"/>
      <c r="E61" s="136"/>
      <c r="F61" s="136"/>
      <c r="G61" s="136"/>
    </row>
    <row r="62" spans="1:7" x14ac:dyDescent="0.25">
      <c r="A62" s="135"/>
      <c r="B62" s="135"/>
      <c r="C62" s="136"/>
      <c r="D62" s="136"/>
      <c r="E62" s="136"/>
      <c r="F62" s="136"/>
      <c r="G62" s="136"/>
    </row>
    <row r="63" spans="1:7" x14ac:dyDescent="0.25">
      <c r="A63" s="135"/>
      <c r="B63" s="135"/>
      <c r="C63" s="136"/>
      <c r="D63" s="136"/>
      <c r="E63" s="136"/>
      <c r="F63" s="136"/>
      <c r="G63" s="136"/>
    </row>
    <row r="64" spans="1:7" x14ac:dyDescent="0.25">
      <c r="A64" s="135"/>
    </row>
    <row r="65" spans="1:7" x14ac:dyDescent="0.25">
      <c r="A65" s="135"/>
    </row>
    <row r="66" spans="1:7" x14ac:dyDescent="0.25">
      <c r="A66" s="135"/>
      <c r="B66" s="132"/>
      <c r="C66" s="133"/>
      <c r="D66" s="133"/>
      <c r="E66" s="133"/>
      <c r="F66" s="133"/>
      <c r="G66" s="133"/>
    </row>
    <row r="67" spans="1:7" x14ac:dyDescent="0.25">
      <c r="A67" s="135"/>
    </row>
    <row r="68" spans="1:7" x14ac:dyDescent="0.25">
      <c r="A68" s="135"/>
      <c r="B68" s="132"/>
      <c r="C68" s="133"/>
      <c r="D68" s="133"/>
      <c r="E68" s="133"/>
      <c r="F68" s="133"/>
      <c r="G68" s="133"/>
    </row>
    <row r="69" spans="1:7" x14ac:dyDescent="0.25">
      <c r="A69" s="135"/>
    </row>
    <row r="70" spans="1:7" x14ac:dyDescent="0.25">
      <c r="A70" s="135"/>
      <c r="B70" s="132"/>
      <c r="C70" s="133"/>
      <c r="D70" s="133"/>
      <c r="E70" s="133"/>
      <c r="F70" s="133"/>
      <c r="G70" s="133"/>
    </row>
    <row r="71" spans="1:7" x14ac:dyDescent="0.25">
      <c r="A71" s="135"/>
    </row>
    <row r="72" spans="1:7" x14ac:dyDescent="0.25">
      <c r="A72" s="135"/>
      <c r="B72" s="132"/>
      <c r="C72" s="133"/>
      <c r="D72" s="133"/>
      <c r="E72" s="133"/>
      <c r="F72" s="133"/>
      <c r="G72" s="133"/>
    </row>
    <row r="73" spans="1:7" x14ac:dyDescent="0.25">
      <c r="A73" s="135"/>
    </row>
    <row r="74" spans="1:7" x14ac:dyDescent="0.25">
      <c r="A74" s="135"/>
    </row>
    <row r="75" spans="1:7" x14ac:dyDescent="0.25">
      <c r="A75" s="135"/>
      <c r="B75" s="132"/>
      <c r="C75" s="133"/>
      <c r="D75" s="133"/>
      <c r="E75" s="133"/>
      <c r="F75" s="133"/>
      <c r="G75" s="133"/>
    </row>
    <row r="76" spans="1:7" x14ac:dyDescent="0.25">
      <c r="A76" s="135"/>
    </row>
    <row r="77" spans="1:7" x14ac:dyDescent="0.25">
      <c r="A77" s="135"/>
    </row>
    <row r="78" spans="1:7" x14ac:dyDescent="0.25">
      <c r="A78" s="135"/>
    </row>
    <row r="79" spans="1:7" x14ac:dyDescent="0.25">
      <c r="A79" s="135"/>
      <c r="B79" s="132"/>
      <c r="C79" s="133"/>
      <c r="D79" s="133"/>
      <c r="E79" s="133"/>
      <c r="F79" s="133"/>
      <c r="G79" s="133"/>
    </row>
    <row r="80" spans="1:7" x14ac:dyDescent="0.25">
      <c r="A80" s="135"/>
    </row>
    <row r="81" spans="1:7" x14ac:dyDescent="0.25">
      <c r="A81" s="135"/>
      <c r="B81" s="132"/>
      <c r="C81" s="133"/>
      <c r="D81" s="133"/>
      <c r="E81" s="133"/>
      <c r="F81" s="133"/>
      <c r="G81" s="133"/>
    </row>
    <row r="82" spans="1:7" x14ac:dyDescent="0.25">
      <c r="A82" s="135"/>
    </row>
    <row r="83" spans="1:7" x14ac:dyDescent="0.25">
      <c r="A83" s="135"/>
    </row>
    <row r="84" spans="1:7" x14ac:dyDescent="0.25">
      <c r="A84" s="135"/>
    </row>
  </sheetData>
  <sheetProtection algorithmName="SHA-512" hashValue="+R/C8ai1tap9cIhHC/Hdlng+UA/cwsMXHCDOFabkiw29CKEYZZ1olOD2qrwnaddp+zET2vdiSBnnYzCjT6aFTg==" saltValue="RgenD5XhLth2Yob3EP1+Og==" spinCount="100000" sheet="1" objects="1" scenarios="1"/>
  <mergeCells count="23">
    <mergeCell ref="A40:G40"/>
    <mergeCell ref="F25:F29"/>
    <mergeCell ref="A19:A22"/>
    <mergeCell ref="F19:F22"/>
    <mergeCell ref="G19:G22"/>
    <mergeCell ref="A25:A29"/>
    <mergeCell ref="E19:E22"/>
    <mergeCell ref="E25:E29"/>
    <mergeCell ref="G25:G29"/>
    <mergeCell ref="B19:B22"/>
    <mergeCell ref="D25:D29"/>
    <mergeCell ref="C25:C29"/>
    <mergeCell ref="A11:A16"/>
    <mergeCell ref="B11:B16"/>
    <mergeCell ref="E11:E16"/>
    <mergeCell ref="F11:F16"/>
    <mergeCell ref="G11:G16"/>
    <mergeCell ref="C1:D1"/>
    <mergeCell ref="E1:G1"/>
    <mergeCell ref="A1:B1"/>
    <mergeCell ref="A4:A8"/>
    <mergeCell ref="B4:B8"/>
    <mergeCell ref="G4:G8"/>
  </mergeCells>
  <phoneticPr fontId="4" type="noConversion"/>
  <dataValidations count="2">
    <dataValidation type="list" allowBlank="1" showInputMessage="1" showErrorMessage="1" sqref="E11:E16" xr:uid="{E52558E2-E3D5-4641-82A2-9DFBD1A99BBC}">
      <formula1>"[invullen door inschrijver],Niveau 5,Niveau 4,Niveau 3,Niveau 2,Niveau 1,N.v.t."</formula1>
    </dataValidation>
    <dataValidation type="list" allowBlank="1" showInputMessage="1" showErrorMessage="1" sqref="E19:E22" xr:uid="{FE862CF9-1208-40B5-9BE1-B404311D9E38}">
      <formula1>"[invullen door inschrijver],PSO trede 3 of minimaal 12% SROI v.d. inschrijfprijs,PSO trede 2 of minimaal 6% SROI v.d. inschrijfprijs,PSO trede 1 of minimaal 3% SROI v.d. inschrijfprijs,Geen PSO certificering of minder dan 3% SROI v.d. inscrhrijfprijs"</formula1>
    </dataValidation>
  </dataValidations>
  <pageMargins left="0.7" right="0.7" top="0.75" bottom="0.75" header="0.3" footer="0.3"/>
  <pageSetup paperSize="9" orientation="portrait" horizontalDpi="4294967293" verticalDpi="4294967295" r:id="rId1"/>
  <ignoredErrors>
    <ignoredError sqref="F11"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Suzan Koopman</DisplayName>
        <AccountId>903</AccountId>
        <AccountType/>
      </UserInfo>
      <UserInfo>
        <DisplayName>Projectbureau</DisplayName>
        <AccountId>1177</AccountId>
        <AccountType/>
      </UserInfo>
      <UserInfo>
        <DisplayName>Rene Janssen</DisplayName>
        <AccountId>27</AccountId>
        <AccountType/>
      </UserInfo>
      <UserInfo>
        <DisplayName>Ingrid Bruijgom</DisplayName>
        <AccountId>29</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E818B-15E9-4883-A31D-3FDD63EE6D98}">
  <ds:schemaRefs>
    <ds:schemaRef ds:uri="http://schemas.microsoft.com/sharepoint/v3/contenttype/forms"/>
  </ds:schemaRefs>
</ds:datastoreItem>
</file>

<file path=customXml/itemProps2.xml><?xml version="1.0" encoding="utf-8"?>
<ds:datastoreItem xmlns:ds="http://schemas.openxmlformats.org/officeDocument/2006/customXml" ds:itemID="{746CA868-81A8-41FC-9144-69A29BDEB66C}">
  <ds:schemaRefs>
    <ds:schemaRef ds:uri="http://schemas.microsoft.com/office/2006/metadata/properties"/>
    <ds:schemaRef ds:uri="http://schemas.microsoft.com/office/infopath/2007/PartnerControls"/>
    <ds:schemaRef ds:uri="b77e2b43-37d4-4532-953b-53983e0992e2"/>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7C57343D-0DA0-4CE0-BC7C-27E2C5CEF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 GW</vt:lpstr>
      <vt:lpstr>1. Inschrijfprijs P1 GW</vt:lpstr>
      <vt:lpstr>2. Kwal. gunningscriteria P1 GW</vt:lpstr>
      <vt:lpstr>'Voorblad GW'!Afdrukbereik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Dennis Elliott</cp:lastModifiedBy>
  <cp:revision/>
  <dcterms:created xsi:type="dcterms:W3CDTF">2021-06-18T11:40:46Z</dcterms:created>
  <dcterms:modified xsi:type="dcterms:W3CDTF">2023-07-27T13:09:34Z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