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fdelingen\SCD_Inkoop\Afdeling Inkoop\2 Projecten lopend\Projecten SGD\230043SGD Glasbewassing\02 Aanbestedingsstukken\Definitief\"/>
    </mc:Choice>
  </mc:AlternateContent>
  <xr:revisionPtr revIDLastSave="0" documentId="8_{F05BB09B-4377-4836-802C-74099FD5A817}" xr6:coauthVersionLast="47" xr6:coauthVersionMax="47" xr10:uidLastSave="{00000000-0000-0000-0000-000000000000}"/>
  <bookViews>
    <workbookView xWindow="-108" yWindow="-108" windowWidth="23256" windowHeight="12576" tabRatio="937" firstSheet="1" activeTab="1" xr2:uid="{00000000-000D-0000-FFFF-FFFF00000000}"/>
  </bookViews>
  <sheets>
    <sheet name="Toelichting" sheetId="33" r:id="rId1"/>
    <sheet name="Totaal Overzicht" sheetId="32" r:id="rId2"/>
  </sheets>
  <definedNames>
    <definedName name="_xlnm.Print_Area" localSheetId="1">'Totaal Overzicht'!$A$1:$J$211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1" i="32" l="1"/>
  <c r="J151" i="32" s="1"/>
  <c r="I150" i="32"/>
  <c r="J150" i="32" s="1"/>
  <c r="I149" i="32"/>
  <c r="F153" i="32"/>
  <c r="I122" i="32"/>
  <c r="F15" i="32"/>
  <c r="F34" i="32"/>
  <c r="F54" i="32"/>
  <c r="F73" i="32"/>
  <c r="F83" i="32"/>
  <c r="F93" i="32"/>
  <c r="F116" i="32"/>
  <c r="F167" i="32"/>
  <c r="F204" i="32"/>
  <c r="F194" i="32"/>
  <c r="F181" i="32"/>
  <c r="I201" i="32"/>
  <c r="I200" i="32"/>
  <c r="I197" i="32"/>
  <c r="I196" i="32"/>
  <c r="I190" i="32"/>
  <c r="I189" i="32"/>
  <c r="I188" i="32"/>
  <c r="I184" i="32"/>
  <c r="I183" i="32"/>
  <c r="I178" i="32"/>
  <c r="I177" i="32"/>
  <c r="I176" i="32"/>
  <c r="I172" i="32"/>
  <c r="I174" i="32" s="1"/>
  <c r="I169" i="32"/>
  <c r="I170" i="32" s="1"/>
  <c r="I164" i="32"/>
  <c r="I163" i="32"/>
  <c r="J160" i="32"/>
  <c r="I159" i="32"/>
  <c r="J159" i="32" s="1"/>
  <c r="I156" i="32"/>
  <c r="I155" i="32"/>
  <c r="I147" i="32"/>
  <c r="J147" i="32" s="1"/>
  <c r="I146" i="32"/>
  <c r="I142" i="32"/>
  <c r="I144" i="32" s="1"/>
  <c r="I138" i="32"/>
  <c r="I137" i="32"/>
  <c r="I133" i="32"/>
  <c r="I135" i="32" s="1"/>
  <c r="I130" i="32"/>
  <c r="I129" i="32"/>
  <c r="I128" i="32"/>
  <c r="I123" i="32"/>
  <c r="J123" i="32" s="1"/>
  <c r="I121" i="32"/>
  <c r="J121" i="32" s="1"/>
  <c r="I120" i="32"/>
  <c r="J120" i="32" s="1"/>
  <c r="I119" i="32"/>
  <c r="J119" i="32" s="1"/>
  <c r="I118" i="32"/>
  <c r="AM118" i="32" s="1"/>
  <c r="AM126" i="32" s="1"/>
  <c r="AN126" i="32" s="1"/>
  <c r="I112" i="32"/>
  <c r="J112" i="32" s="1"/>
  <c r="I111" i="32"/>
  <c r="J111" i="32" s="1"/>
  <c r="I110" i="32"/>
  <c r="J110" i="32" s="1"/>
  <c r="I107" i="32"/>
  <c r="I106" i="32"/>
  <c r="I102" i="32"/>
  <c r="I104" i="32" s="1"/>
  <c r="I98" i="32"/>
  <c r="I97" i="32"/>
  <c r="I96" i="32"/>
  <c r="I90" i="32"/>
  <c r="I89" i="32"/>
  <c r="I85" i="32"/>
  <c r="I87" i="32" s="1"/>
  <c r="I80" i="32"/>
  <c r="I79" i="32"/>
  <c r="I75" i="32"/>
  <c r="I77" i="32" s="1"/>
  <c r="I68" i="32"/>
  <c r="I71" i="32" s="1"/>
  <c r="I64" i="32"/>
  <c r="I63" i="32"/>
  <c r="I62" i="32"/>
  <c r="I56" i="32"/>
  <c r="I60" i="32" s="1"/>
  <c r="I50" i="32"/>
  <c r="I49" i="32"/>
  <c r="I46" i="32"/>
  <c r="I44" i="32"/>
  <c r="I43" i="32"/>
  <c r="I42" i="32"/>
  <c r="I38" i="32"/>
  <c r="I37" i="32"/>
  <c r="I36" i="32"/>
  <c r="I27" i="32"/>
  <c r="I26" i="32"/>
  <c r="I21" i="32"/>
  <c r="I24" i="32" s="1"/>
  <c r="I18" i="32"/>
  <c r="I19" i="32" s="1"/>
  <c r="I12" i="32"/>
  <c r="I11" i="32"/>
  <c r="I10" i="32"/>
  <c r="I6" i="32"/>
  <c r="I8" i="32" s="1"/>
  <c r="I32" i="32"/>
  <c r="J113" i="32"/>
  <c r="F126" i="32"/>
  <c r="J76" i="32"/>
  <c r="J103" i="32"/>
  <c r="I152" i="32" l="1"/>
  <c r="AM149" i="32"/>
  <c r="J149" i="32"/>
  <c r="J152" i="32" s="1"/>
  <c r="I52" i="32"/>
  <c r="I40" i="32"/>
  <c r="I165" i="32"/>
  <c r="I108" i="32"/>
  <c r="J118" i="32"/>
  <c r="I100" i="32"/>
  <c r="I202" i="32"/>
  <c r="I29" i="32"/>
  <c r="I34" i="32" s="1"/>
  <c r="I47" i="32"/>
  <c r="I54" i="32" s="1"/>
  <c r="I198" i="32"/>
  <c r="I179" i="32"/>
  <c r="I181" i="32" s="1"/>
  <c r="I13" i="32"/>
  <c r="I15" i="32" s="1"/>
  <c r="I81" i="32"/>
  <c r="I83" i="32" s="1"/>
  <c r="I186" i="32"/>
  <c r="I192" i="32"/>
  <c r="I157" i="32"/>
  <c r="I66" i="32"/>
  <c r="I73" i="32" s="1"/>
  <c r="I91" i="32"/>
  <c r="I93" i="32" s="1"/>
  <c r="I114" i="32"/>
  <c r="I131" i="32"/>
  <c r="J114" i="32"/>
  <c r="J124" i="32"/>
  <c r="J126" i="32" s="1"/>
  <c r="I124" i="32"/>
  <c r="I140" i="32"/>
  <c r="J161" i="32"/>
  <c r="I161" i="32"/>
  <c r="I148" i="32"/>
  <c r="J146" i="32"/>
  <c r="J148" i="32" s="1"/>
  <c r="J69" i="32"/>
  <c r="J99" i="32"/>
  <c r="J7" i="32"/>
  <c r="I153" i="32" l="1"/>
  <c r="I116" i="32"/>
  <c r="I204" i="32"/>
  <c r="I167" i="32"/>
  <c r="I194" i="32"/>
  <c r="J191" i="32"/>
  <c r="J185" i="32"/>
  <c r="J173" i="32"/>
  <c r="J143" i="32"/>
  <c r="J139" i="32"/>
  <c r="J134" i="32"/>
  <c r="J86" i="32"/>
  <c r="J70" i="32"/>
  <c r="J57" i="32"/>
  <c r="J58" i="32"/>
  <c r="J51" i="32"/>
  <c r="J45" i="32"/>
  <c r="J39" i="32"/>
  <c r="J28" i="32"/>
  <c r="J22" i="32"/>
  <c r="J23" i="32"/>
  <c r="J201" i="32" l="1"/>
  <c r="J200" i="32"/>
  <c r="J197" i="32"/>
  <c r="J196" i="32"/>
  <c r="J190" i="32"/>
  <c r="J189" i="32"/>
  <c r="J188" i="32"/>
  <c r="J184" i="32"/>
  <c r="J183" i="32"/>
  <c r="J178" i="32"/>
  <c r="J177" i="32"/>
  <c r="J176" i="32"/>
  <c r="J172" i="32"/>
  <c r="J169" i="32"/>
  <c r="J170" i="32" s="1"/>
  <c r="J164" i="32"/>
  <c r="J163" i="32"/>
  <c r="J156" i="32"/>
  <c r="J155" i="32"/>
  <c r="J142" i="32"/>
  <c r="J138" i="32"/>
  <c r="J137" i="32"/>
  <c r="J133" i="32"/>
  <c r="J130" i="32"/>
  <c r="J129" i="32"/>
  <c r="J128" i="32"/>
  <c r="J107" i="32"/>
  <c r="J106" i="32"/>
  <c r="J102" i="32"/>
  <c r="J98" i="32"/>
  <c r="J97" i="32"/>
  <c r="J96" i="32"/>
  <c r="J90" i="32"/>
  <c r="J89" i="32"/>
  <c r="J85" i="32"/>
  <c r="J80" i="32"/>
  <c r="J79" i="32"/>
  <c r="J75" i="32"/>
  <c r="J68" i="32"/>
  <c r="J65" i="32"/>
  <c r="J64" i="32"/>
  <c r="J63" i="32"/>
  <c r="J62" i="32"/>
  <c r="J56" i="32"/>
  <c r="J50" i="32"/>
  <c r="J49" i="32"/>
  <c r="J46" i="32"/>
  <c r="J44" i="32"/>
  <c r="J43" i="32"/>
  <c r="J42" i="32"/>
  <c r="J38" i="32"/>
  <c r="J37" i="32"/>
  <c r="J36" i="32"/>
  <c r="J31" i="32"/>
  <c r="J32" i="32" s="1"/>
  <c r="J27" i="32"/>
  <c r="J26" i="32"/>
  <c r="J21" i="32"/>
  <c r="J18" i="32"/>
  <c r="J19" i="32" s="1"/>
  <c r="J12" i="32"/>
  <c r="J11" i="32"/>
  <c r="J10" i="32"/>
  <c r="J6" i="32"/>
  <c r="AM11" i="32" l="1"/>
  <c r="AM36" i="32"/>
  <c r="AM38" i="32"/>
  <c r="AM46" i="32"/>
  <c r="AM50" i="32"/>
  <c r="AM75" i="32"/>
  <c r="AM133" i="32"/>
  <c r="AM6" i="32"/>
  <c r="AM10" i="32"/>
  <c r="AM62" i="32"/>
  <c r="AM80" i="32"/>
  <c r="AM90" i="32"/>
  <c r="AM137" i="32"/>
  <c r="AM176" i="32"/>
  <c r="AM138" i="32"/>
  <c r="AM163" i="32"/>
  <c r="AM177" i="32"/>
  <c r="AM155" i="32"/>
  <c r="AM169" i="32"/>
  <c r="AM17" i="32"/>
  <c r="AM26" i="32"/>
  <c r="AM89" i="32"/>
  <c r="AM142" i="32"/>
  <c r="AM49" i="32"/>
  <c r="AM56" i="32"/>
  <c r="AM79" i="32"/>
  <c r="AM172" i="32"/>
  <c r="AM43" i="32"/>
  <c r="J24" i="32"/>
  <c r="AM27" i="32"/>
  <c r="AM37" i="32"/>
  <c r="AM63" i="32"/>
  <c r="AM85" i="32"/>
  <c r="J186" i="32"/>
  <c r="AM42" i="32"/>
  <c r="AM68" i="32"/>
  <c r="AM128" i="32"/>
  <c r="J135" i="32"/>
  <c r="AM153" i="32" l="1"/>
  <c r="AN153" i="32" s="1"/>
  <c r="AM15" i="32"/>
  <c r="AN15" i="32" s="1"/>
  <c r="AM83" i="32"/>
  <c r="AN83" i="32" s="1"/>
  <c r="J81" i="32"/>
  <c r="J91" i="32"/>
  <c r="J157" i="32"/>
  <c r="AM34" i="32"/>
  <c r="AN34" i="32" s="1"/>
  <c r="AM93" i="32"/>
  <c r="AN93" i="32" s="1"/>
  <c r="AM73" i="32"/>
  <c r="AN73" i="32" s="1"/>
  <c r="AM54" i="32"/>
  <c r="AN54" i="32" s="1"/>
  <c r="AM167" i="32"/>
  <c r="AN167" i="32" s="1"/>
  <c r="AM181" i="32"/>
  <c r="AN181" i="32" s="1"/>
  <c r="J52" i="32"/>
  <c r="J8" i="32"/>
  <c r="J192" i="32"/>
  <c r="J194" i="32" s="1"/>
  <c r="J108" i="32"/>
  <c r="J179" i="32"/>
  <c r="J198" i="32"/>
  <c r="J202" i="32"/>
  <c r="J144" i="32" l="1"/>
  <c r="J60" i="32"/>
  <c r="J104" i="32"/>
  <c r="J165" i="32"/>
  <c r="J167" i="32" s="1"/>
  <c r="J174" i="32"/>
  <c r="J140" i="32"/>
  <c r="J77" i="32"/>
  <c r="J83" i="32" s="1"/>
  <c r="J47" i="32"/>
  <c r="J131" i="32"/>
  <c r="J66" i="32"/>
  <c r="J204" i="32"/>
  <c r="J71" i="32"/>
  <c r="J40" i="32"/>
  <c r="J13" i="32"/>
  <c r="J15" i="32" s="1"/>
  <c r="J87" i="32"/>
  <c r="J93" i="32" s="1"/>
  <c r="J100" i="32"/>
  <c r="J29" i="32"/>
  <c r="J34" i="32" s="1"/>
  <c r="J153" i="32" l="1"/>
  <c r="J181" i="32"/>
  <c r="J116" i="32"/>
  <c r="J73" i="32"/>
  <c r="J54" i="32"/>
  <c r="J206" i="32" l="1"/>
</calcChain>
</file>

<file path=xl/sharedStrings.xml><?xml version="1.0" encoding="utf-8"?>
<sst xmlns="http://schemas.openxmlformats.org/spreadsheetml/2006/main" count="235" uniqueCount="120">
  <si>
    <t>TOELICHTING</t>
  </si>
  <si>
    <t xml:space="preserve">Dit is het invulblad ten behoeve van de aanbesteding Glasbewassing. Voor de eisen die verbonden zijn aan de producten/diensten wordt verwezen naar het Programma van Eisen.  </t>
  </si>
  <si>
    <t xml:space="preserve">1. Kosten glasbewassing </t>
  </si>
  <si>
    <t>In elke prijs per locatie, waarbij rekening dient te worden gehouden met de moeilijkheidsgraad van het betreffende object, dienen alle (arbeids)kosten ten behoeve van, en/of samenhangend met, het verrichten van glasbewassing te zijn inbegrepen zoals maar niet beperkt tot:</t>
  </si>
  <si>
    <t>Personeelskosten (loonkosten e.d.).</t>
  </si>
  <si>
    <t>Het verbruik en gebruik van hulp- en reinigingsmiddelen.</t>
  </si>
  <si>
    <t>Gebruik van gangbaar materiaal.</t>
  </si>
  <si>
    <t>Afhankelijk van het object: De inzet van hoogwerkers en/of telescoop systeem en/of ander systeem om op hoogte werkzaamheden te kunnen uitvoeren.</t>
  </si>
  <si>
    <t>Reistijd en kilometers van en naar de werkplek (voorrijkosten).</t>
  </si>
  <si>
    <t>Overheadkosten.</t>
  </si>
  <si>
    <t>Parkeergelden.</t>
  </si>
  <si>
    <t>Winst en risico.</t>
  </si>
  <si>
    <t>Risico Inventarisatie</t>
  </si>
  <si>
    <t>Etc.</t>
  </si>
  <si>
    <t>Indien bij een locatie materialen moeten worden ingezet zoals een hoogwerker en/of telescoop systeem en/of ander systeem, dient dit inclusief alle voor de uitvoering noodzakelijke kosten, waaronder bijvoorbeeld transport van de hoogwerker naar de betreffende locatie(s), te zijn, ongeacht werkhoogte, reikwijdte, gewicht e.d. te zijn.</t>
  </si>
  <si>
    <t xml:space="preserve">De prijzen welke u opgeeft zijn dus all-in prijzen exclusief BTW.  Drechtsteden wenst niet geconfronteerd te worden met onvoorziene meerkosten naast de aangeleverde kostencalculatie ten tijde van de aanbesteding. </t>
  </si>
  <si>
    <t xml:space="preserve">Calculatieblad Glasbewassing Drechtsteden </t>
  </si>
  <si>
    <t xml:space="preserve">Naam Inschrijver: </t>
  </si>
  <si>
    <t>Datum:</t>
  </si>
  <si>
    <t>Nr</t>
  </si>
  <si>
    <t>Locatie</t>
  </si>
  <si>
    <t xml:space="preserve">adres </t>
  </si>
  <si>
    <t>Soort glas / inzet hoogwerker</t>
  </si>
  <si>
    <t>Frequentie per jaar</t>
  </si>
  <si>
    <t xml:space="preserve">M2 glas per ronde
</t>
  </si>
  <si>
    <t>Prijs per m2 excl. BTW</t>
  </si>
  <si>
    <t>Prijs per m2 overige kosten excl. BTW</t>
  </si>
  <si>
    <t>Prijs per ronde excl BTW               2024</t>
  </si>
  <si>
    <t>Totaal prijs per jaar excl. BTW</t>
  </si>
  <si>
    <t xml:space="preserve">uren </t>
  </si>
  <si>
    <t xml:space="preserve">dagen </t>
  </si>
  <si>
    <t>Gemeentehuis Alblasserdam</t>
  </si>
  <si>
    <t xml:space="preserve">Cortgene 2 Alblasserdam </t>
  </si>
  <si>
    <t>Buitenglas Gevelzijde</t>
  </si>
  <si>
    <t>Bereikbaarheidskosten: Inzet hoogwerker</t>
  </si>
  <si>
    <t>n.v.t.</t>
  </si>
  <si>
    <t xml:space="preserve">Totaal per beurt/jaar </t>
  </si>
  <si>
    <t>Binnenglas Gevelzijde</t>
  </si>
  <si>
    <t>Separatieglas dubbelzijdig</t>
  </si>
  <si>
    <t xml:space="preserve">Bereikbaarheidskosten i.v.m. Trappenhuis </t>
  </si>
  <si>
    <t>Dienstengebouw SGD</t>
  </si>
  <si>
    <t xml:space="preserve">Noordendijk 248 Dordrecht </t>
  </si>
  <si>
    <r>
      <t>Entrée glas aan beide zijden</t>
    </r>
    <r>
      <rPr>
        <sz val="9"/>
        <color rgb="FFFF0000"/>
        <rFont val="Verdana"/>
        <family val="2"/>
      </rPr>
      <t/>
    </r>
  </si>
  <si>
    <t>Bereikbaarheidskosten</t>
  </si>
  <si>
    <t xml:space="preserve">Wassen koepel aan de binnenzijde </t>
  </si>
  <si>
    <t xml:space="preserve">Binnenplaats behandelen met anti alg/mos </t>
  </si>
  <si>
    <t>Hellingen I en II</t>
  </si>
  <si>
    <t>Hellingen 20/22, Spuiboulevard 296/298, Spuiweg 20</t>
  </si>
  <si>
    <t>Glas entreedeuren</t>
  </si>
  <si>
    <t>Glasgevel entree</t>
  </si>
  <si>
    <t xml:space="preserve">Bereikbaarheidskosten i.v.m. ramen met bureau`s ervoor </t>
  </si>
  <si>
    <t>Glas spreekkamers</t>
  </si>
  <si>
    <t>Loopbrug glas binnenzijde</t>
  </si>
  <si>
    <t>Loopbrug glas buitenzijde</t>
  </si>
  <si>
    <t>Stadskantoor Dordrecht</t>
  </si>
  <si>
    <t xml:space="preserve">Spuiboulevard 300 Dordrecht </t>
  </si>
  <si>
    <t>Bereikbaarheidskosten o.b.v. schouw</t>
  </si>
  <si>
    <t xml:space="preserve">opstart en verplaatskosten gevelinstallatie (6 uur) </t>
  </si>
  <si>
    <t xml:space="preserve">Glazenbouwstenen binnenzijde en separatieglas </t>
  </si>
  <si>
    <t>Bereikbaarheidskosten i.v.m. Trappenhuis</t>
  </si>
  <si>
    <t>1x per 2 jaar (freq. 0,5 )</t>
  </si>
  <si>
    <t xml:space="preserve">Voorzetglas aan de tussenzijde wassen </t>
  </si>
  <si>
    <t xml:space="preserve">extra kosten open en dichtmaken voorzetglas </t>
  </si>
  <si>
    <t>Stadhuis Dordrecht</t>
  </si>
  <si>
    <t xml:space="preserve">Stadhuisplein 1b Dordrecht </t>
  </si>
  <si>
    <t>Bereikbaarheidskosten o.b.v. schouw; inzet hoogwerker</t>
  </si>
  <si>
    <t>Politiek Centrum</t>
  </si>
  <si>
    <t xml:space="preserve">Voorstraat 367 Dordrecht </t>
  </si>
  <si>
    <t>Gemeentehuis  Papendrecht</t>
  </si>
  <si>
    <t xml:space="preserve">Markt 22 Papendrecht </t>
  </si>
  <si>
    <t>Entreehal en Raadzaal</t>
  </si>
  <si>
    <t xml:space="preserve">Buitenglas gevelzijde Entreehal en Raadzaal </t>
  </si>
  <si>
    <t xml:space="preserve">Binnenglas gevelzijde Entreehal en Raadzaal </t>
  </si>
  <si>
    <t xml:space="preserve">Gehele pand excl. entreehal en Raadzaal </t>
  </si>
  <si>
    <t>Gemeente Papendrecht</t>
  </si>
  <si>
    <t xml:space="preserve">Aanvullende opdracht facturatie direct naar gemeente </t>
  </si>
  <si>
    <t>Gemeentehuis H.I.Ambacht</t>
  </si>
  <si>
    <t>Weteringsingel 1</t>
  </si>
  <si>
    <t xml:space="preserve">Wassen gevelglas buitenzijde inclusief kozijnen </t>
  </si>
  <si>
    <t>Wassen dakkoepel raadzaal buitenzijde</t>
  </si>
  <si>
    <t>Wassen gevelglas binnenzijde inclusief kozijnen</t>
  </si>
  <si>
    <t>Wassen separatieglas beide zijden inclusief kozijnen</t>
  </si>
  <si>
    <t>Gemeentehuis Zwijndrecht</t>
  </si>
  <si>
    <t xml:space="preserve">Raadhuisplein 3 Zwijndrecht </t>
  </si>
  <si>
    <t>Separatieglas burgerzaken en trouwkamer</t>
  </si>
  <si>
    <t xml:space="preserve">Gevelglas buiten trouwzaal </t>
  </si>
  <si>
    <t xml:space="preserve">Gevelglas binnen trouwzaal </t>
  </si>
  <si>
    <t>Extra kosten i.v.m. hoog glas binnen</t>
  </si>
  <si>
    <t>Wassen balustradeglas beide zijden</t>
  </si>
  <si>
    <t>Wassen bovenzijde glas van brandcompartiment, incl. bovenliggend separatieglas</t>
  </si>
  <si>
    <t>Gemeentewerf Zwijndrecht</t>
  </si>
  <si>
    <t xml:space="preserve">Middellijn 1 Zwijndrecht </t>
  </si>
  <si>
    <t xml:space="preserve">Reinigen overheaddeuren aan de buitenzijde </t>
  </si>
  <si>
    <t>Ramen kantine buitenzijde</t>
  </si>
  <si>
    <t>extra kosten i.v.m. inzet ponton</t>
  </si>
  <si>
    <t>Totaal per beurt/jaar</t>
  </si>
  <si>
    <t xml:space="preserve">Dienst Gezondheid &amp; Jeugd </t>
  </si>
  <si>
    <t xml:space="preserve">Karel Lotsyweg 40 Dordrecht </t>
  </si>
  <si>
    <t>Buitenglas en separatieglas begane grond</t>
  </si>
  <si>
    <t>(facturatie direct naar DG&amp;J)</t>
  </si>
  <si>
    <t>Buitenglas Gevelzijde overige verdiepingen</t>
  </si>
  <si>
    <t>Binnenglas begane grond en overige verdiepingen</t>
  </si>
  <si>
    <t>Separatie overige verdiepingen</t>
  </si>
  <si>
    <t xml:space="preserve">Extra kosten i.v.m. ramen met bureau`s ervoor </t>
  </si>
  <si>
    <t xml:space="preserve">Gemeentehuis Hardinxveld </t>
  </si>
  <si>
    <t xml:space="preserve">Raadhuisplein 1 Hardinxveld </t>
  </si>
  <si>
    <t xml:space="preserve">Glazenbouwstenen aan de buitenzijde </t>
  </si>
  <si>
    <t xml:space="preserve">Glazenbouwstenen aan de binnenzijde </t>
  </si>
  <si>
    <t xml:space="preserve">Gemeentewerken Hardinxveld </t>
  </si>
  <si>
    <t xml:space="preserve">Schrank 6  Hardinxveld </t>
  </si>
  <si>
    <t>LET OP: Gevelglas enkelzijdig bemeten, Separatie en overig glas dubbelzijdig bemeten</t>
  </si>
  <si>
    <t xml:space="preserve">Totaal Jaaromzet </t>
  </si>
  <si>
    <t xml:space="preserve">Uurtarief regie werkzaamheden: </t>
  </si>
  <si>
    <t>Toelichting:</t>
  </si>
  <si>
    <t>Daar waar gesproken wordt over 'hoogwerker' wordt 'hulpmiddelen om te werken of hoogte of op lastig te bereiken plekken' bedoeld.</t>
  </si>
  <si>
    <t xml:space="preserve">Daar waar geen ruimte is opgevoerd voor de kosten van een hoogwerker wordt er vanuit gegaan dat deze niet ingezet hoeft te worden. </t>
  </si>
  <si>
    <t xml:space="preserve">Hier is wel een blanco regel opgevoerd voor het geval dat u wel een hoogwerker o.i.d. in wilt zetten (bereikbaarheidskosten). </t>
  </si>
  <si>
    <r>
      <t xml:space="preserve">Ten behoeve van de totale verrekenprijs n.a.v. de risico-inventarisatie wordt een maximale waarde gehanteerd van </t>
    </r>
    <r>
      <rPr>
        <b/>
        <sz val="9"/>
        <color theme="1"/>
        <rFont val="Calibri"/>
        <family val="2"/>
      </rPr>
      <t>€</t>
    </r>
    <r>
      <rPr>
        <b/>
        <sz val="9"/>
        <color theme="1"/>
        <rFont val="Verdana"/>
        <family val="2"/>
      </rPr>
      <t xml:space="preserve">5.000,- </t>
    </r>
  </si>
  <si>
    <t xml:space="preserve"> aanvullende opdracht facturatie direct naar gemeente</t>
  </si>
  <si>
    <t>Kolom G, H en I dienen te worden ingevuld door inschrijver, waarbij in kolom I het totaal dient te staan per ronde (dus inclusief alle kosten qua bewassing, bereikbaarheid en overig)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</si>
</sst>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_)"/>
    <numFmt numFmtId="165" formatCode="_ [$€-413]\ * #,##0.00_ ;_ [$€-413]\ * \-#,##0.00_ ;_ [$€-413]\ * &quot;-&quot;??_ ;_ @_ "/>
    <numFmt numFmtId="166" formatCode="_-* #,##0.00_-;\-* #,##0.00_-;_-* &quot;-&quot;??_-;_-@_-"/>
    <numFmt numFmtId="167" formatCode="_(&quot;ƒ&quot;* #,##0.00_);_(&quot;ƒ&quot;* \(#,##0.00\);_(&quot;ƒ&quot;* &quot;-&quot;??_);_(@_)"/>
    <numFmt numFmtId="168" formatCode="_ * #,##0_ ;_ * \-#,##0_ ;_ * &quot;-&quot;??_ ;_ @_ "/>
    <numFmt numFmtId="169" formatCode="&quot;€&quot;\ #,##0.00"/>
    <numFmt numFmtId="170" formatCode="0.0"/>
    <numFmt numFmtId="171" formatCode="_ * #,##0.0_ ;_ * \-#,##0.0_ ;_ * &quot;-&quot;??_ ;_ @_ "/>
    <numFmt numFmtId="172" formatCode="#,##0_ ;\-#,##0\ 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9"/>
      <name val="Geneva"/>
    </font>
    <font>
      <u/>
      <sz val="11"/>
      <color theme="10"/>
      <name val="Calibri"/>
      <family val="2"/>
      <scheme val="minor"/>
    </font>
    <font>
      <sz val="10"/>
      <name val="Times"/>
      <family val="1"/>
    </font>
    <font>
      <b/>
      <sz val="9"/>
      <name val="Verdana"/>
      <family val="2"/>
    </font>
    <font>
      <sz val="9"/>
      <name val="Verdana"/>
      <family val="2"/>
    </font>
    <font>
      <sz val="8"/>
      <name val="Verdana"/>
      <family val="2"/>
    </font>
    <font>
      <sz val="9"/>
      <color theme="1"/>
      <name val="Verdana"/>
      <family val="2"/>
    </font>
    <font>
      <u/>
      <sz val="9"/>
      <color theme="10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b/>
      <sz val="9"/>
      <color rgb="FFFF0000"/>
      <name val="Verdana"/>
      <family val="2"/>
    </font>
    <font>
      <sz val="9"/>
      <color rgb="FFFF0000"/>
      <name val="Verdana"/>
      <family val="2"/>
    </font>
    <font>
      <sz val="9"/>
      <color rgb="FF0070C0"/>
      <name val="Verdana"/>
      <family val="2"/>
    </font>
    <font>
      <sz val="9"/>
      <color rgb="FF00B050"/>
      <name val="Verdana"/>
      <family val="2"/>
    </font>
    <font>
      <sz val="9"/>
      <color theme="4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9"/>
      <color rgb="FF0070C0"/>
      <name val="Verdan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3"/>
      <name val="Verdana"/>
      <family val="2"/>
    </font>
    <font>
      <b/>
      <sz val="9"/>
      <color theme="4"/>
      <name val="Verdana"/>
      <family val="2"/>
    </font>
    <font>
      <b/>
      <sz val="16"/>
      <name val="Verdana"/>
      <family val="2"/>
    </font>
    <font>
      <sz val="9"/>
      <color theme="3"/>
      <name val="Verdana"/>
      <family val="2"/>
    </font>
    <font>
      <b/>
      <sz val="14"/>
      <name val="Verdana"/>
      <family val="2"/>
    </font>
    <font>
      <b/>
      <sz val="11"/>
      <color theme="1"/>
      <name val="Verdana"/>
      <family val="2"/>
    </font>
    <font>
      <b/>
      <sz val="11"/>
      <color theme="0"/>
      <name val="Verdana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b/>
      <sz val="9"/>
      <color theme="1"/>
      <name val="Calibri"/>
      <family val="2"/>
    </font>
    <font>
      <b/>
      <sz val="9"/>
      <color rgb="FF00206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7" fontId="6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3">
    <xf numFmtId="0" fontId="0" fillId="0" borderId="0" xfId="0"/>
    <xf numFmtId="0" fontId="10" fillId="0" borderId="0" xfId="0" applyFont="1"/>
    <xf numFmtId="0" fontId="7" fillId="0" borderId="0" xfId="2" applyFont="1"/>
    <xf numFmtId="0" fontId="11" fillId="0" borderId="0" xfId="5" applyFont="1" applyProtection="1"/>
    <xf numFmtId="0" fontId="7" fillId="0" borderId="0" xfId="2" applyFont="1" applyAlignment="1">
      <alignment horizontal="right"/>
    </xf>
    <xf numFmtId="0" fontId="13" fillId="0" borderId="0" xfId="0" applyFont="1" applyAlignment="1">
      <alignment horizontal="left" vertical="top"/>
    </xf>
    <xf numFmtId="0" fontId="10" fillId="0" borderId="1" xfId="0" applyFont="1" applyBorder="1"/>
    <xf numFmtId="165" fontId="8" fillId="2" borderId="1" xfId="0" applyNumberFormat="1" applyFont="1" applyFill="1" applyBorder="1" applyAlignment="1">
      <alignment horizontal="center"/>
    </xf>
    <xf numFmtId="44" fontId="8" fillId="0" borderId="1" xfId="8" applyFont="1" applyBorder="1" applyAlignment="1" applyProtection="1">
      <alignment horizontal="center"/>
    </xf>
    <xf numFmtId="43" fontId="8" fillId="2" borderId="1" xfId="1" applyFont="1" applyFill="1" applyBorder="1" applyAlignment="1" applyProtection="1">
      <alignment horizontal="center"/>
    </xf>
    <xf numFmtId="169" fontId="8" fillId="2" borderId="1" xfId="8" applyNumberFormat="1" applyFont="1" applyFill="1" applyBorder="1" applyAlignment="1" applyProtection="1">
      <alignment horizontal="center"/>
      <protection locked="0"/>
    </xf>
    <xf numFmtId="44" fontId="8" fillId="2" borderId="1" xfId="8" applyFont="1" applyFill="1" applyBorder="1" applyAlignment="1" applyProtection="1">
      <alignment horizontal="center"/>
    </xf>
    <xf numFmtId="0" fontId="10" fillId="0" borderId="0" xfId="0" applyFont="1" applyAlignment="1">
      <alignment wrapText="1"/>
    </xf>
    <xf numFmtId="0" fontId="8" fillId="0" borderId="1" xfId="0" applyFont="1" applyBorder="1" applyAlignment="1">
      <alignment horizontal="left" wrapText="1"/>
    </xf>
    <xf numFmtId="0" fontId="7" fillId="0" borderId="0" xfId="2" applyFont="1" applyAlignment="1">
      <alignment wrapText="1"/>
    </xf>
    <xf numFmtId="0" fontId="8" fillId="2" borderId="1" xfId="0" applyFont="1" applyFill="1" applyBorder="1" applyAlignment="1">
      <alignment horizontal="left" wrapText="1"/>
    </xf>
    <xf numFmtId="0" fontId="8" fillId="0" borderId="1" xfId="3" applyFont="1" applyBorder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8" fillId="0" borderId="1" xfId="0" applyFont="1" applyBorder="1"/>
    <xf numFmtId="0" fontId="8" fillId="0" borderId="0" xfId="0" applyFont="1"/>
    <xf numFmtId="170" fontId="10" fillId="0" borderId="0" xfId="0" applyNumberFormat="1" applyFont="1"/>
    <xf numFmtId="170" fontId="13" fillId="0" borderId="0" xfId="0" applyNumberFormat="1" applyFont="1"/>
    <xf numFmtId="0" fontId="13" fillId="0" borderId="0" xfId="0" applyFont="1" applyAlignment="1">
      <alignment horizontal="right"/>
    </xf>
    <xf numFmtId="0" fontId="10" fillId="0" borderId="2" xfId="0" applyFont="1" applyBorder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8" fillId="0" borderId="2" xfId="0" applyFont="1" applyBorder="1"/>
    <xf numFmtId="0" fontId="8" fillId="0" borderId="1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 wrapText="1"/>
    </xf>
    <xf numFmtId="165" fontId="8" fillId="2" borderId="1" xfId="0" applyNumberFormat="1" applyFont="1" applyFill="1" applyBorder="1" applyAlignment="1">
      <alignment horizontal="center" vertical="top"/>
    </xf>
    <xf numFmtId="0" fontId="8" fillId="0" borderId="1" xfId="3" applyFont="1" applyBorder="1" applyAlignment="1">
      <alignment vertical="top" wrapText="1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/>
    <xf numFmtId="169" fontId="16" fillId="2" borderId="1" xfId="8" applyNumberFormat="1" applyFont="1" applyFill="1" applyBorder="1" applyAlignment="1" applyProtection="1">
      <alignment horizontal="center"/>
      <protection locked="0"/>
    </xf>
    <xf numFmtId="165" fontId="16" fillId="2" borderId="1" xfId="0" applyNumberFormat="1" applyFont="1" applyFill="1" applyBorder="1" applyAlignment="1">
      <alignment horizontal="center"/>
    </xf>
    <xf numFmtId="0" fontId="13" fillId="0" borderId="1" xfId="0" applyFont="1" applyBorder="1"/>
    <xf numFmtId="0" fontId="7" fillId="0" borderId="1" xfId="0" applyFont="1" applyBorder="1"/>
    <xf numFmtId="0" fontId="13" fillId="0" borderId="2" xfId="0" applyFont="1" applyBorder="1"/>
    <xf numFmtId="0" fontId="16" fillId="0" borderId="1" xfId="0" applyFont="1" applyBorder="1" applyAlignment="1">
      <alignment horizontal="left" vertical="top" wrapText="1"/>
    </xf>
    <xf numFmtId="168" fontId="14" fillId="2" borderId="1" xfId="8" applyNumberFormat="1" applyFont="1" applyFill="1" applyBorder="1" applyAlignment="1" applyProtection="1">
      <alignment horizontal="center"/>
      <protection locked="0"/>
    </xf>
    <xf numFmtId="0" fontId="7" fillId="0" borderId="1" xfId="0" applyFont="1" applyBorder="1" applyAlignment="1">
      <alignment vertical="top"/>
    </xf>
    <xf numFmtId="0" fontId="13" fillId="0" borderId="0" xfId="0" applyFont="1" applyAlignment="1">
      <alignment horizontal="left" vertical="top" wrapText="1"/>
    </xf>
    <xf numFmtId="1" fontId="0" fillId="0" borderId="0" xfId="0" applyNumberFormat="1"/>
    <xf numFmtId="0" fontId="18" fillId="0" borderId="1" xfId="0" applyFont="1" applyBorder="1" applyAlignment="1">
      <alignment horizontal="left" wrapText="1"/>
    </xf>
    <xf numFmtId="165" fontId="18" fillId="2" borderId="1" xfId="0" applyNumberFormat="1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left" vertical="top"/>
    </xf>
    <xf numFmtId="169" fontId="18" fillId="2" borderId="1" xfId="8" applyNumberFormat="1" applyFont="1" applyFill="1" applyBorder="1" applyAlignment="1" applyProtection="1">
      <alignment horizontal="center"/>
      <protection locked="0"/>
    </xf>
    <xf numFmtId="0" fontId="16" fillId="0" borderId="1" xfId="0" applyFont="1" applyBorder="1" applyAlignment="1">
      <alignment horizontal="left" vertical="center" wrapText="1"/>
    </xf>
    <xf numFmtId="165" fontId="13" fillId="0" borderId="0" xfId="0" applyNumberFormat="1" applyFont="1"/>
    <xf numFmtId="165" fontId="21" fillId="2" borderId="1" xfId="0" applyNumberFormat="1" applyFont="1" applyFill="1" applyBorder="1" applyAlignment="1">
      <alignment horizontal="center"/>
    </xf>
    <xf numFmtId="0" fontId="22" fillId="0" borderId="0" xfId="0" applyFont="1"/>
    <xf numFmtId="170" fontId="8" fillId="0" borderId="0" xfId="0" applyNumberFormat="1" applyFont="1"/>
    <xf numFmtId="0" fontId="20" fillId="0" borderId="0" xfId="0" applyFont="1"/>
    <xf numFmtId="170" fontId="20" fillId="0" borderId="0" xfId="0" applyNumberFormat="1" applyFont="1" applyAlignment="1">
      <alignment horizontal="center"/>
    </xf>
    <xf numFmtId="0" fontId="23" fillId="0" borderId="0" xfId="0" applyFont="1"/>
    <xf numFmtId="0" fontId="7" fillId="0" borderId="0" xfId="0" applyFont="1"/>
    <xf numFmtId="170" fontId="20" fillId="0" borderId="0" xfId="0" applyNumberFormat="1" applyFont="1"/>
    <xf numFmtId="170" fontId="20" fillId="0" borderId="0" xfId="0" applyNumberFormat="1" applyFont="1" applyAlignment="1">
      <alignment horizontal="right"/>
    </xf>
    <xf numFmtId="0" fontId="19" fillId="0" borderId="0" xfId="0" applyFont="1" applyAlignment="1">
      <alignment horizontal="center" vertical="top" wrapText="1"/>
    </xf>
    <xf numFmtId="168" fontId="14" fillId="2" borderId="1" xfId="1" applyNumberFormat="1" applyFont="1" applyFill="1" applyBorder="1"/>
    <xf numFmtId="169" fontId="8" fillId="2" borderId="1" xfId="8" applyNumberFormat="1" applyFont="1" applyFill="1" applyBorder="1" applyAlignment="1" applyProtection="1">
      <alignment horizontal="center" vertical="top"/>
      <protection locked="0"/>
    </xf>
    <xf numFmtId="165" fontId="8" fillId="0" borderId="1" xfId="0" applyNumberFormat="1" applyFont="1" applyBorder="1" applyAlignment="1">
      <alignment horizontal="center"/>
    </xf>
    <xf numFmtId="165" fontId="16" fillId="0" borderId="1" xfId="0" applyNumberFormat="1" applyFont="1" applyBorder="1" applyAlignment="1">
      <alignment horizontal="center"/>
    </xf>
    <xf numFmtId="165" fontId="24" fillId="2" borderId="1" xfId="0" applyNumberFormat="1" applyFont="1" applyFill="1" applyBorder="1" applyAlignment="1">
      <alignment horizontal="center"/>
    </xf>
    <xf numFmtId="165" fontId="25" fillId="2" borderId="1" xfId="0" applyNumberFormat="1" applyFont="1" applyFill="1" applyBorder="1" applyAlignment="1">
      <alignment horizontal="center"/>
    </xf>
    <xf numFmtId="0" fontId="25" fillId="0" borderId="0" xfId="0" applyFont="1"/>
    <xf numFmtId="169" fontId="21" fillId="2" borderId="1" xfId="8" applyNumberFormat="1" applyFont="1" applyFill="1" applyBorder="1" applyAlignment="1" applyProtection="1">
      <alignment horizontal="right"/>
      <protection locked="0"/>
    </xf>
    <xf numFmtId="0" fontId="8" fillId="0" borderId="1" xfId="0" applyFont="1" applyBorder="1" applyAlignment="1">
      <alignment horizontal="left" vertical="center" wrapText="1"/>
    </xf>
    <xf numFmtId="0" fontId="10" fillId="6" borderId="1" xfId="0" applyFont="1" applyFill="1" applyBorder="1"/>
    <xf numFmtId="0" fontId="8" fillId="6" borderId="1" xfId="0" applyFont="1" applyFill="1" applyBorder="1" applyAlignment="1">
      <alignment horizontal="left" wrapText="1"/>
    </xf>
    <xf numFmtId="169" fontId="8" fillId="6" borderId="1" xfId="8" applyNumberFormat="1" applyFont="1" applyFill="1" applyBorder="1" applyAlignment="1" applyProtection="1">
      <alignment horizontal="center"/>
      <protection locked="0"/>
    </xf>
    <xf numFmtId="165" fontId="8" fillId="6" borderId="1" xfId="0" applyNumberFormat="1" applyFont="1" applyFill="1" applyBorder="1" applyAlignment="1">
      <alignment horizontal="center"/>
    </xf>
    <xf numFmtId="1" fontId="22" fillId="0" borderId="0" xfId="0" applyNumberFormat="1" applyFont="1"/>
    <xf numFmtId="0" fontId="8" fillId="6" borderId="1" xfId="0" applyFont="1" applyFill="1" applyBorder="1"/>
    <xf numFmtId="0" fontId="10" fillId="6" borderId="2" xfId="0" applyFont="1" applyFill="1" applyBorder="1"/>
    <xf numFmtId="44" fontId="8" fillId="6" borderId="1" xfId="8" applyFont="1" applyFill="1" applyBorder="1" applyAlignment="1" applyProtection="1">
      <alignment horizontal="center"/>
    </xf>
    <xf numFmtId="0" fontId="8" fillId="0" borderId="0" xfId="0" applyFont="1" applyAlignment="1">
      <alignment wrapText="1"/>
    </xf>
    <xf numFmtId="169" fontId="24" fillId="2" borderId="1" xfId="8" applyNumberFormat="1" applyFont="1" applyFill="1" applyBorder="1" applyAlignment="1" applyProtection="1">
      <alignment horizontal="right"/>
      <protection locked="0"/>
    </xf>
    <xf numFmtId="165" fontId="27" fillId="2" borderId="1" xfId="0" applyNumberFormat="1" applyFont="1" applyFill="1" applyBorder="1" applyAlignment="1">
      <alignment horizontal="center"/>
    </xf>
    <xf numFmtId="0" fontId="28" fillId="0" borderId="0" xfId="2" applyFont="1"/>
    <xf numFmtId="0" fontId="8" fillId="6" borderId="1" xfId="3" applyFont="1" applyFill="1" applyBorder="1" applyAlignment="1">
      <alignment wrapText="1"/>
    </xf>
    <xf numFmtId="169" fontId="21" fillId="6" borderId="1" xfId="8" applyNumberFormat="1" applyFont="1" applyFill="1" applyBorder="1" applyAlignment="1" applyProtection="1">
      <alignment horizontal="right"/>
      <protection locked="0"/>
    </xf>
    <xf numFmtId="169" fontId="16" fillId="6" borderId="1" xfId="8" applyNumberFormat="1" applyFont="1" applyFill="1" applyBorder="1" applyAlignment="1" applyProtection="1">
      <alignment horizontal="center"/>
      <protection locked="0"/>
    </xf>
    <xf numFmtId="165" fontId="25" fillId="6" borderId="1" xfId="0" applyNumberFormat="1" applyFont="1" applyFill="1" applyBorder="1" applyAlignment="1">
      <alignment horizontal="center"/>
    </xf>
    <xf numFmtId="0" fontId="10" fillId="7" borderId="1" xfId="0" applyFont="1" applyFill="1" applyBorder="1"/>
    <xf numFmtId="0" fontId="8" fillId="7" borderId="1" xfId="3" applyFont="1" applyFill="1" applyBorder="1" applyAlignment="1">
      <alignment wrapText="1"/>
    </xf>
    <xf numFmtId="44" fontId="8" fillId="7" borderId="1" xfId="8" applyFont="1" applyFill="1" applyBorder="1" applyAlignment="1" applyProtection="1">
      <alignment horizontal="center"/>
    </xf>
    <xf numFmtId="0" fontId="10" fillId="2" borderId="2" xfId="0" applyFont="1" applyFill="1" applyBorder="1"/>
    <xf numFmtId="165" fontId="7" fillId="0" borderId="1" xfId="0" applyNumberFormat="1" applyFont="1" applyBorder="1" applyAlignment="1">
      <alignment horizontal="center"/>
    </xf>
    <xf numFmtId="0" fontId="8" fillId="0" borderId="3" xfId="0" applyFont="1" applyBorder="1"/>
    <xf numFmtId="0" fontId="8" fillId="0" borderId="3" xfId="3" applyFont="1" applyBorder="1" applyAlignment="1">
      <alignment wrapText="1"/>
    </xf>
    <xf numFmtId="168" fontId="14" fillId="2" borderId="3" xfId="1" applyNumberFormat="1" applyFont="1" applyFill="1" applyBorder="1"/>
    <xf numFmtId="1" fontId="29" fillId="5" borderId="4" xfId="0" applyNumberFormat="1" applyFont="1" applyFill="1" applyBorder="1" applyAlignment="1">
      <alignment horizontal="center" vertical="center"/>
    </xf>
    <xf numFmtId="0" fontId="29" fillId="5" borderId="5" xfId="0" applyFont="1" applyFill="1" applyBorder="1" applyAlignment="1">
      <alignment horizontal="center" vertical="center"/>
    </xf>
    <xf numFmtId="0" fontId="29" fillId="5" borderId="5" xfId="0" applyFont="1" applyFill="1" applyBorder="1" applyAlignment="1">
      <alignment horizontal="right" vertical="center"/>
    </xf>
    <xf numFmtId="164" fontId="12" fillId="6" borderId="6" xfId="0" quotePrefix="1" applyNumberFormat="1" applyFont="1" applyFill="1" applyBorder="1" applyAlignment="1">
      <alignment horizontal="left" vertical="top" wrapText="1"/>
    </xf>
    <xf numFmtId="164" fontId="12" fillId="6" borderId="7" xfId="0" quotePrefix="1" applyNumberFormat="1" applyFont="1" applyFill="1" applyBorder="1" applyAlignment="1">
      <alignment horizontal="left" vertical="top" wrapText="1"/>
    </xf>
    <xf numFmtId="164" fontId="12" fillId="6" borderId="7" xfId="0" applyNumberFormat="1" applyFont="1" applyFill="1" applyBorder="1" applyAlignment="1">
      <alignment horizontal="left" vertical="top" wrapText="1"/>
    </xf>
    <xf numFmtId="164" fontId="12" fillId="6" borderId="8" xfId="0" applyNumberFormat="1" applyFont="1" applyFill="1" applyBorder="1" applyAlignment="1">
      <alignment horizontal="left" vertical="top" wrapText="1"/>
    </xf>
    <xf numFmtId="0" fontId="13" fillId="0" borderId="9" xfId="0" applyFont="1" applyBorder="1"/>
    <xf numFmtId="165" fontId="8" fillId="2" borderId="10" xfId="0" applyNumberFormat="1" applyFont="1" applyFill="1" applyBorder="1" applyAlignment="1">
      <alignment horizontal="center"/>
    </xf>
    <xf numFmtId="0" fontId="8" fillId="0" borderId="9" xfId="0" applyFont="1" applyBorder="1"/>
    <xf numFmtId="0" fontId="10" fillId="0" borderId="9" xfId="0" applyFont="1" applyBorder="1"/>
    <xf numFmtId="165" fontId="24" fillId="2" borderId="10" xfId="0" applyNumberFormat="1" applyFont="1" applyFill="1" applyBorder="1" applyAlignment="1">
      <alignment horizontal="center"/>
    </xf>
    <xf numFmtId="165" fontId="21" fillId="2" borderId="10" xfId="0" applyNumberFormat="1" applyFont="1" applyFill="1" applyBorder="1" applyAlignment="1">
      <alignment horizontal="center"/>
    </xf>
    <xf numFmtId="165" fontId="7" fillId="0" borderId="10" xfId="0" applyNumberFormat="1" applyFont="1" applyBorder="1" applyAlignment="1">
      <alignment horizontal="center"/>
    </xf>
    <xf numFmtId="0" fontId="10" fillId="6" borderId="9" xfId="0" applyFont="1" applyFill="1" applyBorder="1"/>
    <xf numFmtId="165" fontId="8" fillId="6" borderId="10" xfId="0" applyNumberFormat="1" applyFont="1" applyFill="1" applyBorder="1" applyAlignment="1">
      <alignment horizontal="center"/>
    </xf>
    <xf numFmtId="165" fontId="8" fillId="0" borderId="10" xfId="0" applyNumberFormat="1" applyFont="1" applyBorder="1" applyAlignment="1">
      <alignment horizontal="center"/>
    </xf>
    <xf numFmtId="0" fontId="16" fillId="0" borderId="9" xfId="0" applyFont="1" applyBorder="1"/>
    <xf numFmtId="165" fontId="16" fillId="2" borderId="10" xfId="0" applyNumberFormat="1" applyFont="1" applyFill="1" applyBorder="1" applyAlignment="1">
      <alignment horizontal="center"/>
    </xf>
    <xf numFmtId="0" fontId="8" fillId="6" borderId="9" xfId="0" applyFont="1" applyFill="1" applyBorder="1"/>
    <xf numFmtId="165" fontId="16" fillId="0" borderId="10" xfId="0" applyNumberFormat="1" applyFont="1" applyBorder="1" applyAlignment="1">
      <alignment horizontal="center"/>
    </xf>
    <xf numFmtId="165" fontId="25" fillId="6" borderId="10" xfId="0" applyNumberFormat="1" applyFont="1" applyFill="1" applyBorder="1" applyAlignment="1">
      <alignment horizontal="center"/>
    </xf>
    <xf numFmtId="0" fontId="7" fillId="0" borderId="9" xfId="0" applyFont="1" applyBorder="1" applyAlignment="1">
      <alignment vertical="top"/>
    </xf>
    <xf numFmtId="165" fontId="8" fillId="2" borderId="10" xfId="0" applyNumberFormat="1" applyFont="1" applyFill="1" applyBorder="1" applyAlignment="1">
      <alignment horizontal="center" vertical="top"/>
    </xf>
    <xf numFmtId="0" fontId="10" fillId="0" borderId="9" xfId="0" applyFont="1" applyBorder="1" applyAlignment="1">
      <alignment vertical="top"/>
    </xf>
    <xf numFmtId="165" fontId="25" fillId="2" borderId="10" xfId="0" applyNumberFormat="1" applyFont="1" applyFill="1" applyBorder="1" applyAlignment="1">
      <alignment horizontal="center"/>
    </xf>
    <xf numFmtId="0" fontId="10" fillId="7" borderId="9" xfId="0" applyFont="1" applyFill="1" applyBorder="1"/>
    <xf numFmtId="0" fontId="10" fillId="7" borderId="10" xfId="0" applyFont="1" applyFill="1" applyBorder="1"/>
    <xf numFmtId="0" fontId="8" fillId="0" borderId="9" xfId="0" applyFont="1" applyBorder="1" applyAlignment="1">
      <alignment vertical="top"/>
    </xf>
    <xf numFmtId="165" fontId="18" fillId="2" borderId="10" xfId="0" applyNumberFormat="1" applyFont="1" applyFill="1" applyBorder="1" applyAlignment="1">
      <alignment horizontal="center"/>
    </xf>
    <xf numFmtId="0" fontId="8" fillId="0" borderId="11" xfId="0" applyFont="1" applyBorder="1"/>
    <xf numFmtId="0" fontId="14" fillId="0" borderId="0" xfId="0" applyFont="1"/>
    <xf numFmtId="170" fontId="8" fillId="0" borderId="1" xfId="0" applyNumberFormat="1" applyFont="1" applyBorder="1" applyAlignment="1">
      <alignment horizontal="center" vertical="center"/>
    </xf>
    <xf numFmtId="0" fontId="8" fillId="7" borderId="12" xfId="0" applyFont="1" applyFill="1" applyBorder="1"/>
    <xf numFmtId="0" fontId="8" fillId="7" borderId="13" xfId="0" applyFont="1" applyFill="1" applyBorder="1"/>
    <xf numFmtId="0" fontId="8" fillId="7" borderId="13" xfId="3" applyFont="1" applyFill="1" applyBorder="1" applyAlignment="1">
      <alignment wrapText="1"/>
    </xf>
    <xf numFmtId="44" fontId="8" fillId="7" borderId="13" xfId="8" applyFont="1" applyFill="1" applyBorder="1" applyAlignment="1" applyProtection="1">
      <alignment horizontal="center"/>
    </xf>
    <xf numFmtId="0" fontId="10" fillId="7" borderId="13" xfId="0" applyFont="1" applyFill="1" applyBorder="1"/>
    <xf numFmtId="0" fontId="10" fillId="7" borderId="14" xfId="0" applyFont="1" applyFill="1" applyBorder="1"/>
    <xf numFmtId="0" fontId="14" fillId="0" borderId="1" xfId="0" applyFont="1" applyBorder="1"/>
    <xf numFmtId="0" fontId="14" fillId="0" borderId="0" xfId="2" applyFont="1"/>
    <xf numFmtId="0" fontId="14" fillId="0" borderId="1" xfId="0" applyFont="1" applyBorder="1" applyAlignment="1">
      <alignment horizontal="left"/>
    </xf>
    <xf numFmtId="165" fontId="8" fillId="4" borderId="0" xfId="0" applyNumberFormat="1" applyFont="1" applyFill="1" applyAlignment="1">
      <alignment horizontal="left"/>
    </xf>
    <xf numFmtId="169" fontId="8" fillId="0" borderId="1" xfId="8" applyNumberFormat="1" applyFont="1" applyFill="1" applyBorder="1" applyAlignment="1" applyProtection="1">
      <alignment horizontal="center"/>
      <protection locked="0"/>
    </xf>
    <xf numFmtId="169" fontId="27" fillId="0" borderId="1" xfId="8" applyNumberFormat="1" applyFont="1" applyFill="1" applyBorder="1" applyAlignment="1" applyProtection="1">
      <alignment horizontal="center"/>
      <protection locked="0"/>
    </xf>
    <xf numFmtId="169" fontId="16" fillId="0" borderId="1" xfId="8" applyNumberFormat="1" applyFont="1" applyFill="1" applyBorder="1" applyAlignment="1" applyProtection="1">
      <alignment horizontal="center"/>
      <protection locked="0"/>
    </xf>
    <xf numFmtId="44" fontId="8" fillId="0" borderId="1" xfId="8" applyFont="1" applyFill="1" applyBorder="1" applyAlignment="1" applyProtection="1">
      <alignment horizontal="center"/>
    </xf>
    <xf numFmtId="43" fontId="8" fillId="0" borderId="1" xfId="1" applyFont="1" applyFill="1" applyBorder="1" applyAlignment="1" applyProtection="1">
      <alignment horizontal="center"/>
    </xf>
    <xf numFmtId="169" fontId="8" fillId="0" borderId="1" xfId="8" applyNumberFormat="1" applyFont="1" applyFill="1" applyBorder="1" applyAlignment="1" applyProtection="1">
      <alignment horizontal="center" vertical="top"/>
      <protection locked="0"/>
    </xf>
    <xf numFmtId="169" fontId="18" fillId="0" borderId="1" xfId="8" applyNumberFormat="1" applyFont="1" applyFill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left" wrapText="1"/>
    </xf>
    <xf numFmtId="0" fontId="10" fillId="0" borderId="15" xfId="0" applyFont="1" applyBorder="1"/>
    <xf numFmtId="44" fontId="29" fillId="3" borderId="15" xfId="0" applyNumberFormat="1" applyFont="1" applyFill="1" applyBorder="1" applyAlignment="1">
      <alignment horizontal="center" vertical="center"/>
    </xf>
    <xf numFmtId="0" fontId="7" fillId="0" borderId="1" xfId="3" applyFont="1" applyBorder="1" applyAlignment="1">
      <alignment wrapText="1"/>
    </xf>
    <xf numFmtId="0" fontId="8" fillId="0" borderId="1" xfId="0" applyFont="1" applyBorder="1" applyAlignment="1">
      <alignment horizontal="left"/>
    </xf>
    <xf numFmtId="0" fontId="30" fillId="3" borderId="16" xfId="0" applyFont="1" applyFill="1" applyBorder="1"/>
    <xf numFmtId="0" fontId="0" fillId="0" borderId="17" xfId="0" applyBorder="1"/>
    <xf numFmtId="0" fontId="31" fillId="0" borderId="17" xfId="0" applyFont="1" applyBorder="1" applyAlignment="1">
      <alignment vertical="top" wrapText="1"/>
    </xf>
    <xf numFmtId="0" fontId="32" fillId="0" borderId="17" xfId="0" applyFont="1" applyBorder="1" applyAlignment="1">
      <alignment wrapText="1"/>
    </xf>
    <xf numFmtId="0" fontId="0" fillId="0" borderId="18" xfId="0" applyBorder="1"/>
    <xf numFmtId="169" fontId="7" fillId="8" borderId="0" xfId="0" applyNumberFormat="1" applyFont="1" applyFill="1" applyAlignment="1">
      <alignment horizontal="left"/>
    </xf>
    <xf numFmtId="165" fontId="8" fillId="8" borderId="1" xfId="0" applyNumberFormat="1" applyFont="1" applyFill="1" applyBorder="1" applyAlignment="1">
      <alignment horizontal="center"/>
    </xf>
    <xf numFmtId="165" fontId="8" fillId="8" borderId="10" xfId="0" applyNumberFormat="1" applyFont="1" applyFill="1" applyBorder="1" applyAlignment="1">
      <alignment horizontal="center"/>
    </xf>
    <xf numFmtId="165" fontId="8" fillId="8" borderId="1" xfId="0" applyNumberFormat="1" applyFont="1" applyFill="1" applyBorder="1" applyAlignment="1">
      <alignment horizontal="center" vertical="top"/>
    </xf>
    <xf numFmtId="0" fontId="12" fillId="9" borderId="0" xfId="2" applyFont="1" applyFill="1" applyAlignment="1">
      <alignment horizontal="left"/>
    </xf>
    <xf numFmtId="0" fontId="12" fillId="9" borderId="0" xfId="0" applyFont="1" applyFill="1"/>
    <xf numFmtId="0" fontId="12" fillId="9" borderId="0" xfId="0" applyFont="1" applyFill="1" applyAlignment="1">
      <alignment wrapText="1"/>
    </xf>
    <xf numFmtId="168" fontId="8" fillId="2" borderId="1" xfId="1" applyNumberFormat="1" applyFont="1" applyFill="1" applyBorder="1" applyAlignment="1" applyProtection="1">
      <alignment horizontal="right"/>
    </xf>
    <xf numFmtId="170" fontId="7" fillId="0" borderId="0" xfId="2" applyNumberFormat="1" applyFont="1" applyAlignment="1">
      <alignment horizontal="center" vertical="center"/>
    </xf>
    <xf numFmtId="170" fontId="26" fillId="0" borderId="0" xfId="2" applyNumberFormat="1" applyFont="1" applyAlignment="1">
      <alignment horizontal="center" vertical="center"/>
    </xf>
    <xf numFmtId="170" fontId="12" fillId="6" borderId="7" xfId="0" applyNumberFormat="1" applyFont="1" applyFill="1" applyBorder="1" applyAlignment="1">
      <alignment horizontal="left" vertical="top" wrapText="1"/>
    </xf>
    <xf numFmtId="170" fontId="16" fillId="0" borderId="1" xfId="0" applyNumberFormat="1" applyFont="1" applyBorder="1" applyAlignment="1">
      <alignment horizontal="center" vertical="center"/>
    </xf>
    <xf numFmtId="170" fontId="8" fillId="0" borderId="1" xfId="0" applyNumberFormat="1" applyFont="1" applyBorder="1" applyAlignment="1">
      <alignment horizontal="center"/>
    </xf>
    <xf numFmtId="170" fontId="8" fillId="6" borderId="1" xfId="0" applyNumberFormat="1" applyFont="1" applyFill="1" applyBorder="1" applyAlignment="1">
      <alignment horizontal="center" vertical="center"/>
    </xf>
    <xf numFmtId="170" fontId="8" fillId="2" borderId="1" xfId="0" applyNumberFormat="1" applyFont="1" applyFill="1" applyBorder="1" applyAlignment="1">
      <alignment horizontal="center" vertical="center"/>
    </xf>
    <xf numFmtId="170" fontId="8" fillId="0" borderId="1" xfId="1" applyNumberFormat="1" applyFont="1" applyBorder="1" applyAlignment="1" applyProtection="1">
      <alignment horizontal="center" vertical="center"/>
    </xf>
    <xf numFmtId="170" fontId="8" fillId="6" borderId="1" xfId="1" applyNumberFormat="1" applyFont="1" applyFill="1" applyBorder="1" applyAlignment="1" applyProtection="1">
      <alignment horizontal="center" vertical="center"/>
    </xf>
    <xf numFmtId="170" fontId="8" fillId="0" borderId="1" xfId="0" applyNumberFormat="1" applyFont="1" applyBorder="1" applyAlignment="1">
      <alignment horizontal="center" vertical="top"/>
    </xf>
    <xf numFmtId="170" fontId="8" fillId="2" borderId="1" xfId="0" applyNumberFormat="1" applyFont="1" applyFill="1" applyBorder="1" applyAlignment="1">
      <alignment horizontal="center" vertical="top" wrapText="1"/>
    </xf>
    <xf numFmtId="170" fontId="8" fillId="2" borderId="1" xfId="0" applyNumberFormat="1" applyFont="1" applyFill="1" applyBorder="1" applyAlignment="1">
      <alignment horizontal="center" vertical="center" wrapText="1"/>
    </xf>
    <xf numFmtId="170" fontId="8" fillId="7" borderId="1" xfId="1" applyNumberFormat="1" applyFont="1" applyFill="1" applyBorder="1" applyAlignment="1" applyProtection="1">
      <alignment horizontal="center" vertical="center"/>
    </xf>
    <xf numFmtId="170" fontId="8" fillId="2" borderId="1" xfId="0" applyNumberFormat="1" applyFont="1" applyFill="1" applyBorder="1" applyAlignment="1">
      <alignment horizontal="center" vertical="top"/>
    </xf>
    <xf numFmtId="170" fontId="8" fillId="2" borderId="1" xfId="1" applyNumberFormat="1" applyFont="1" applyFill="1" applyBorder="1" applyAlignment="1" applyProtection="1">
      <alignment horizontal="center" vertical="center"/>
    </xf>
    <xf numFmtId="170" fontId="18" fillId="0" borderId="1" xfId="0" applyNumberFormat="1" applyFont="1" applyBorder="1" applyAlignment="1">
      <alignment horizontal="center" vertical="center"/>
    </xf>
    <xf numFmtId="170" fontId="8" fillId="2" borderId="3" xfId="1" applyNumberFormat="1" applyFont="1" applyFill="1" applyBorder="1" applyAlignment="1" applyProtection="1">
      <alignment horizontal="center" vertical="center"/>
    </xf>
    <xf numFmtId="170" fontId="8" fillId="7" borderId="13" xfId="1" applyNumberFormat="1" applyFont="1" applyFill="1" applyBorder="1" applyAlignment="1" applyProtection="1">
      <alignment horizontal="center" vertical="center"/>
    </xf>
    <xf numFmtId="170" fontId="13" fillId="0" borderId="0" xfId="0" applyNumberFormat="1" applyFont="1" applyAlignment="1">
      <alignment horizontal="center" vertical="center"/>
    </xf>
    <xf numFmtId="170" fontId="10" fillId="0" borderId="0" xfId="0" applyNumberFormat="1" applyFont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/>
    </xf>
    <xf numFmtId="168" fontId="24" fillId="2" borderId="19" xfId="1" applyNumberFormat="1" applyFont="1" applyFill="1" applyBorder="1" applyAlignment="1" applyProtection="1">
      <alignment horizontal="right"/>
    </xf>
    <xf numFmtId="1" fontId="8" fillId="2" borderId="1" xfId="1" applyNumberFormat="1" applyFont="1" applyFill="1" applyBorder="1" applyAlignment="1" applyProtection="1">
      <alignment horizontal="right"/>
    </xf>
    <xf numFmtId="1" fontId="8" fillId="2" borderId="1" xfId="1" applyNumberFormat="1" applyFont="1" applyFill="1" applyBorder="1" applyAlignment="1" applyProtection="1">
      <alignment horizontal="right" vertical="top"/>
    </xf>
    <xf numFmtId="1" fontId="27" fillId="2" borderId="1" xfId="1" applyNumberFormat="1" applyFont="1" applyFill="1" applyBorder="1" applyAlignment="1" applyProtection="1">
      <alignment horizontal="right"/>
    </xf>
    <xf numFmtId="1" fontId="8" fillId="0" borderId="1" xfId="1" applyNumberFormat="1" applyFont="1" applyFill="1" applyBorder="1" applyAlignment="1">
      <alignment horizontal="right"/>
    </xf>
    <xf numFmtId="164" fontId="12" fillId="6" borderId="7" xfId="0" applyNumberFormat="1" applyFont="1" applyFill="1" applyBorder="1" applyAlignment="1">
      <alignment horizontal="right" vertical="top" wrapText="1"/>
    </xf>
    <xf numFmtId="168" fontId="8" fillId="0" borderId="1" xfId="1" applyNumberFormat="1" applyFont="1" applyFill="1" applyBorder="1" applyAlignment="1">
      <alignment horizontal="right"/>
    </xf>
    <xf numFmtId="168" fontId="7" fillId="0" borderId="1" xfId="1" applyNumberFormat="1" applyFont="1" applyFill="1" applyBorder="1" applyAlignment="1">
      <alignment horizontal="right"/>
    </xf>
    <xf numFmtId="168" fontId="8" fillId="6" borderId="1" xfId="1" applyNumberFormat="1" applyFont="1" applyFill="1" applyBorder="1" applyAlignment="1" applyProtection="1">
      <alignment horizontal="right"/>
    </xf>
    <xf numFmtId="168" fontId="27" fillId="2" borderId="1" xfId="1" applyNumberFormat="1" applyFont="1" applyFill="1" applyBorder="1" applyAlignment="1" applyProtection="1">
      <alignment horizontal="right"/>
    </xf>
    <xf numFmtId="168" fontId="27" fillId="0" borderId="1" xfId="1" applyNumberFormat="1" applyFont="1" applyFill="1" applyBorder="1" applyAlignment="1">
      <alignment horizontal="right"/>
    </xf>
    <xf numFmtId="168" fontId="8" fillId="6" borderId="1" xfId="1" applyNumberFormat="1" applyFont="1" applyFill="1" applyBorder="1" applyAlignment="1">
      <alignment horizontal="right"/>
    </xf>
    <xf numFmtId="168" fontId="8" fillId="0" borderId="1" xfId="1" applyNumberFormat="1" applyFont="1" applyFill="1" applyBorder="1" applyAlignment="1" applyProtection="1">
      <alignment horizontal="right"/>
    </xf>
    <xf numFmtId="168" fontId="27" fillId="0" borderId="1" xfId="1" applyNumberFormat="1" applyFont="1" applyFill="1" applyBorder="1" applyAlignment="1" applyProtection="1">
      <alignment horizontal="right"/>
    </xf>
    <xf numFmtId="43" fontId="8" fillId="6" borderId="1" xfId="1" applyFont="1" applyFill="1" applyBorder="1" applyAlignment="1" applyProtection="1">
      <alignment horizontal="right"/>
    </xf>
    <xf numFmtId="168" fontId="9" fillId="0" borderId="1" xfId="1" applyNumberFormat="1" applyFont="1" applyFill="1" applyBorder="1" applyAlignment="1" applyProtection="1">
      <alignment horizontal="right" wrapText="1"/>
    </xf>
    <xf numFmtId="168" fontId="8" fillId="0" borderId="1" xfId="1" applyNumberFormat="1" applyFont="1" applyFill="1" applyBorder="1" applyAlignment="1">
      <alignment horizontal="right" vertical="top"/>
    </xf>
    <xf numFmtId="171" fontId="8" fillId="0" borderId="1" xfId="1" applyNumberFormat="1" applyFont="1" applyFill="1" applyBorder="1" applyAlignment="1">
      <alignment horizontal="right" vertical="top"/>
    </xf>
    <xf numFmtId="43" fontId="8" fillId="0" borderId="1" xfId="1" applyFont="1" applyBorder="1" applyAlignment="1" applyProtection="1">
      <alignment horizontal="right"/>
    </xf>
    <xf numFmtId="168" fontId="34" fillId="2" borderId="2" xfId="1" applyNumberFormat="1" applyFont="1" applyFill="1" applyBorder="1" applyAlignment="1" applyProtection="1">
      <alignment horizontal="right"/>
    </xf>
    <xf numFmtId="43" fontId="8" fillId="7" borderId="1" xfId="1" applyFont="1" applyFill="1" applyBorder="1" applyAlignment="1" applyProtection="1">
      <alignment horizontal="right"/>
    </xf>
    <xf numFmtId="168" fontId="7" fillId="0" borderId="3" xfId="1" applyNumberFormat="1" applyFont="1" applyFill="1" applyBorder="1" applyAlignment="1">
      <alignment horizontal="right"/>
    </xf>
    <xf numFmtId="168" fontId="8" fillId="2" borderId="1" xfId="1" applyNumberFormat="1" applyFont="1" applyFill="1" applyBorder="1" applyAlignment="1" applyProtection="1">
      <alignment horizontal="right" vertical="top"/>
    </xf>
    <xf numFmtId="43" fontId="17" fillId="7" borderId="13" xfId="1" applyFont="1" applyFill="1" applyBorder="1" applyAlignment="1" applyProtection="1">
      <alignment horizontal="right"/>
    </xf>
    <xf numFmtId="168" fontId="29" fillId="0" borderId="0" xfId="0" applyNumberFormat="1" applyFont="1" applyAlignment="1">
      <alignment horizontal="right" vertical="center"/>
    </xf>
    <xf numFmtId="168" fontId="13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3" fillId="2" borderId="1" xfId="0" applyFont="1" applyFill="1" applyBorder="1"/>
    <xf numFmtId="0" fontId="10" fillId="2" borderId="1" xfId="0" applyFont="1" applyFill="1" applyBorder="1"/>
    <xf numFmtId="172" fontId="8" fillId="2" borderId="1" xfId="1" applyNumberFormat="1" applyFont="1" applyFill="1" applyBorder="1" applyAlignment="1" applyProtection="1">
      <alignment horizontal="right"/>
    </xf>
    <xf numFmtId="0" fontId="8" fillId="2" borderId="1" xfId="3" applyFont="1" applyFill="1" applyBorder="1" applyAlignment="1">
      <alignment wrapText="1"/>
    </xf>
    <xf numFmtId="168" fontId="7" fillId="2" borderId="1" xfId="1" applyNumberFormat="1" applyFont="1" applyFill="1" applyBorder="1" applyAlignment="1">
      <alignment horizontal="right"/>
    </xf>
    <xf numFmtId="168" fontId="8" fillId="2" borderId="1" xfId="1" applyNumberFormat="1" applyFont="1" applyFill="1" applyBorder="1" applyAlignment="1">
      <alignment horizontal="right"/>
    </xf>
    <xf numFmtId="0" fontId="8" fillId="2" borderId="1" xfId="3" applyFont="1" applyFill="1" applyBorder="1" applyAlignment="1">
      <alignment vertical="top" wrapText="1"/>
    </xf>
    <xf numFmtId="168" fontId="8" fillId="2" borderId="1" xfId="1" applyNumberFormat="1" applyFont="1" applyFill="1" applyBorder="1" applyAlignment="1" applyProtection="1">
      <alignment horizontal="right" vertical="center" wrapText="1"/>
    </xf>
    <xf numFmtId="0" fontId="10" fillId="0" borderId="20" xfId="0" applyFont="1" applyBorder="1"/>
    <xf numFmtId="0" fontId="7" fillId="2" borderId="1" xfId="0" applyFont="1" applyFill="1" applyBorder="1" applyAlignment="1">
      <alignment horizontal="left" wrapText="1"/>
    </xf>
    <xf numFmtId="170" fontId="7" fillId="0" borderId="1" xfId="0" applyNumberFormat="1" applyFont="1" applyBorder="1" applyAlignment="1">
      <alignment horizontal="center" vertical="center"/>
    </xf>
    <xf numFmtId="168" fontId="7" fillId="2" borderId="1" xfId="1" applyNumberFormat="1" applyFont="1" applyFill="1" applyBorder="1" applyAlignment="1" applyProtection="1">
      <alignment horizontal="right"/>
    </xf>
    <xf numFmtId="170" fontId="7" fillId="2" borderId="1" xfId="0" applyNumberFormat="1" applyFont="1" applyFill="1" applyBorder="1" applyAlignment="1">
      <alignment horizontal="center" vertical="center"/>
    </xf>
    <xf numFmtId="172" fontId="7" fillId="2" borderId="1" xfId="1" applyNumberFormat="1" applyFont="1" applyFill="1" applyBorder="1" applyAlignment="1" applyProtection="1">
      <alignment horizontal="right"/>
    </xf>
    <xf numFmtId="0" fontId="13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170" fontId="7" fillId="0" borderId="1" xfId="0" applyNumberFormat="1" applyFont="1" applyBorder="1" applyAlignment="1">
      <alignment horizontal="center" vertical="top"/>
    </xf>
    <xf numFmtId="168" fontId="7" fillId="0" borderId="1" xfId="1" applyNumberFormat="1" applyFont="1" applyFill="1" applyBorder="1" applyAlignment="1">
      <alignment horizontal="right" vertical="top"/>
    </xf>
    <xf numFmtId="171" fontId="7" fillId="0" borderId="1" xfId="1" applyNumberFormat="1" applyFont="1" applyFill="1" applyBorder="1" applyAlignment="1">
      <alignment horizontal="right" vertical="top"/>
    </xf>
    <xf numFmtId="168" fontId="8" fillId="0" borderId="1" xfId="1" applyNumberFormat="1" applyFont="1" applyFill="1" applyBorder="1" applyAlignment="1" applyProtection="1">
      <alignment horizontal="right" wrapText="1"/>
    </xf>
    <xf numFmtId="168" fontId="7" fillId="0" borderId="1" xfId="1" applyNumberFormat="1" applyFont="1" applyFill="1" applyBorder="1" applyAlignment="1" applyProtection="1">
      <alignment horizontal="right" wrapText="1"/>
    </xf>
    <xf numFmtId="44" fontId="8" fillId="8" borderId="1" xfId="8" applyNumberFormat="1" applyFont="1" applyFill="1" applyBorder="1" applyAlignment="1" applyProtection="1">
      <alignment horizontal="center"/>
      <protection locked="0"/>
    </xf>
    <xf numFmtId="44" fontId="8" fillId="8" borderId="1" xfId="8" applyNumberFormat="1" applyFont="1" applyFill="1" applyBorder="1" applyAlignment="1" applyProtection="1">
      <alignment horizontal="center"/>
    </xf>
    <xf numFmtId="44" fontId="8" fillId="8" borderId="1" xfId="8" applyNumberFormat="1" applyFont="1" applyFill="1" applyBorder="1" applyAlignment="1" applyProtection="1">
      <alignment horizontal="center" vertical="top"/>
      <protection locked="0"/>
    </xf>
    <xf numFmtId="44" fontId="8" fillId="8" borderId="1" xfId="8" applyNumberFormat="1" applyFont="1" applyFill="1" applyBorder="1" applyAlignment="1" applyProtection="1">
      <alignment horizontal="center" vertical="top"/>
    </xf>
    <xf numFmtId="44" fontId="8" fillId="8" borderId="1" xfId="1" applyNumberFormat="1" applyFont="1" applyFill="1" applyBorder="1" applyAlignment="1" applyProtection="1">
      <alignment horizontal="center" vertical="top"/>
    </xf>
    <xf numFmtId="44" fontId="16" fillId="8" borderId="1" xfId="8" applyNumberFormat="1" applyFont="1" applyFill="1" applyBorder="1" applyAlignment="1" applyProtection="1">
      <alignment horizontal="center"/>
      <protection locked="0"/>
    </xf>
    <xf numFmtId="44" fontId="21" fillId="8" borderId="1" xfId="8" applyNumberFormat="1" applyFont="1" applyFill="1" applyBorder="1" applyAlignment="1" applyProtection="1">
      <alignment horizontal="right"/>
      <protection locked="0"/>
    </xf>
    <xf numFmtId="0" fontId="10" fillId="8" borderId="0" xfId="0" applyFont="1" applyFill="1"/>
    <xf numFmtId="0" fontId="10" fillId="8" borderId="0" xfId="0" applyFont="1" applyFill="1" applyAlignment="1">
      <alignment wrapText="1"/>
    </xf>
    <xf numFmtId="170" fontId="10" fillId="8" borderId="0" xfId="0" applyNumberFormat="1" applyFont="1" applyFill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165" fontId="8" fillId="4" borderId="0" xfId="0" applyNumberFormat="1" applyFont="1" applyFill="1" applyAlignment="1">
      <alignment horizontal="left"/>
    </xf>
  </cellXfs>
  <cellStyles count="9">
    <cellStyle name="Comma_Uurtarieven 2000 LEVERANCIER" xfId="6" xr:uid="{00000000-0005-0000-0000-000000000000}"/>
    <cellStyle name="Currency_ATIR-Calc-Uurtarief 2001" xfId="7" xr:uid="{00000000-0005-0000-0000-000001000000}"/>
    <cellStyle name="Hyperlink" xfId="5" builtinId="8"/>
    <cellStyle name="Komma" xfId="1" builtinId="3"/>
    <cellStyle name="Normal_AFRPPRIJS.xls" xfId="4" xr:uid="{00000000-0005-0000-0000-000004000000}"/>
    <cellStyle name="Standaard" xfId="0" builtinId="0"/>
    <cellStyle name="Standaard 2" xfId="2" xr:uid="{00000000-0005-0000-0000-000006000000}"/>
    <cellStyle name="Standaard_Blad1" xfId="3" xr:uid="{00000000-0005-0000-0000-000007000000}"/>
    <cellStyle name="Valuta" xfId="8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9"/>
  <sheetViews>
    <sheetView workbookViewId="0">
      <selection activeCell="A16" sqref="A16"/>
    </sheetView>
  </sheetViews>
  <sheetFormatPr defaultRowHeight="14.4"/>
  <cols>
    <col min="1" max="1" width="153.33203125" customWidth="1"/>
  </cols>
  <sheetData>
    <row r="1" spans="1:1">
      <c r="A1" s="149" t="s">
        <v>0</v>
      </c>
    </row>
    <row r="2" spans="1:1">
      <c r="A2" s="150"/>
    </row>
    <row r="3" spans="1:1" ht="31.5" customHeight="1">
      <c r="A3" s="151" t="s">
        <v>1</v>
      </c>
    </row>
    <row r="4" spans="1:1">
      <c r="A4" s="152" t="s">
        <v>2</v>
      </c>
    </row>
    <row r="5" spans="1:1" ht="22.8">
      <c r="A5" s="151" t="s">
        <v>3</v>
      </c>
    </row>
    <row r="6" spans="1:1">
      <c r="A6" s="151" t="s">
        <v>4</v>
      </c>
    </row>
    <row r="7" spans="1:1">
      <c r="A7" s="151" t="s">
        <v>5</v>
      </c>
    </row>
    <row r="8" spans="1:1">
      <c r="A8" s="151" t="s">
        <v>6</v>
      </c>
    </row>
    <row r="9" spans="1:1">
      <c r="A9" s="151" t="s">
        <v>7</v>
      </c>
    </row>
    <row r="10" spans="1:1">
      <c r="A10" s="151" t="s">
        <v>8</v>
      </c>
    </row>
    <row r="11" spans="1:1">
      <c r="A11" s="151" t="s">
        <v>9</v>
      </c>
    </row>
    <row r="12" spans="1:1">
      <c r="A12" s="151" t="s">
        <v>10</v>
      </c>
    </row>
    <row r="13" spans="1:1">
      <c r="A13" s="151" t="s">
        <v>11</v>
      </c>
    </row>
    <row r="14" spans="1:1">
      <c r="A14" s="151" t="s">
        <v>12</v>
      </c>
    </row>
    <row r="15" spans="1:1">
      <c r="A15" s="151" t="s">
        <v>13</v>
      </c>
    </row>
    <row r="16" spans="1:1" ht="22.8">
      <c r="A16" s="151" t="s">
        <v>14</v>
      </c>
    </row>
    <row r="17" spans="1:1" ht="22.8">
      <c r="A17" s="151" t="s">
        <v>15</v>
      </c>
    </row>
    <row r="18" spans="1:1">
      <c r="A18" s="150"/>
    </row>
    <row r="19" spans="1:1" ht="15" thickBot="1">
      <c r="A19" s="15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AN232"/>
  <sheetViews>
    <sheetView tabSelected="1" topLeftCell="A68" zoomScale="85" zoomScaleNormal="85" zoomScaleSheetLayoutView="100" workbookViewId="0">
      <selection activeCell="D222" sqref="D222"/>
    </sheetView>
  </sheetViews>
  <sheetFormatPr defaultColWidth="9.109375" defaultRowHeight="14.4"/>
  <cols>
    <col min="1" max="1" width="5.109375" style="1" customWidth="1"/>
    <col min="2" max="2" width="31.33203125" style="1" customWidth="1"/>
    <col min="3" max="3" width="29.6640625" style="1" customWidth="1"/>
    <col min="4" max="4" width="55" style="12" bestFit="1" customWidth="1"/>
    <col min="5" max="5" width="11.88671875" style="181" customWidth="1"/>
    <col min="6" max="6" width="17.33203125" style="209" customWidth="1"/>
    <col min="7" max="10" width="17.33203125" style="1" customWidth="1"/>
    <col min="11" max="14" width="9" style="1" customWidth="1"/>
    <col min="16" max="16" width="12.5546875" customWidth="1"/>
    <col min="17" max="19" width="9.109375" style="1"/>
    <col min="20" max="20" width="17.33203125" style="54" customWidth="1"/>
    <col min="21" max="21" width="9.109375" style="1"/>
    <col min="22" max="23" width="9.5546875" style="1" bestFit="1" customWidth="1"/>
    <col min="24" max="16384" width="9.109375" style="1"/>
  </cols>
  <sheetData>
    <row r="1" spans="1:40" ht="17.399999999999999">
      <c r="A1" s="81" t="s">
        <v>16</v>
      </c>
      <c r="D1" s="14"/>
      <c r="E1" s="162"/>
      <c r="F1" s="4"/>
      <c r="G1" s="3"/>
      <c r="H1" s="3"/>
    </row>
    <row r="2" spans="1:40" ht="19.8">
      <c r="A2" s="242" t="s">
        <v>17</v>
      </c>
      <c r="B2" s="242"/>
      <c r="C2" s="136"/>
      <c r="D2" s="78"/>
      <c r="E2" s="163"/>
      <c r="F2" s="4"/>
      <c r="G2" s="2"/>
      <c r="H2" s="2"/>
    </row>
    <row r="3" spans="1:40" ht="19.8">
      <c r="A3" s="136" t="s">
        <v>18</v>
      </c>
      <c r="B3" s="136"/>
      <c r="C3" s="136"/>
      <c r="D3" s="78"/>
      <c r="E3" s="163"/>
      <c r="F3" s="4"/>
      <c r="G3" s="2"/>
      <c r="H3" s="2"/>
    </row>
    <row r="4" spans="1:40" ht="15" thickBot="1">
      <c r="D4" s="14"/>
      <c r="E4" s="162"/>
      <c r="F4" s="4"/>
      <c r="G4" s="134"/>
      <c r="H4" s="2"/>
    </row>
    <row r="5" spans="1:40" s="5" customFormat="1" ht="53.25" customHeight="1" thickTop="1">
      <c r="A5" s="97" t="s">
        <v>19</v>
      </c>
      <c r="B5" s="98" t="s">
        <v>20</v>
      </c>
      <c r="C5" s="98" t="s">
        <v>21</v>
      </c>
      <c r="D5" s="98" t="s">
        <v>22</v>
      </c>
      <c r="E5" s="164" t="s">
        <v>23</v>
      </c>
      <c r="F5" s="188" t="s">
        <v>24</v>
      </c>
      <c r="G5" s="99" t="s">
        <v>25</v>
      </c>
      <c r="H5" s="99" t="s">
        <v>26</v>
      </c>
      <c r="I5" s="99" t="s">
        <v>27</v>
      </c>
      <c r="J5" s="100" t="s">
        <v>28</v>
      </c>
      <c r="P5" s="43"/>
      <c r="T5" s="60"/>
      <c r="AM5" s="23" t="s">
        <v>29</v>
      </c>
      <c r="AN5" s="23" t="s">
        <v>30</v>
      </c>
    </row>
    <row r="6" spans="1:40">
      <c r="A6" s="101">
        <v>1</v>
      </c>
      <c r="B6" s="37" t="s">
        <v>31</v>
      </c>
      <c r="C6" s="6" t="s">
        <v>32</v>
      </c>
      <c r="D6" s="13" t="s">
        <v>33</v>
      </c>
      <c r="E6" s="126">
        <v>4</v>
      </c>
      <c r="F6" s="161">
        <v>537</v>
      </c>
      <c r="G6" s="231"/>
      <c r="H6" s="231"/>
      <c r="I6" s="155">
        <f>F6*H6</f>
        <v>0</v>
      </c>
      <c r="J6" s="182">
        <f>+I6*E6</f>
        <v>0</v>
      </c>
      <c r="K6" s="218"/>
      <c r="P6" s="44"/>
      <c r="T6" s="55"/>
      <c r="AM6" s="21">
        <f>+I6/32</f>
        <v>0</v>
      </c>
    </row>
    <row r="7" spans="1:40" s="20" customFormat="1">
      <c r="A7" s="103"/>
      <c r="B7" s="133"/>
      <c r="C7" s="19"/>
      <c r="D7" s="13" t="s">
        <v>34</v>
      </c>
      <c r="E7" s="126">
        <v>4</v>
      </c>
      <c r="F7" s="161" t="s">
        <v>35</v>
      </c>
      <c r="G7" s="231"/>
      <c r="H7" s="231"/>
      <c r="I7" s="155">
        <v>0</v>
      </c>
      <c r="J7" s="102">
        <f>I7*E7</f>
        <v>0</v>
      </c>
      <c r="P7" s="52"/>
      <c r="T7" s="56"/>
      <c r="AM7" s="53"/>
    </row>
    <row r="8" spans="1:40">
      <c r="A8" s="104"/>
      <c r="B8" s="34"/>
      <c r="C8" s="34"/>
      <c r="D8" s="33"/>
      <c r="E8" s="165"/>
      <c r="F8" s="189"/>
      <c r="G8" s="79" t="s">
        <v>36</v>
      </c>
      <c r="H8" s="138"/>
      <c r="I8" s="105">
        <f>SUM(I6:I7)</f>
        <v>0</v>
      </c>
      <c r="J8" s="105">
        <f>SUM(J6:J7)</f>
        <v>0</v>
      </c>
      <c r="AM8" s="21"/>
    </row>
    <row r="9" spans="1:40">
      <c r="A9" s="104"/>
      <c r="B9" s="34"/>
      <c r="C9" s="34"/>
      <c r="D9" s="33"/>
      <c r="E9" s="165"/>
      <c r="F9" s="189"/>
      <c r="G9" s="35"/>
      <c r="H9" s="139"/>
      <c r="I9" s="51"/>
      <c r="J9" s="106"/>
      <c r="AM9" s="21"/>
    </row>
    <row r="10" spans="1:40">
      <c r="A10" s="104"/>
      <c r="B10" s="6"/>
      <c r="C10" s="6"/>
      <c r="D10" s="13" t="s">
        <v>37</v>
      </c>
      <c r="E10" s="126">
        <v>2</v>
      </c>
      <c r="F10" s="161">
        <v>537</v>
      </c>
      <c r="G10" s="231"/>
      <c r="H10" s="231"/>
      <c r="I10" s="155">
        <f t="shared" ref="I10:I12" si="0">F10*H10</f>
        <v>0</v>
      </c>
      <c r="J10" s="102">
        <f>I10*E10</f>
        <v>0</v>
      </c>
      <c r="P10" s="44"/>
      <c r="T10" s="55"/>
      <c r="AM10" s="21">
        <f>+I10/32</f>
        <v>0</v>
      </c>
    </row>
    <row r="11" spans="1:40">
      <c r="A11" s="104"/>
      <c r="B11" s="6"/>
      <c r="C11" s="6"/>
      <c r="D11" s="13" t="s">
        <v>38</v>
      </c>
      <c r="E11" s="166">
        <v>2</v>
      </c>
      <c r="F11" s="161">
        <v>466</v>
      </c>
      <c r="G11" s="231"/>
      <c r="H11" s="231"/>
      <c r="I11" s="155">
        <f t="shared" si="0"/>
        <v>0</v>
      </c>
      <c r="J11" s="102">
        <f>I11*E11</f>
        <v>0</v>
      </c>
      <c r="P11" s="44"/>
      <c r="T11" s="55"/>
      <c r="AM11" s="21">
        <f>+I11/32</f>
        <v>0</v>
      </c>
    </row>
    <row r="12" spans="1:40">
      <c r="A12" s="104"/>
      <c r="B12" s="34"/>
      <c r="C12" s="34"/>
      <c r="D12" s="13" t="s">
        <v>39</v>
      </c>
      <c r="E12" s="126">
        <v>2</v>
      </c>
      <c r="F12" s="161">
        <v>59</v>
      </c>
      <c r="G12" s="231"/>
      <c r="H12" s="231"/>
      <c r="I12" s="155">
        <f t="shared" si="0"/>
        <v>0</v>
      </c>
      <c r="J12" s="102">
        <f>I12*E12</f>
        <v>0</v>
      </c>
      <c r="P12" s="44"/>
      <c r="T12" s="55"/>
      <c r="AM12" s="21"/>
    </row>
    <row r="13" spans="1:40">
      <c r="A13" s="104"/>
      <c r="B13" s="34"/>
      <c r="C13" s="34"/>
      <c r="D13" s="33"/>
      <c r="E13" s="165"/>
      <c r="F13" s="161"/>
      <c r="G13" s="79" t="s">
        <v>36</v>
      </c>
      <c r="H13" s="138"/>
      <c r="I13" s="105">
        <f>SUM(I10:I12)</f>
        <v>0</v>
      </c>
      <c r="J13" s="105">
        <f>SUM(J10:J12)</f>
        <v>0</v>
      </c>
      <c r="P13" s="44"/>
      <c r="T13" s="58"/>
      <c r="AM13" s="21"/>
    </row>
    <row r="14" spans="1:40">
      <c r="A14" s="104"/>
      <c r="B14" s="34"/>
      <c r="C14" s="34"/>
      <c r="D14" s="33"/>
      <c r="E14" s="165"/>
      <c r="F14" s="161"/>
      <c r="G14" s="35"/>
      <c r="H14" s="139"/>
      <c r="I14" s="51"/>
      <c r="J14" s="106"/>
      <c r="P14" s="44"/>
      <c r="AM14" s="21"/>
    </row>
    <row r="15" spans="1:40">
      <c r="A15" s="104"/>
      <c r="B15" s="6"/>
      <c r="C15" s="6"/>
      <c r="D15" s="13"/>
      <c r="E15" s="126"/>
      <c r="F15" s="190">
        <f>SUM(F6:F14)</f>
        <v>1599</v>
      </c>
      <c r="G15" s="41"/>
      <c r="H15" s="10"/>
      <c r="I15" s="107">
        <f>+I8+I13</f>
        <v>0</v>
      </c>
      <c r="J15" s="107">
        <f>+J8+J13</f>
        <v>0</v>
      </c>
      <c r="P15" s="44"/>
      <c r="AM15" s="22">
        <f>SUM(AM6:AM11)</f>
        <v>0</v>
      </c>
      <c r="AN15" s="22">
        <f>+AM15/8</f>
        <v>0</v>
      </c>
    </row>
    <row r="16" spans="1:40">
      <c r="A16" s="108"/>
      <c r="B16" s="70"/>
      <c r="C16" s="70"/>
      <c r="D16" s="71"/>
      <c r="E16" s="167"/>
      <c r="F16" s="191"/>
      <c r="G16" s="72"/>
      <c r="H16" s="72"/>
      <c r="I16" s="73"/>
      <c r="J16" s="109"/>
      <c r="P16" s="44"/>
    </row>
    <row r="17" spans="1:39">
      <c r="A17" s="101">
        <v>2</v>
      </c>
      <c r="B17" s="38" t="s">
        <v>40</v>
      </c>
      <c r="C17" s="6" t="s">
        <v>41</v>
      </c>
      <c r="D17" s="6"/>
      <c r="E17" s="126"/>
      <c r="F17" s="161"/>
      <c r="G17" s="10"/>
      <c r="H17" s="137"/>
      <c r="I17" s="7"/>
      <c r="J17" s="102"/>
      <c r="P17" s="44"/>
      <c r="T17" s="55"/>
      <c r="AM17" s="21">
        <f>+I21/32</f>
        <v>0</v>
      </c>
    </row>
    <row r="18" spans="1:39">
      <c r="A18" s="101"/>
      <c r="B18" s="38"/>
      <c r="C18" s="135"/>
      <c r="D18" s="1" t="s">
        <v>42</v>
      </c>
      <c r="E18" s="126">
        <v>8</v>
      </c>
      <c r="F18" s="161">
        <v>120</v>
      </c>
      <c r="G18" s="231"/>
      <c r="H18" s="231"/>
      <c r="I18" s="155">
        <f t="shared" ref="I18" si="1">F18*H18</f>
        <v>0</v>
      </c>
      <c r="J18" s="102">
        <f>I18*E18</f>
        <v>0</v>
      </c>
      <c r="P18" s="44"/>
      <c r="T18" s="55"/>
      <c r="AM18" s="21"/>
    </row>
    <row r="19" spans="1:39">
      <c r="A19" s="101"/>
      <c r="B19" s="38"/>
      <c r="C19" s="6"/>
      <c r="D19" s="13"/>
      <c r="E19" s="126"/>
      <c r="F19" s="192"/>
      <c r="G19" s="79" t="s">
        <v>36</v>
      </c>
      <c r="H19" s="138"/>
      <c r="I19" s="105">
        <f>SUM(I18)</f>
        <v>0</v>
      </c>
      <c r="J19" s="105">
        <f>SUM(J18)</f>
        <v>0</v>
      </c>
      <c r="P19" s="44"/>
      <c r="T19" s="55"/>
      <c r="AM19" s="21"/>
    </row>
    <row r="20" spans="1:39">
      <c r="A20" s="101"/>
      <c r="B20" s="38"/>
      <c r="C20" s="6"/>
      <c r="D20" s="13"/>
      <c r="E20" s="126"/>
      <c r="F20" s="161"/>
      <c r="G20" s="10"/>
      <c r="H20" s="137"/>
      <c r="I20" s="7"/>
      <c r="J20" s="102"/>
      <c r="P20" s="44"/>
      <c r="T20" s="55"/>
      <c r="AM20" s="21"/>
    </row>
    <row r="21" spans="1:39">
      <c r="A21" s="101"/>
      <c r="B21" s="38"/>
      <c r="C21" s="6"/>
      <c r="D21" s="13" t="s">
        <v>33</v>
      </c>
      <c r="E21" s="126">
        <v>4</v>
      </c>
      <c r="F21" s="161">
        <v>1888</v>
      </c>
      <c r="G21" s="231"/>
      <c r="H21" s="231"/>
      <c r="I21" s="155">
        <f t="shared" ref="I21" si="2">F21*H21</f>
        <v>0</v>
      </c>
      <c r="J21" s="102">
        <f>I21*E21</f>
        <v>0</v>
      </c>
      <c r="P21" s="44"/>
      <c r="T21" s="55"/>
      <c r="AM21" s="21"/>
    </row>
    <row r="22" spans="1:39">
      <c r="A22" s="104"/>
      <c r="B22" s="38"/>
      <c r="C22" s="6"/>
      <c r="D22" s="13" t="s">
        <v>34</v>
      </c>
      <c r="E22" s="126">
        <v>4</v>
      </c>
      <c r="F22" s="161" t="s">
        <v>35</v>
      </c>
      <c r="G22" s="231"/>
      <c r="H22" s="231"/>
      <c r="I22" s="156">
        <v>0</v>
      </c>
      <c r="J22" s="102">
        <f>I22*E22</f>
        <v>0</v>
      </c>
      <c r="P22" s="44"/>
      <c r="AM22" s="21"/>
    </row>
    <row r="23" spans="1:39">
      <c r="A23" s="111"/>
      <c r="B23" s="34"/>
      <c r="C23" s="34"/>
      <c r="D23" s="13" t="s">
        <v>43</v>
      </c>
      <c r="E23" s="126">
        <v>4</v>
      </c>
      <c r="F23" s="161" t="s">
        <v>35</v>
      </c>
      <c r="G23" s="231"/>
      <c r="H23" s="231"/>
      <c r="I23" s="156">
        <v>0</v>
      </c>
      <c r="J23" s="102">
        <f>I23*E23</f>
        <v>0</v>
      </c>
      <c r="P23" s="44"/>
      <c r="AM23" s="21"/>
    </row>
    <row r="24" spans="1:39">
      <c r="A24" s="111"/>
      <c r="B24" s="34"/>
      <c r="C24" s="34"/>
      <c r="D24" s="33"/>
      <c r="E24" s="165"/>
      <c r="F24" s="192"/>
      <c r="G24" s="79" t="s">
        <v>36</v>
      </c>
      <c r="H24" s="138"/>
      <c r="I24" s="105">
        <f>SUM(I21:I23)</f>
        <v>0</v>
      </c>
      <c r="J24" s="105">
        <f>SUM(J21:J23)</f>
        <v>0</v>
      </c>
      <c r="K24" s="67"/>
      <c r="L24" s="67"/>
      <c r="M24" s="67"/>
      <c r="N24" s="67"/>
      <c r="P24" s="44"/>
      <c r="AM24" s="21"/>
    </row>
    <row r="25" spans="1:39">
      <c r="A25" s="111"/>
      <c r="B25" s="34"/>
      <c r="C25" s="34"/>
      <c r="D25" s="33"/>
      <c r="E25" s="165"/>
      <c r="F25" s="161"/>
      <c r="G25" s="35"/>
      <c r="H25" s="139"/>
      <c r="I25" s="36"/>
      <c r="J25" s="112"/>
      <c r="P25" s="44"/>
      <c r="AM25" s="21"/>
    </row>
    <row r="26" spans="1:39">
      <c r="A26" s="104"/>
      <c r="B26" s="6"/>
      <c r="C26" s="6"/>
      <c r="D26" s="13" t="s">
        <v>37</v>
      </c>
      <c r="E26" s="126">
        <v>2</v>
      </c>
      <c r="F26" s="161">
        <v>1888</v>
      </c>
      <c r="G26" s="231"/>
      <c r="H26" s="231"/>
      <c r="I26" s="155">
        <f t="shared" ref="I26:I27" si="3">F26*H26</f>
        <v>0</v>
      </c>
      <c r="J26" s="102">
        <f>I26*E26</f>
        <v>0</v>
      </c>
      <c r="P26" s="44"/>
      <c r="T26" s="55"/>
      <c r="AM26" s="21">
        <f>+I26/32</f>
        <v>0</v>
      </c>
    </row>
    <row r="27" spans="1:39">
      <c r="A27" s="104"/>
      <c r="B27" s="6"/>
      <c r="C27" s="6"/>
      <c r="D27" s="13" t="s">
        <v>38</v>
      </c>
      <c r="E27" s="126">
        <v>2</v>
      </c>
      <c r="F27" s="189">
        <v>2171</v>
      </c>
      <c r="G27" s="231"/>
      <c r="H27" s="231"/>
      <c r="I27" s="155">
        <f t="shared" si="3"/>
        <v>0</v>
      </c>
      <c r="J27" s="102">
        <f>I27*E27</f>
        <v>0</v>
      </c>
      <c r="P27" s="44"/>
      <c r="T27" s="55"/>
      <c r="AM27" s="21">
        <f>+I27/32</f>
        <v>0</v>
      </c>
    </row>
    <row r="28" spans="1:39">
      <c r="A28" s="104"/>
      <c r="B28" s="6"/>
      <c r="C28" s="6"/>
      <c r="D28" s="13" t="s">
        <v>44</v>
      </c>
      <c r="E28" s="126">
        <v>2</v>
      </c>
      <c r="F28" s="161" t="s">
        <v>35</v>
      </c>
      <c r="G28" s="231"/>
      <c r="H28" s="231"/>
      <c r="I28" s="156">
        <v>0</v>
      </c>
      <c r="J28" s="102">
        <f>I28*E28</f>
        <v>0</v>
      </c>
      <c r="K28" s="44"/>
      <c r="P28" s="44"/>
      <c r="T28" s="55"/>
      <c r="AM28" s="21"/>
    </row>
    <row r="29" spans="1:39">
      <c r="A29" s="104"/>
      <c r="B29" s="6"/>
      <c r="C29" s="6"/>
      <c r="D29" s="13"/>
      <c r="E29" s="126"/>
      <c r="F29" s="193"/>
      <c r="G29" s="79" t="s">
        <v>36</v>
      </c>
      <c r="H29" s="138"/>
      <c r="I29" s="105">
        <f>SUM(I26:I28)</f>
        <v>0</v>
      </c>
      <c r="J29" s="105">
        <f>SUM(J26:J28)</f>
        <v>0</v>
      </c>
      <c r="P29" s="44"/>
      <c r="T29" s="58"/>
      <c r="AM29" s="21"/>
    </row>
    <row r="30" spans="1:39">
      <c r="A30" s="104"/>
      <c r="B30" s="6"/>
      <c r="C30" s="6"/>
      <c r="D30" s="13"/>
      <c r="E30" s="126"/>
      <c r="F30" s="189"/>
      <c r="G30" s="10"/>
      <c r="H30" s="137"/>
      <c r="I30" s="7"/>
      <c r="J30" s="102"/>
      <c r="P30" s="44"/>
      <c r="T30" s="55"/>
      <c r="AM30" s="21"/>
    </row>
    <row r="31" spans="1:39">
      <c r="A31" s="104"/>
      <c r="B31" s="6"/>
      <c r="C31" s="135"/>
      <c r="D31" s="13" t="s">
        <v>45</v>
      </c>
      <c r="E31" s="126">
        <v>2</v>
      </c>
      <c r="F31" s="161" t="s">
        <v>35</v>
      </c>
      <c r="G31" s="231"/>
      <c r="H31" s="231"/>
      <c r="I31" s="156">
        <v>0</v>
      </c>
      <c r="J31" s="102">
        <f>I31*E31</f>
        <v>0</v>
      </c>
      <c r="P31" s="44"/>
      <c r="T31" s="55"/>
      <c r="AM31" s="21"/>
    </row>
    <row r="32" spans="1:39">
      <c r="A32" s="104"/>
      <c r="B32" s="6"/>
      <c r="C32" s="6"/>
      <c r="D32" s="13"/>
      <c r="E32" s="126"/>
      <c r="F32" s="192"/>
      <c r="G32" s="79" t="s">
        <v>36</v>
      </c>
      <c r="H32" s="138"/>
      <c r="I32" s="105">
        <f>SUM(I31)</f>
        <v>0</v>
      </c>
      <c r="J32" s="105">
        <f>SUM(J31)</f>
        <v>0</v>
      </c>
      <c r="P32" s="44"/>
      <c r="T32" s="55"/>
      <c r="AM32" s="21"/>
    </row>
    <row r="33" spans="1:40">
      <c r="A33" s="104"/>
      <c r="B33" s="6"/>
      <c r="C33" s="6"/>
      <c r="D33" s="13"/>
      <c r="E33" s="126"/>
      <c r="F33" s="189"/>
      <c r="G33" s="10"/>
      <c r="H33" s="137"/>
      <c r="I33" s="7"/>
      <c r="J33" s="102"/>
      <c r="P33" s="44"/>
      <c r="T33" s="55"/>
      <c r="AM33" s="21"/>
    </row>
    <row r="34" spans="1:40">
      <c r="A34" s="104"/>
      <c r="B34" s="6"/>
      <c r="C34" s="6"/>
      <c r="D34" s="13"/>
      <c r="E34" s="126"/>
      <c r="F34" s="190">
        <f>SUM(F17:F33)</f>
        <v>6067</v>
      </c>
      <c r="G34" s="61"/>
      <c r="H34" s="10"/>
      <c r="I34" s="107">
        <f>+I19+I24+I29+I32</f>
        <v>0</v>
      </c>
      <c r="J34" s="107">
        <f>+J19+J24+J29+J32</f>
        <v>0</v>
      </c>
      <c r="P34" s="44"/>
      <c r="T34" s="1"/>
      <c r="AM34" s="22">
        <f>SUM(AM17:AM27)</f>
        <v>0</v>
      </c>
      <c r="AN34" s="22">
        <f>+AM34/8</f>
        <v>0</v>
      </c>
    </row>
    <row r="35" spans="1:40" s="20" customFormat="1">
      <c r="A35" s="113"/>
      <c r="B35" s="75"/>
      <c r="C35" s="75"/>
      <c r="D35" s="71"/>
      <c r="E35" s="167"/>
      <c r="F35" s="194"/>
      <c r="G35" s="72"/>
      <c r="H35" s="72"/>
      <c r="I35" s="73"/>
      <c r="J35" s="109"/>
      <c r="O35" s="52"/>
      <c r="P35" s="74"/>
      <c r="T35" s="56"/>
    </row>
    <row r="36" spans="1:40">
      <c r="A36" s="101">
        <v>3</v>
      </c>
      <c r="B36" s="39" t="s">
        <v>46</v>
      </c>
      <c r="C36" s="25" t="s">
        <v>47</v>
      </c>
      <c r="D36" s="13" t="s">
        <v>48</v>
      </c>
      <c r="E36" s="126">
        <v>6</v>
      </c>
      <c r="F36" s="195">
        <v>86</v>
      </c>
      <c r="G36" s="231"/>
      <c r="H36" s="231"/>
      <c r="I36" s="156">
        <f>F36*H36</f>
        <v>0</v>
      </c>
      <c r="J36" s="102">
        <f>I36*E36</f>
        <v>0</v>
      </c>
      <c r="P36" s="44"/>
      <c r="T36" s="55"/>
      <c r="AM36" s="21">
        <f>+I36/32</f>
        <v>0</v>
      </c>
    </row>
    <row r="37" spans="1:40">
      <c r="A37" s="104"/>
      <c r="B37" s="24"/>
      <c r="C37" s="25"/>
      <c r="D37" s="13" t="s">
        <v>33</v>
      </c>
      <c r="E37" s="126">
        <v>4</v>
      </c>
      <c r="F37" s="161">
        <v>2029</v>
      </c>
      <c r="G37" s="231"/>
      <c r="H37" s="231"/>
      <c r="I37" s="156">
        <f t="shared" ref="I37:I38" si="4">F37*H37</f>
        <v>0</v>
      </c>
      <c r="J37" s="102">
        <f>I37*E37</f>
        <v>0</v>
      </c>
      <c r="P37" s="44"/>
      <c r="T37" s="55"/>
      <c r="AM37" s="21">
        <f>+I37/32</f>
        <v>0</v>
      </c>
    </row>
    <row r="38" spans="1:40">
      <c r="A38" s="104"/>
      <c r="B38" s="24"/>
      <c r="C38" s="25"/>
      <c r="D38" s="13" t="s">
        <v>49</v>
      </c>
      <c r="E38" s="126">
        <v>4</v>
      </c>
      <c r="F38" s="195">
        <v>4</v>
      </c>
      <c r="G38" s="231"/>
      <c r="H38" s="231"/>
      <c r="I38" s="156">
        <f t="shared" si="4"/>
        <v>0</v>
      </c>
      <c r="J38" s="102">
        <f>I38*E38</f>
        <v>0</v>
      </c>
      <c r="P38" s="44"/>
      <c r="T38" s="55"/>
      <c r="AM38" s="21">
        <f>+I38/32</f>
        <v>0</v>
      </c>
    </row>
    <row r="39" spans="1:40">
      <c r="A39" s="104"/>
      <c r="B39" s="24"/>
      <c r="C39" s="25"/>
      <c r="D39" s="13" t="s">
        <v>43</v>
      </c>
      <c r="E39" s="126">
        <v>4</v>
      </c>
      <c r="F39" s="161" t="s">
        <v>35</v>
      </c>
      <c r="G39" s="231"/>
      <c r="H39" s="231"/>
      <c r="I39" s="156">
        <v>0</v>
      </c>
      <c r="J39" s="102">
        <f>I39*E39</f>
        <v>0</v>
      </c>
      <c r="P39" s="44"/>
      <c r="T39" s="55"/>
      <c r="AM39" s="21"/>
    </row>
    <row r="40" spans="1:40">
      <c r="A40" s="104"/>
      <c r="B40" s="24"/>
      <c r="C40" s="25"/>
      <c r="D40" s="40"/>
      <c r="E40" s="165"/>
      <c r="F40" s="192"/>
      <c r="G40" s="79" t="s">
        <v>36</v>
      </c>
      <c r="H40" s="138"/>
      <c r="I40" s="105">
        <f>SUM(I36:I39)</f>
        <v>0</v>
      </c>
      <c r="J40" s="105">
        <f>SUM(J36:J39)</f>
        <v>0</v>
      </c>
      <c r="P40" s="44"/>
      <c r="T40" s="59"/>
      <c r="AM40" s="21"/>
    </row>
    <row r="41" spans="1:40">
      <c r="A41" s="104"/>
      <c r="B41" s="24"/>
      <c r="C41" s="25"/>
      <c r="D41" s="40"/>
      <c r="E41" s="165"/>
      <c r="F41" s="161"/>
      <c r="G41" s="35"/>
      <c r="H41" s="139"/>
      <c r="I41" s="36"/>
      <c r="J41" s="112"/>
      <c r="P41" s="44"/>
      <c r="T41" s="59"/>
      <c r="AM41" s="21"/>
    </row>
    <row r="42" spans="1:40">
      <c r="A42" s="104"/>
      <c r="B42" s="24"/>
      <c r="C42" s="25"/>
      <c r="D42" s="13" t="s">
        <v>37</v>
      </c>
      <c r="E42" s="126">
        <v>2</v>
      </c>
      <c r="F42" s="195">
        <v>1877</v>
      </c>
      <c r="G42" s="231"/>
      <c r="H42" s="231"/>
      <c r="I42" s="156">
        <f t="shared" ref="I42:I44" si="5">F42*H42</f>
        <v>0</v>
      </c>
      <c r="J42" s="102">
        <f>I42*E42</f>
        <v>0</v>
      </c>
      <c r="P42" s="44"/>
      <c r="T42" s="55"/>
      <c r="AM42" s="21">
        <f>+I42/32</f>
        <v>0</v>
      </c>
    </row>
    <row r="43" spans="1:40">
      <c r="A43" s="104"/>
      <c r="B43" s="24"/>
      <c r="C43" s="26"/>
      <c r="D43" s="13" t="s">
        <v>38</v>
      </c>
      <c r="E43" s="126">
        <v>2</v>
      </c>
      <c r="F43" s="189">
        <v>1851</v>
      </c>
      <c r="G43" s="231"/>
      <c r="H43" s="231"/>
      <c r="I43" s="156">
        <f t="shared" si="5"/>
        <v>0</v>
      </c>
      <c r="J43" s="102">
        <f>I43*E43</f>
        <v>0</v>
      </c>
      <c r="P43" s="44"/>
      <c r="T43" s="55"/>
      <c r="AM43" s="21">
        <f>+I43/32</f>
        <v>0</v>
      </c>
    </row>
    <row r="44" spans="1:40" ht="15" customHeight="1">
      <c r="A44" s="104"/>
      <c r="B44" s="24"/>
      <c r="C44" s="26"/>
      <c r="D44" s="148" t="s">
        <v>50</v>
      </c>
      <c r="E44" s="126">
        <v>2</v>
      </c>
      <c r="F44" s="189">
        <v>164</v>
      </c>
      <c r="G44" s="231"/>
      <c r="H44" s="231"/>
      <c r="I44" s="156">
        <f t="shared" si="5"/>
        <v>0</v>
      </c>
      <c r="J44" s="102">
        <f>I44*E44</f>
        <v>0</v>
      </c>
      <c r="P44" s="44"/>
      <c r="T44" s="55"/>
      <c r="AM44" s="21"/>
    </row>
    <row r="45" spans="1:40">
      <c r="A45" s="104"/>
      <c r="B45" s="24"/>
      <c r="C45" s="26"/>
      <c r="D45" s="13" t="s">
        <v>43</v>
      </c>
      <c r="E45" s="126">
        <v>2</v>
      </c>
      <c r="F45" s="161" t="s">
        <v>35</v>
      </c>
      <c r="G45" s="231"/>
      <c r="H45" s="231"/>
      <c r="I45" s="156">
        <v>0</v>
      </c>
      <c r="J45" s="102">
        <f>I45*E45</f>
        <v>0</v>
      </c>
      <c r="P45" s="44"/>
      <c r="T45" s="55"/>
      <c r="AM45" s="21"/>
    </row>
    <row r="46" spans="1:40">
      <c r="A46" s="104"/>
      <c r="B46" s="24"/>
      <c r="C46" s="47"/>
      <c r="D46" s="13" t="s">
        <v>51</v>
      </c>
      <c r="E46" s="126">
        <v>2</v>
      </c>
      <c r="F46" s="195">
        <v>156</v>
      </c>
      <c r="G46" s="231"/>
      <c r="H46" s="231"/>
      <c r="I46" s="156">
        <f t="shared" ref="I46" si="6">F46*H46</f>
        <v>0</v>
      </c>
      <c r="J46" s="102">
        <f>I46*E46</f>
        <v>0</v>
      </c>
      <c r="P46" s="44"/>
      <c r="T46" s="55"/>
      <c r="AM46" s="21">
        <f>+I46/32</f>
        <v>0</v>
      </c>
    </row>
    <row r="47" spans="1:40">
      <c r="A47" s="104"/>
      <c r="B47" s="24"/>
      <c r="C47" s="47"/>
      <c r="D47" s="13"/>
      <c r="E47" s="126"/>
      <c r="F47" s="196"/>
      <c r="G47" s="79" t="s">
        <v>36</v>
      </c>
      <c r="H47" s="138"/>
      <c r="I47" s="105">
        <f>SUM(I42:I46)</f>
        <v>0</v>
      </c>
      <c r="J47" s="105">
        <f>SUM(J42:J46)</f>
        <v>0</v>
      </c>
      <c r="P47" s="44"/>
      <c r="T47" s="59"/>
      <c r="AM47" s="21"/>
    </row>
    <row r="48" spans="1:40">
      <c r="A48" s="104"/>
      <c r="B48" s="24"/>
      <c r="C48" s="47"/>
      <c r="D48" s="13"/>
      <c r="E48" s="126"/>
      <c r="F48" s="195"/>
      <c r="G48" s="10"/>
      <c r="H48" s="137"/>
      <c r="I48" s="80"/>
      <c r="J48" s="102"/>
      <c r="P48" s="44"/>
      <c r="T48" s="59"/>
      <c r="AM48" s="21"/>
    </row>
    <row r="49" spans="1:40">
      <c r="A49" s="104"/>
      <c r="B49" s="24"/>
      <c r="C49" s="26"/>
      <c r="D49" s="15" t="s">
        <v>52</v>
      </c>
      <c r="E49" s="168">
        <v>1</v>
      </c>
      <c r="F49" s="161">
        <v>90</v>
      </c>
      <c r="G49" s="231"/>
      <c r="H49" s="231"/>
      <c r="I49" s="156">
        <f t="shared" ref="I49:I50" si="7">F49*H49</f>
        <v>0</v>
      </c>
      <c r="J49" s="102">
        <f>I49*E49</f>
        <v>0</v>
      </c>
      <c r="P49" s="44"/>
      <c r="T49" s="55"/>
      <c r="AM49" s="21">
        <f>+I49/32</f>
        <v>0</v>
      </c>
    </row>
    <row r="50" spans="1:40">
      <c r="A50" s="104"/>
      <c r="B50" s="24"/>
      <c r="C50" s="26"/>
      <c r="D50" s="15" t="s">
        <v>53</v>
      </c>
      <c r="E50" s="168">
        <v>1</v>
      </c>
      <c r="F50" s="161">
        <v>90</v>
      </c>
      <c r="G50" s="231"/>
      <c r="H50" s="231"/>
      <c r="I50" s="156">
        <f t="shared" si="7"/>
        <v>0</v>
      </c>
      <c r="J50" s="102">
        <f>I50*E50</f>
        <v>0</v>
      </c>
      <c r="P50" s="44"/>
      <c r="T50" s="55"/>
      <c r="AM50" s="21">
        <f>+I50/32</f>
        <v>0</v>
      </c>
    </row>
    <row r="51" spans="1:40">
      <c r="A51" s="104"/>
      <c r="B51" s="24"/>
      <c r="C51" s="26"/>
      <c r="D51" s="13" t="s">
        <v>43</v>
      </c>
      <c r="E51" s="126">
        <v>1</v>
      </c>
      <c r="F51" s="161" t="s">
        <v>35</v>
      </c>
      <c r="G51" s="231"/>
      <c r="H51" s="231"/>
      <c r="I51" s="156">
        <v>0</v>
      </c>
      <c r="J51" s="102">
        <f>I51*E51</f>
        <v>0</v>
      </c>
      <c r="P51" s="44"/>
      <c r="T51" s="55"/>
      <c r="AM51" s="21"/>
    </row>
    <row r="52" spans="1:40">
      <c r="A52" s="104"/>
      <c r="B52" s="24"/>
      <c r="C52" s="26"/>
      <c r="D52" s="40"/>
      <c r="E52" s="165"/>
      <c r="F52" s="192"/>
      <c r="G52" s="79" t="s">
        <v>36</v>
      </c>
      <c r="H52" s="138"/>
      <c r="I52" s="105">
        <f>SUM(I49:I51)</f>
        <v>0</v>
      </c>
      <c r="J52" s="105">
        <f>SUM(J49:J51)</f>
        <v>0</v>
      </c>
      <c r="P52" s="44"/>
      <c r="T52" s="58"/>
      <c r="AM52" s="21"/>
    </row>
    <row r="53" spans="1:40">
      <c r="A53" s="104"/>
      <c r="B53" s="24"/>
      <c r="C53" s="26"/>
      <c r="D53" s="40"/>
      <c r="E53" s="165"/>
      <c r="F53" s="161"/>
      <c r="G53" s="35"/>
      <c r="H53" s="139"/>
      <c r="I53" s="36"/>
      <c r="J53" s="112"/>
      <c r="P53" s="44"/>
      <c r="T53" s="55"/>
      <c r="AM53" s="21"/>
    </row>
    <row r="54" spans="1:40">
      <c r="A54" s="104"/>
      <c r="B54" s="24"/>
      <c r="C54" s="6"/>
      <c r="D54" s="15"/>
      <c r="E54" s="168"/>
      <c r="F54" s="190">
        <f>SUM(F36:F53)</f>
        <v>6347</v>
      </c>
      <c r="G54" s="61"/>
      <c r="H54" s="140"/>
      <c r="I54" s="107">
        <f>+I40+I47+I52</f>
        <v>0</v>
      </c>
      <c r="J54" s="107">
        <f>+J40+J47+J52</f>
        <v>0</v>
      </c>
      <c r="P54" s="44"/>
      <c r="AM54" s="22">
        <f>SUM(AM36:AM50)</f>
        <v>0</v>
      </c>
      <c r="AN54" s="22">
        <f>+AM54/8</f>
        <v>0</v>
      </c>
    </row>
    <row r="55" spans="1:40" ht="15" customHeight="1">
      <c r="A55" s="108"/>
      <c r="B55" s="76"/>
      <c r="C55" s="70"/>
      <c r="D55" s="71"/>
      <c r="E55" s="167"/>
      <c r="F55" s="194"/>
      <c r="G55" s="77"/>
      <c r="H55" s="77"/>
      <c r="I55" s="73"/>
      <c r="J55" s="109"/>
      <c r="P55" s="44"/>
    </row>
    <row r="56" spans="1:40">
      <c r="A56" s="101">
        <v>4</v>
      </c>
      <c r="B56" s="39" t="s">
        <v>54</v>
      </c>
      <c r="C56" s="25" t="s">
        <v>55</v>
      </c>
      <c r="D56" s="13" t="s">
        <v>33</v>
      </c>
      <c r="E56" s="126">
        <v>4</v>
      </c>
      <c r="F56" s="161">
        <v>2934</v>
      </c>
      <c r="G56" s="231"/>
      <c r="H56" s="231"/>
      <c r="I56" s="156">
        <f t="shared" ref="I56" si="8">F56*H56</f>
        <v>0</v>
      </c>
      <c r="J56" s="102">
        <f>I56*E56</f>
        <v>0</v>
      </c>
      <c r="P56" s="44"/>
      <c r="T56" s="55"/>
      <c r="AM56" s="21">
        <f>+I56/32</f>
        <v>0</v>
      </c>
    </row>
    <row r="57" spans="1:40">
      <c r="A57" s="104"/>
      <c r="B57" s="24"/>
      <c r="C57" s="25"/>
      <c r="D57" s="13" t="s">
        <v>56</v>
      </c>
      <c r="E57" s="169">
        <v>4</v>
      </c>
      <c r="F57" s="161" t="s">
        <v>35</v>
      </c>
      <c r="G57" s="232"/>
      <c r="H57" s="232"/>
      <c r="I57" s="156">
        <v>0</v>
      </c>
      <c r="J57" s="102">
        <f t="shared" ref="J57:J58" si="9">I57*E57</f>
        <v>0</v>
      </c>
      <c r="P57" s="44"/>
      <c r="T57" s="55"/>
    </row>
    <row r="58" spans="1:40" ht="15" customHeight="1">
      <c r="A58" s="104"/>
      <c r="B58" s="24"/>
      <c r="C58" s="25"/>
      <c r="D58" s="30" t="s">
        <v>57</v>
      </c>
      <c r="E58" s="126">
        <v>4</v>
      </c>
      <c r="F58" s="161" t="s">
        <v>35</v>
      </c>
      <c r="G58" s="231"/>
      <c r="H58" s="231"/>
      <c r="I58" s="156">
        <v>0</v>
      </c>
      <c r="J58" s="102">
        <f t="shared" si="9"/>
        <v>0</v>
      </c>
      <c r="P58" s="44"/>
      <c r="T58" s="55"/>
    </row>
    <row r="59" spans="1:40">
      <c r="A59" s="104"/>
      <c r="B59" s="89"/>
      <c r="C59" s="25"/>
      <c r="D59" s="13"/>
      <c r="E59" s="126"/>
      <c r="F59" s="195"/>
      <c r="G59" s="137"/>
      <c r="H59" s="137"/>
      <c r="I59" s="110"/>
      <c r="J59" s="110"/>
      <c r="P59" s="44"/>
      <c r="T59" s="55"/>
    </row>
    <row r="60" spans="1:40" ht="15" customHeight="1">
      <c r="A60" s="104"/>
      <c r="B60" s="24"/>
      <c r="C60" s="25"/>
      <c r="D60" s="69"/>
      <c r="E60" s="126"/>
      <c r="F60" s="192"/>
      <c r="G60" s="79" t="s">
        <v>36</v>
      </c>
      <c r="H60" s="138"/>
      <c r="I60" s="105">
        <f>SUM(I56:I59)</f>
        <v>0</v>
      </c>
      <c r="J60" s="105">
        <f>SUM(J56:J59)</f>
        <v>0</v>
      </c>
      <c r="P60" s="44"/>
    </row>
    <row r="61" spans="1:40" ht="15" customHeight="1">
      <c r="A61" s="104"/>
      <c r="B61" s="24"/>
      <c r="C61" s="25"/>
      <c r="D61" s="69"/>
      <c r="E61" s="126"/>
      <c r="F61" s="161"/>
      <c r="G61" s="10"/>
      <c r="H61" s="137"/>
      <c r="I61" s="7"/>
      <c r="J61" s="102"/>
      <c r="P61" s="44"/>
      <c r="T61" s="59"/>
    </row>
    <row r="62" spans="1:40">
      <c r="A62" s="104"/>
      <c r="B62" s="24"/>
      <c r="C62" s="25"/>
      <c r="D62" s="13" t="s">
        <v>37</v>
      </c>
      <c r="E62" s="126">
        <v>2</v>
      </c>
      <c r="F62" s="161">
        <v>2934</v>
      </c>
      <c r="G62" s="231"/>
      <c r="H62" s="231"/>
      <c r="I62" s="156">
        <f t="shared" ref="I62:I64" si="10">F62*H62</f>
        <v>0</v>
      </c>
      <c r="J62" s="102">
        <f>I62*E62</f>
        <v>0</v>
      </c>
      <c r="P62" s="44"/>
      <c r="T62" s="55"/>
      <c r="AM62" s="21">
        <f>+I62/32</f>
        <v>0</v>
      </c>
    </row>
    <row r="63" spans="1:40">
      <c r="A63" s="104"/>
      <c r="B63" s="24"/>
      <c r="C63" s="25"/>
      <c r="D63" s="13" t="s">
        <v>38</v>
      </c>
      <c r="E63" s="126">
        <v>2</v>
      </c>
      <c r="F63" s="189">
        <v>3467</v>
      </c>
      <c r="G63" s="231"/>
      <c r="H63" s="231"/>
      <c r="I63" s="156">
        <f t="shared" si="10"/>
        <v>0</v>
      </c>
      <c r="J63" s="102">
        <f t="shared" ref="J63:J65" si="11">I63*E63</f>
        <v>0</v>
      </c>
      <c r="P63" s="44"/>
      <c r="T63" s="55"/>
      <c r="AM63" s="21">
        <f>+I63/32</f>
        <v>0</v>
      </c>
    </row>
    <row r="64" spans="1:40">
      <c r="A64" s="104"/>
      <c r="B64" s="27"/>
      <c r="C64" s="25"/>
      <c r="D64" s="13" t="s">
        <v>58</v>
      </c>
      <c r="E64" s="166">
        <v>2</v>
      </c>
      <c r="F64" s="161">
        <v>329</v>
      </c>
      <c r="G64" s="231"/>
      <c r="H64" s="231"/>
      <c r="I64" s="156">
        <f t="shared" si="10"/>
        <v>0</v>
      </c>
      <c r="J64" s="102">
        <f t="shared" si="11"/>
        <v>0</v>
      </c>
      <c r="K64" s="44"/>
      <c r="P64" s="44"/>
      <c r="T64" s="55"/>
      <c r="AM64" s="21"/>
    </row>
    <row r="65" spans="1:40">
      <c r="A65" s="104"/>
      <c r="B65" s="27"/>
      <c r="C65" s="25"/>
      <c r="D65" s="13" t="s">
        <v>59</v>
      </c>
      <c r="E65" s="126">
        <v>2</v>
      </c>
      <c r="F65" s="161">
        <v>207</v>
      </c>
      <c r="G65" s="231"/>
      <c r="H65" s="231"/>
      <c r="I65" s="156">
        <v>0</v>
      </c>
      <c r="J65" s="102">
        <f t="shared" si="11"/>
        <v>0</v>
      </c>
      <c r="P65" s="44"/>
      <c r="T65" s="55"/>
      <c r="AM65" s="21"/>
    </row>
    <row r="66" spans="1:40">
      <c r="A66" s="104"/>
      <c r="B66" s="27"/>
      <c r="C66" s="25"/>
      <c r="D66" s="13"/>
      <c r="E66" s="166"/>
      <c r="F66" s="192"/>
      <c r="G66" s="79" t="s">
        <v>36</v>
      </c>
      <c r="H66" s="138"/>
      <c r="I66" s="105">
        <f>SUM(I62:I65)</f>
        <v>0</v>
      </c>
      <c r="J66" s="105">
        <f>SUM(J62:J65)</f>
        <v>0</v>
      </c>
      <c r="P66" s="44"/>
      <c r="T66" s="59"/>
      <c r="AM66" s="21"/>
    </row>
    <row r="67" spans="1:40">
      <c r="A67" s="104"/>
      <c r="B67" s="27"/>
      <c r="C67" s="25"/>
      <c r="D67" s="13"/>
      <c r="E67" s="166"/>
      <c r="F67" s="161"/>
      <c r="G67" s="10"/>
      <c r="H67" s="137"/>
      <c r="I67" s="7"/>
      <c r="J67" s="102"/>
      <c r="P67" s="44"/>
      <c r="T67" s="59"/>
      <c r="AM67" s="21"/>
    </row>
    <row r="68" spans="1:40">
      <c r="A68" s="104"/>
      <c r="B68" s="27"/>
      <c r="C68" s="241" t="s">
        <v>60</v>
      </c>
      <c r="D68" s="13" t="s">
        <v>61</v>
      </c>
      <c r="E68" s="126">
        <v>0.5</v>
      </c>
      <c r="F68" s="195">
        <v>1686</v>
      </c>
      <c r="G68" s="231"/>
      <c r="H68" s="231"/>
      <c r="I68" s="156">
        <f t="shared" ref="I68" si="12">F68*H68</f>
        <v>0</v>
      </c>
      <c r="J68" s="102">
        <f>I68*E68</f>
        <v>0</v>
      </c>
      <c r="P68" s="44"/>
      <c r="T68" s="55"/>
      <c r="AM68" s="21">
        <f>+I68/32</f>
        <v>0</v>
      </c>
    </row>
    <row r="69" spans="1:40">
      <c r="A69" s="104"/>
      <c r="B69" s="24"/>
      <c r="C69" s="25"/>
      <c r="D69" s="13" t="s">
        <v>62</v>
      </c>
      <c r="E69" s="126">
        <v>0.5</v>
      </c>
      <c r="F69" s="161" t="s">
        <v>35</v>
      </c>
      <c r="G69" s="231"/>
      <c r="H69" s="231"/>
      <c r="I69" s="156">
        <v>0</v>
      </c>
      <c r="J69" s="102">
        <f>I69*E69</f>
        <v>0</v>
      </c>
      <c r="P69" s="44"/>
      <c r="T69" s="55"/>
      <c r="AM69" s="21"/>
    </row>
    <row r="70" spans="1:40">
      <c r="A70" s="104"/>
      <c r="B70" s="24"/>
      <c r="C70" s="25"/>
      <c r="D70" s="13" t="s">
        <v>43</v>
      </c>
      <c r="E70" s="126">
        <v>0.5</v>
      </c>
      <c r="F70" s="161" t="s">
        <v>35</v>
      </c>
      <c r="G70" s="231"/>
      <c r="H70" s="231"/>
      <c r="I70" s="156">
        <v>0</v>
      </c>
      <c r="J70" s="102">
        <f>I70*E70</f>
        <v>0</v>
      </c>
      <c r="P70" s="44"/>
      <c r="T70" s="55"/>
      <c r="AM70" s="21"/>
    </row>
    <row r="71" spans="1:40">
      <c r="A71" s="104"/>
      <c r="B71" s="24"/>
      <c r="C71" s="25"/>
      <c r="D71" s="13"/>
      <c r="E71" s="126"/>
      <c r="F71" s="192"/>
      <c r="G71" s="79" t="s">
        <v>36</v>
      </c>
      <c r="H71" s="138"/>
      <c r="I71" s="105">
        <f>SUM(I68:I70)</f>
        <v>0</v>
      </c>
      <c r="J71" s="105">
        <f>SUM(J68:J70)</f>
        <v>0</v>
      </c>
      <c r="P71" s="44"/>
      <c r="T71" s="55"/>
      <c r="AM71" s="21"/>
    </row>
    <row r="72" spans="1:40">
      <c r="A72" s="104"/>
      <c r="B72" s="24"/>
      <c r="C72" s="25"/>
      <c r="D72" s="13"/>
      <c r="E72" s="126"/>
      <c r="F72" s="195"/>
      <c r="G72" s="10"/>
      <c r="H72" s="137"/>
      <c r="I72" s="63"/>
      <c r="J72" s="110"/>
      <c r="P72" s="44"/>
      <c r="T72" s="55"/>
      <c r="AM72" s="21"/>
    </row>
    <row r="73" spans="1:40">
      <c r="A73" s="104"/>
      <c r="B73" s="24"/>
      <c r="C73" s="6"/>
      <c r="D73" s="16"/>
      <c r="E73" s="169"/>
      <c r="F73" s="190">
        <f>SUM(F56:F72)</f>
        <v>11557</v>
      </c>
      <c r="G73" s="61"/>
      <c r="H73" s="8"/>
      <c r="I73" s="107">
        <f>+I60+I66+I71</f>
        <v>0</v>
      </c>
      <c r="J73" s="107">
        <f>+J60+J66+J71</f>
        <v>0</v>
      </c>
      <c r="P73" s="44"/>
      <c r="AM73" s="22">
        <f>SUM(AM56:AM68)</f>
        <v>0</v>
      </c>
      <c r="AN73" s="22">
        <f>+AM73/8</f>
        <v>0</v>
      </c>
    </row>
    <row r="74" spans="1:40">
      <c r="A74" s="108"/>
      <c r="B74" s="76"/>
      <c r="C74" s="70"/>
      <c r="D74" s="82"/>
      <c r="E74" s="170"/>
      <c r="F74" s="197"/>
      <c r="G74" s="77"/>
      <c r="H74" s="77"/>
      <c r="I74" s="73"/>
      <c r="J74" s="109"/>
      <c r="P74" s="44"/>
    </row>
    <row r="75" spans="1:40">
      <c r="A75" s="101">
        <v>5</v>
      </c>
      <c r="B75" s="39" t="s">
        <v>63</v>
      </c>
      <c r="C75" s="6" t="s">
        <v>64</v>
      </c>
      <c r="D75" s="13" t="s">
        <v>33</v>
      </c>
      <c r="E75" s="126">
        <v>4</v>
      </c>
      <c r="F75" s="161">
        <v>208</v>
      </c>
      <c r="G75" s="231"/>
      <c r="H75" s="231"/>
      <c r="I75" s="156">
        <f t="shared" ref="I75" si="13">F75*H75</f>
        <v>0</v>
      </c>
      <c r="J75" s="102">
        <f>I75*E75</f>
        <v>0</v>
      </c>
      <c r="P75" s="44"/>
      <c r="T75" s="55"/>
      <c r="AM75" s="21">
        <f>+I75/32</f>
        <v>0</v>
      </c>
    </row>
    <row r="76" spans="1:40">
      <c r="A76" s="101"/>
      <c r="B76" s="39"/>
      <c r="C76" s="6"/>
      <c r="D76" s="13" t="s">
        <v>65</v>
      </c>
      <c r="E76" s="126">
        <v>4</v>
      </c>
      <c r="F76" s="161" t="s">
        <v>35</v>
      </c>
      <c r="G76" s="231"/>
      <c r="H76" s="231"/>
      <c r="I76" s="156">
        <v>0</v>
      </c>
      <c r="J76" s="102">
        <f>I76*E76</f>
        <v>0</v>
      </c>
      <c r="P76" s="44"/>
      <c r="T76" s="55"/>
      <c r="AM76" s="21"/>
    </row>
    <row r="77" spans="1:40">
      <c r="A77" s="101"/>
      <c r="B77" s="39"/>
      <c r="C77" s="6"/>
      <c r="D77" s="33"/>
      <c r="E77" s="165"/>
      <c r="F77" s="192"/>
      <c r="G77" s="79" t="s">
        <v>36</v>
      </c>
      <c r="H77" s="138"/>
      <c r="I77" s="105">
        <f>SUM(I75:I76)</f>
        <v>0</v>
      </c>
      <c r="J77" s="105">
        <f>SUM(J75:J76)</f>
        <v>0</v>
      </c>
      <c r="P77" s="44"/>
      <c r="T77" s="55"/>
      <c r="AM77" s="21"/>
    </row>
    <row r="78" spans="1:40">
      <c r="A78" s="101"/>
      <c r="B78" s="39"/>
      <c r="C78" s="6"/>
      <c r="D78" s="33"/>
      <c r="E78" s="165"/>
      <c r="F78" s="189"/>
      <c r="G78" s="35"/>
      <c r="H78" s="139"/>
      <c r="I78" s="64"/>
      <c r="J78" s="114"/>
      <c r="P78" s="44"/>
      <c r="T78" s="55"/>
      <c r="AM78" s="21"/>
    </row>
    <row r="79" spans="1:40">
      <c r="A79" s="104"/>
      <c r="B79" s="24"/>
      <c r="C79" s="6"/>
      <c r="D79" s="13" t="s">
        <v>37</v>
      </c>
      <c r="E79" s="126">
        <v>2</v>
      </c>
      <c r="F79" s="161">
        <v>208</v>
      </c>
      <c r="G79" s="231"/>
      <c r="H79" s="231"/>
      <c r="I79" s="156">
        <f t="shared" ref="I79:I80" si="14">F79*H79</f>
        <v>0</v>
      </c>
      <c r="J79" s="102">
        <f>I79*E79</f>
        <v>0</v>
      </c>
      <c r="P79" s="44"/>
      <c r="T79" s="55"/>
      <c r="AM79" s="21">
        <f>+I79/32</f>
        <v>0</v>
      </c>
    </row>
    <row r="80" spans="1:40">
      <c r="A80" s="104"/>
      <c r="B80" s="6"/>
      <c r="C80" s="6"/>
      <c r="D80" s="13" t="s">
        <v>38</v>
      </c>
      <c r="E80" s="126">
        <v>2</v>
      </c>
      <c r="F80" s="189">
        <v>149</v>
      </c>
      <c r="G80" s="231"/>
      <c r="H80" s="231"/>
      <c r="I80" s="156">
        <f t="shared" si="14"/>
        <v>0</v>
      </c>
      <c r="J80" s="102">
        <f>I80*E80</f>
        <v>0</v>
      </c>
      <c r="P80" s="44"/>
      <c r="T80" s="55"/>
      <c r="AM80" s="21">
        <f>+I80/32</f>
        <v>0</v>
      </c>
    </row>
    <row r="81" spans="1:40">
      <c r="A81" s="104"/>
      <c r="B81" s="6"/>
      <c r="C81" s="6"/>
      <c r="D81" s="13"/>
      <c r="E81" s="126"/>
      <c r="F81" s="192"/>
      <c r="G81" s="79" t="s">
        <v>36</v>
      </c>
      <c r="H81" s="138"/>
      <c r="I81" s="105">
        <f>SUM(I79:I80)</f>
        <v>0</v>
      </c>
      <c r="J81" s="105">
        <f>SUM(J79:J80)</f>
        <v>0</v>
      </c>
      <c r="P81" s="44"/>
      <c r="T81" s="59"/>
      <c r="AM81" s="21"/>
    </row>
    <row r="82" spans="1:40">
      <c r="A82" s="104"/>
      <c r="B82" s="6"/>
      <c r="C82" s="6"/>
      <c r="D82" s="13"/>
      <c r="E82" s="126"/>
      <c r="F82" s="189"/>
      <c r="G82" s="10"/>
      <c r="H82" s="137"/>
      <c r="I82" s="7"/>
      <c r="J82" s="102"/>
      <c r="P82" s="44"/>
      <c r="T82" s="55"/>
      <c r="AM82" s="21"/>
    </row>
    <row r="83" spans="1:40">
      <c r="A83" s="104"/>
      <c r="B83" s="6"/>
      <c r="C83" s="6"/>
      <c r="D83" s="13"/>
      <c r="E83" s="126"/>
      <c r="F83" s="190">
        <f>SUM(F75:F82)</f>
        <v>565</v>
      </c>
      <c r="G83" s="61"/>
      <c r="H83" s="8"/>
      <c r="I83" s="107">
        <f>+I77+I81</f>
        <v>0</v>
      </c>
      <c r="J83" s="107">
        <f>+J77+J81</f>
        <v>0</v>
      </c>
      <c r="P83" s="44"/>
      <c r="AM83" s="22">
        <f>SUM(AM75:AM80)</f>
        <v>0</v>
      </c>
      <c r="AN83" s="22">
        <f>+AM83/8</f>
        <v>0</v>
      </c>
    </row>
    <row r="84" spans="1:40">
      <c r="A84" s="108"/>
      <c r="B84" s="70"/>
      <c r="C84" s="70"/>
      <c r="D84" s="71"/>
      <c r="E84" s="167"/>
      <c r="F84" s="194"/>
      <c r="G84" s="77"/>
      <c r="H84" s="77"/>
      <c r="I84" s="73"/>
      <c r="J84" s="109"/>
      <c r="P84" s="44"/>
    </row>
    <row r="85" spans="1:40">
      <c r="A85" s="101">
        <v>6</v>
      </c>
      <c r="B85" s="37" t="s">
        <v>66</v>
      </c>
      <c r="C85" s="6" t="s">
        <v>67</v>
      </c>
      <c r="D85" s="13" t="s">
        <v>33</v>
      </c>
      <c r="E85" s="126">
        <v>4</v>
      </c>
      <c r="F85" s="161">
        <v>124</v>
      </c>
      <c r="G85" s="231"/>
      <c r="H85" s="231"/>
      <c r="I85" s="156">
        <f t="shared" ref="I85" si="15">F85*H85</f>
        <v>0</v>
      </c>
      <c r="J85" s="102">
        <f>I85*E85</f>
        <v>0</v>
      </c>
      <c r="P85" s="44"/>
      <c r="T85" s="55"/>
      <c r="AM85" s="21">
        <f>+I85/32</f>
        <v>0</v>
      </c>
    </row>
    <row r="86" spans="1:40">
      <c r="A86" s="101"/>
      <c r="B86" s="37"/>
      <c r="C86" s="6"/>
      <c r="D86" s="13" t="s">
        <v>65</v>
      </c>
      <c r="E86" s="126">
        <v>4</v>
      </c>
      <c r="F86" s="161" t="s">
        <v>35</v>
      </c>
      <c r="G86" s="231"/>
      <c r="H86" s="231"/>
      <c r="I86" s="156">
        <v>0</v>
      </c>
      <c r="J86" s="102">
        <f>I86*E86</f>
        <v>0</v>
      </c>
      <c r="K86" s="20"/>
      <c r="L86" s="20"/>
      <c r="M86" s="20"/>
      <c r="N86" s="20"/>
      <c r="P86" s="44"/>
      <c r="T86" s="55"/>
      <c r="AM86" s="21"/>
    </row>
    <row r="87" spans="1:40">
      <c r="A87" s="101"/>
      <c r="B87" s="37"/>
      <c r="C87" s="6"/>
      <c r="D87" s="33"/>
      <c r="E87" s="165"/>
      <c r="F87" s="192"/>
      <c r="G87" s="79" t="s">
        <v>36</v>
      </c>
      <c r="H87" s="138"/>
      <c r="I87" s="105">
        <f>SUM(I85:I86)</f>
        <v>0</v>
      </c>
      <c r="J87" s="105">
        <f>SUM(J85:J86)</f>
        <v>0</v>
      </c>
      <c r="P87" s="44"/>
      <c r="T87" s="59"/>
      <c r="AM87" s="21"/>
    </row>
    <row r="88" spans="1:40">
      <c r="A88" s="101"/>
      <c r="B88" s="37"/>
      <c r="C88" s="6"/>
      <c r="D88" s="33"/>
      <c r="E88" s="165"/>
      <c r="F88" s="189"/>
      <c r="G88" s="35"/>
      <c r="H88" s="139"/>
      <c r="I88" s="64"/>
      <c r="J88" s="114"/>
      <c r="P88" s="44"/>
      <c r="T88" s="59"/>
      <c r="AM88" s="21"/>
    </row>
    <row r="89" spans="1:40">
      <c r="A89" s="104"/>
      <c r="B89" s="6"/>
      <c r="C89" s="6"/>
      <c r="D89" s="13" t="s">
        <v>37</v>
      </c>
      <c r="E89" s="126">
        <v>2</v>
      </c>
      <c r="F89" s="161">
        <v>124</v>
      </c>
      <c r="G89" s="231"/>
      <c r="H89" s="231"/>
      <c r="I89" s="156">
        <f t="shared" ref="I89:I90" si="16">F89*H89</f>
        <v>0</v>
      </c>
      <c r="J89" s="102">
        <f>I89*E89</f>
        <v>0</v>
      </c>
      <c r="P89" s="44"/>
      <c r="T89" s="55"/>
      <c r="AM89" s="21">
        <f>+I89/32</f>
        <v>0</v>
      </c>
    </row>
    <row r="90" spans="1:40">
      <c r="A90" s="104"/>
      <c r="B90" s="6"/>
      <c r="C90" s="6"/>
      <c r="D90" s="13" t="s">
        <v>38</v>
      </c>
      <c r="E90" s="126">
        <v>2</v>
      </c>
      <c r="F90" s="189">
        <v>32</v>
      </c>
      <c r="G90" s="231"/>
      <c r="H90" s="231"/>
      <c r="I90" s="156">
        <f t="shared" si="16"/>
        <v>0</v>
      </c>
      <c r="J90" s="102">
        <f>I90*E90</f>
        <v>0</v>
      </c>
      <c r="P90" s="44"/>
      <c r="T90" s="55"/>
      <c r="AM90" s="21">
        <f>+I90/32</f>
        <v>0</v>
      </c>
    </row>
    <row r="91" spans="1:40">
      <c r="A91" s="104"/>
      <c r="B91" s="6"/>
      <c r="C91" s="6"/>
      <c r="D91" s="13"/>
      <c r="E91" s="126"/>
      <c r="F91" s="192"/>
      <c r="G91" s="79" t="s">
        <v>36</v>
      </c>
      <c r="H91" s="138"/>
      <c r="I91" s="105">
        <f>SUM(I89:I90)</f>
        <v>0</v>
      </c>
      <c r="J91" s="105">
        <f>SUM(J89:J90)</f>
        <v>0</v>
      </c>
      <c r="P91" s="44"/>
      <c r="T91" s="59"/>
      <c r="AM91" s="21"/>
    </row>
    <row r="92" spans="1:40">
      <c r="A92" s="104"/>
      <c r="B92" s="6"/>
      <c r="C92" s="6"/>
      <c r="D92" s="13"/>
      <c r="E92" s="126"/>
      <c r="F92" s="189"/>
      <c r="G92" s="10"/>
      <c r="H92" s="137"/>
      <c r="I92" s="7"/>
      <c r="J92" s="102"/>
      <c r="P92" s="44"/>
      <c r="T92" s="55"/>
      <c r="AM92" s="21"/>
    </row>
    <row r="93" spans="1:40">
      <c r="A93" s="104"/>
      <c r="B93" s="6"/>
      <c r="C93" s="6"/>
      <c r="D93" s="13"/>
      <c r="E93" s="126"/>
      <c r="F93" s="190">
        <f>SUM(F85:F92)</f>
        <v>280</v>
      </c>
      <c r="G93" s="61"/>
      <c r="H93" s="140"/>
      <c r="I93" s="107">
        <f>+I87+I91</f>
        <v>0</v>
      </c>
      <c r="J93" s="107">
        <f>+J87+J91</f>
        <v>0</v>
      </c>
      <c r="P93" s="44"/>
      <c r="AM93" s="22">
        <f>SUM(AM85:AM90)</f>
        <v>0</v>
      </c>
      <c r="AN93" s="22">
        <f>+AM93/8</f>
        <v>0</v>
      </c>
    </row>
    <row r="94" spans="1:40">
      <c r="A94" s="108"/>
      <c r="B94" s="70"/>
      <c r="C94" s="70"/>
      <c r="D94" s="82"/>
      <c r="E94" s="170"/>
      <c r="F94" s="191"/>
      <c r="G94" s="83"/>
      <c r="H94" s="84"/>
      <c r="I94" s="85"/>
      <c r="J94" s="115"/>
      <c r="P94" s="44"/>
      <c r="T94" s="55"/>
    </row>
    <row r="95" spans="1:40">
      <c r="A95" s="101">
        <v>7</v>
      </c>
      <c r="B95" s="37" t="s">
        <v>68</v>
      </c>
      <c r="C95" s="6" t="s">
        <v>69</v>
      </c>
      <c r="D95" s="144" t="s">
        <v>70</v>
      </c>
      <c r="E95" s="126"/>
      <c r="F95" s="198"/>
      <c r="G95" s="10"/>
      <c r="H95" s="137"/>
      <c r="I95" s="7"/>
      <c r="J95" s="102"/>
      <c r="P95" s="44"/>
      <c r="T95" s="55"/>
    </row>
    <row r="96" spans="1:40">
      <c r="A96" s="101"/>
      <c r="B96" s="37"/>
      <c r="C96" s="6"/>
      <c r="D96" s="13" t="s">
        <v>71</v>
      </c>
      <c r="E96" s="126">
        <v>4</v>
      </c>
      <c r="F96" s="229">
        <v>131</v>
      </c>
      <c r="G96" s="231"/>
      <c r="H96" s="231"/>
      <c r="I96" s="156">
        <f t="shared" ref="I96:I98" si="17">F96*H96</f>
        <v>0</v>
      </c>
      <c r="J96" s="102">
        <f>I96*E96</f>
        <v>0</v>
      </c>
      <c r="P96" s="44"/>
      <c r="T96" s="55"/>
    </row>
    <row r="97" spans="1:20">
      <c r="A97" s="104"/>
      <c r="B97" s="6"/>
      <c r="C97" s="6"/>
      <c r="D97" s="13" t="s">
        <v>72</v>
      </c>
      <c r="E97" s="126">
        <v>4</v>
      </c>
      <c r="F97" s="229">
        <v>131</v>
      </c>
      <c r="G97" s="231"/>
      <c r="H97" s="231"/>
      <c r="I97" s="156">
        <f t="shared" si="17"/>
        <v>0</v>
      </c>
      <c r="J97" s="102">
        <f t="shared" ref="J97:J98" si="18">I97*E97</f>
        <v>0</v>
      </c>
      <c r="P97" s="44"/>
      <c r="T97" s="55"/>
    </row>
    <row r="98" spans="1:20">
      <c r="A98" s="104"/>
      <c r="B98" s="6"/>
      <c r="C98" s="6"/>
      <c r="D98" s="13" t="s">
        <v>38</v>
      </c>
      <c r="E98" s="126">
        <v>4</v>
      </c>
      <c r="F98" s="229">
        <v>56</v>
      </c>
      <c r="G98" s="231"/>
      <c r="H98" s="231"/>
      <c r="I98" s="156">
        <f t="shared" si="17"/>
        <v>0</v>
      </c>
      <c r="J98" s="102">
        <f t="shared" si="18"/>
        <v>0</v>
      </c>
      <c r="P98" s="44"/>
      <c r="T98" s="55"/>
    </row>
    <row r="99" spans="1:20">
      <c r="A99" s="104"/>
      <c r="B99" s="6"/>
      <c r="C99" s="6"/>
      <c r="D99" s="13" t="s">
        <v>56</v>
      </c>
      <c r="E99" s="126"/>
      <c r="F99" s="161" t="s">
        <v>35</v>
      </c>
      <c r="G99" s="231"/>
      <c r="H99" s="231"/>
      <c r="I99" s="156">
        <v>0</v>
      </c>
      <c r="J99" s="102">
        <f>I99*E99</f>
        <v>0</v>
      </c>
      <c r="P99" s="44"/>
      <c r="T99" s="55"/>
    </row>
    <row r="100" spans="1:20">
      <c r="A100" s="104"/>
      <c r="B100" s="6"/>
      <c r="C100" s="6"/>
      <c r="D100" s="16"/>
      <c r="E100" s="169"/>
      <c r="F100" s="192"/>
      <c r="G100" s="79" t="s">
        <v>36</v>
      </c>
      <c r="H100" s="138"/>
      <c r="I100" s="105">
        <f>SUM(I96:I99)</f>
        <v>0</v>
      </c>
      <c r="J100" s="105">
        <f>SUM(J96:J99)</f>
        <v>0</v>
      </c>
      <c r="P100" s="44"/>
      <c r="T100" s="55"/>
    </row>
    <row r="101" spans="1:20">
      <c r="A101" s="104"/>
      <c r="B101" s="6"/>
      <c r="C101" s="6"/>
      <c r="D101" s="147" t="s">
        <v>73</v>
      </c>
      <c r="E101" s="169"/>
      <c r="F101" s="198"/>
      <c r="G101" s="9"/>
      <c r="H101" s="141"/>
      <c r="I101" s="63"/>
      <c r="J101" s="102"/>
      <c r="P101" s="44"/>
      <c r="T101" s="55"/>
    </row>
    <row r="102" spans="1:20">
      <c r="A102" s="104"/>
      <c r="B102" s="6"/>
      <c r="C102" s="6"/>
      <c r="D102" s="13" t="s">
        <v>33</v>
      </c>
      <c r="E102" s="126">
        <v>4</v>
      </c>
      <c r="F102" s="161">
        <v>695</v>
      </c>
      <c r="G102" s="231"/>
      <c r="H102" s="231"/>
      <c r="I102" s="156">
        <f t="shared" ref="I102" si="19">F102*H102</f>
        <v>0</v>
      </c>
      <c r="J102" s="102">
        <f>I102*E102</f>
        <v>0</v>
      </c>
      <c r="P102" s="44"/>
      <c r="T102" s="55"/>
    </row>
    <row r="103" spans="1:20">
      <c r="A103" s="104"/>
      <c r="B103" s="6"/>
      <c r="C103" s="6"/>
      <c r="D103" s="13" t="s">
        <v>56</v>
      </c>
      <c r="E103" s="126">
        <v>4</v>
      </c>
      <c r="F103" s="161" t="s">
        <v>35</v>
      </c>
      <c r="G103" s="231"/>
      <c r="H103" s="231"/>
      <c r="I103" s="156">
        <v>0</v>
      </c>
      <c r="J103" s="102">
        <f>I103*E103</f>
        <v>0</v>
      </c>
      <c r="P103" s="44"/>
      <c r="T103" s="55"/>
    </row>
    <row r="104" spans="1:20">
      <c r="A104" s="104"/>
      <c r="B104" s="6"/>
      <c r="C104" s="6"/>
      <c r="D104" s="33"/>
      <c r="E104" s="165"/>
      <c r="F104" s="192"/>
      <c r="G104" s="79" t="s">
        <v>36</v>
      </c>
      <c r="H104" s="138"/>
      <c r="I104" s="105">
        <f>SUM(I102:I103)</f>
        <v>0</v>
      </c>
      <c r="J104" s="105">
        <f>SUM(J102:J103)</f>
        <v>0</v>
      </c>
      <c r="P104" s="44"/>
      <c r="T104" s="55"/>
    </row>
    <row r="105" spans="1:20">
      <c r="A105" s="104"/>
      <c r="B105" s="6"/>
      <c r="C105" s="6"/>
      <c r="D105" s="33"/>
      <c r="E105" s="165"/>
      <c r="F105" s="189"/>
      <c r="G105" s="35"/>
      <c r="H105" s="139"/>
      <c r="I105" s="64"/>
      <c r="J105" s="114"/>
      <c r="P105" s="44"/>
      <c r="T105" s="55"/>
    </row>
    <row r="106" spans="1:20">
      <c r="A106" s="104"/>
      <c r="B106" s="6"/>
      <c r="C106" s="6"/>
      <c r="D106" s="13" t="s">
        <v>37</v>
      </c>
      <c r="E106" s="126">
        <v>2</v>
      </c>
      <c r="F106" s="161">
        <v>579</v>
      </c>
      <c r="G106" s="231"/>
      <c r="H106" s="231"/>
      <c r="I106" s="156">
        <f t="shared" ref="I106:I107" si="20">F106*H106</f>
        <v>0</v>
      </c>
      <c r="J106" s="102">
        <f>I106*E106</f>
        <v>0</v>
      </c>
      <c r="P106" s="44"/>
      <c r="T106" s="55"/>
    </row>
    <row r="107" spans="1:20">
      <c r="A107" s="104"/>
      <c r="B107" s="6"/>
      <c r="C107" s="6"/>
      <c r="D107" s="13" t="s">
        <v>38</v>
      </c>
      <c r="E107" s="126">
        <v>2</v>
      </c>
      <c r="F107" s="189">
        <v>823</v>
      </c>
      <c r="G107" s="231"/>
      <c r="H107" s="231"/>
      <c r="I107" s="156">
        <f t="shared" si="20"/>
        <v>0</v>
      </c>
      <c r="J107" s="102">
        <f>I107*E107</f>
        <v>0</v>
      </c>
      <c r="P107" s="44"/>
      <c r="T107" s="55"/>
    </row>
    <row r="108" spans="1:20">
      <c r="A108" s="104"/>
      <c r="B108" s="6"/>
      <c r="C108" s="6"/>
      <c r="D108" s="13"/>
      <c r="E108" s="126"/>
      <c r="F108" s="192"/>
      <c r="G108" s="79" t="s">
        <v>36</v>
      </c>
      <c r="H108" s="138"/>
      <c r="I108" s="105">
        <f>SUM(I106:I107)</f>
        <v>0</v>
      </c>
      <c r="J108" s="105">
        <f>SUM(J106:J107)</f>
        <v>0</v>
      </c>
      <c r="P108" s="44"/>
      <c r="T108" s="55"/>
    </row>
    <row r="109" spans="1:20">
      <c r="A109" s="104"/>
      <c r="B109" s="37" t="s">
        <v>74</v>
      </c>
      <c r="C109" s="6"/>
      <c r="D109" s="13"/>
      <c r="E109" s="126"/>
      <c r="F109" s="189"/>
      <c r="G109" s="10"/>
      <c r="H109" s="137"/>
      <c r="I109" s="7"/>
      <c r="J109" s="102"/>
      <c r="P109" s="44"/>
      <c r="T109" s="55"/>
    </row>
    <row r="110" spans="1:20">
      <c r="A110" s="104"/>
      <c r="B110" s="37" t="s">
        <v>75</v>
      </c>
      <c r="C110" s="6"/>
      <c r="D110" s="144" t="s">
        <v>71</v>
      </c>
      <c r="E110" s="220">
        <v>8</v>
      </c>
      <c r="F110" s="230">
        <v>131</v>
      </c>
      <c r="G110" s="231"/>
      <c r="H110" s="231"/>
      <c r="I110" s="156">
        <f t="shared" ref="I110:I112" si="21">F110*H110</f>
        <v>0</v>
      </c>
      <c r="J110" s="102">
        <f>I110*E110</f>
        <v>0</v>
      </c>
      <c r="P110" s="44"/>
      <c r="T110" s="55"/>
    </row>
    <row r="111" spans="1:20">
      <c r="A111" s="104"/>
      <c r="B111" s="6"/>
      <c r="C111" s="6"/>
      <c r="D111" s="144" t="s">
        <v>72</v>
      </c>
      <c r="E111" s="220">
        <v>8</v>
      </c>
      <c r="F111" s="230">
        <v>131</v>
      </c>
      <c r="G111" s="231"/>
      <c r="H111" s="231"/>
      <c r="I111" s="156">
        <f t="shared" si="21"/>
        <v>0</v>
      </c>
      <c r="J111" s="102">
        <f t="shared" ref="J111:J112" si="22">I111*E111</f>
        <v>0</v>
      </c>
      <c r="P111" s="44"/>
      <c r="T111" s="55"/>
    </row>
    <row r="112" spans="1:20">
      <c r="A112" s="104"/>
      <c r="B112" s="6"/>
      <c r="C112" s="6"/>
      <c r="D112" s="144" t="s">
        <v>38</v>
      </c>
      <c r="E112" s="220">
        <v>8</v>
      </c>
      <c r="F112" s="230">
        <v>56</v>
      </c>
      <c r="G112" s="231"/>
      <c r="H112" s="231"/>
      <c r="I112" s="156">
        <f t="shared" si="21"/>
        <v>0</v>
      </c>
      <c r="J112" s="102">
        <f t="shared" si="22"/>
        <v>0</v>
      </c>
      <c r="P112" s="44"/>
      <c r="T112" s="55"/>
    </row>
    <row r="113" spans="1:40">
      <c r="A113" s="104"/>
      <c r="B113" s="6"/>
      <c r="C113" s="6"/>
      <c r="D113" s="144" t="s">
        <v>56</v>
      </c>
      <c r="E113" s="220">
        <v>8</v>
      </c>
      <c r="F113" s="221" t="s">
        <v>35</v>
      </c>
      <c r="G113" s="231"/>
      <c r="H113" s="231"/>
      <c r="I113" s="156">
        <v>0</v>
      </c>
      <c r="J113" s="102">
        <f>I113*E113</f>
        <v>0</v>
      </c>
      <c r="P113" s="44"/>
      <c r="T113" s="55"/>
    </row>
    <row r="114" spans="1:40">
      <c r="A114" s="104"/>
      <c r="B114" s="6"/>
      <c r="C114" s="6"/>
      <c r="D114" s="13"/>
      <c r="E114" s="126"/>
      <c r="F114" s="192"/>
      <c r="G114" s="79" t="s">
        <v>36</v>
      </c>
      <c r="H114" s="138"/>
      <c r="I114" s="105">
        <f>SUM(I110:I113)</f>
        <v>0</v>
      </c>
      <c r="J114" s="105">
        <f>SUM(J110:J113)</f>
        <v>0</v>
      </c>
      <c r="P114" s="44"/>
      <c r="T114" s="55"/>
    </row>
    <row r="115" spans="1:40">
      <c r="A115" s="104"/>
      <c r="B115" s="6"/>
      <c r="C115" s="6"/>
      <c r="D115" s="13"/>
      <c r="E115" s="126"/>
      <c r="F115" s="189"/>
      <c r="G115" s="10"/>
      <c r="H115" s="137"/>
      <c r="I115" s="7"/>
      <c r="J115" s="102"/>
      <c r="P115" s="44"/>
      <c r="T115" s="55"/>
    </row>
    <row r="116" spans="1:40">
      <c r="A116" s="104"/>
      <c r="B116" s="6"/>
      <c r="C116" s="6"/>
      <c r="D116" s="13"/>
      <c r="E116" s="126"/>
      <c r="F116" s="190">
        <f>SUM(F95:F115)</f>
        <v>2733</v>
      </c>
      <c r="G116" s="61"/>
      <c r="H116" s="8"/>
      <c r="I116" s="107">
        <f>+I100+I104+I108+I114</f>
        <v>0</v>
      </c>
      <c r="J116" s="107">
        <f>+J100+J104+J108+J114</f>
        <v>0</v>
      </c>
      <c r="P116" s="44"/>
      <c r="T116" s="55"/>
    </row>
    <row r="117" spans="1:40">
      <c r="A117" s="108"/>
      <c r="B117" s="70"/>
      <c r="C117" s="70"/>
      <c r="D117" s="71"/>
      <c r="E117" s="167"/>
      <c r="F117" s="194"/>
      <c r="G117" s="72"/>
      <c r="H117" s="72"/>
      <c r="I117" s="73"/>
      <c r="J117" s="109"/>
      <c r="P117" s="44"/>
      <c r="T117" s="55"/>
    </row>
    <row r="118" spans="1:40">
      <c r="A118" s="101">
        <v>8</v>
      </c>
      <c r="B118" s="210" t="s">
        <v>76</v>
      </c>
      <c r="C118" s="211" t="s">
        <v>77</v>
      </c>
      <c r="D118" s="15" t="s">
        <v>78</v>
      </c>
      <c r="E118" s="168">
        <v>4</v>
      </c>
      <c r="F118" s="212">
        <v>710</v>
      </c>
      <c r="G118" s="231"/>
      <c r="H118" s="231"/>
      <c r="I118" s="156">
        <f t="shared" ref="I118:I123" si="23">F118*H118</f>
        <v>0</v>
      </c>
      <c r="J118" s="102">
        <f>I118*E118</f>
        <v>0</v>
      </c>
      <c r="O118" s="1"/>
      <c r="P118" s="44"/>
      <c r="T118" s="55"/>
      <c r="AM118" s="21">
        <f>+I118/32</f>
        <v>0</v>
      </c>
    </row>
    <row r="119" spans="1:40">
      <c r="A119" s="101"/>
      <c r="B119" s="210"/>
      <c r="C119" s="211"/>
      <c r="D119" s="15" t="s">
        <v>79</v>
      </c>
      <c r="E119" s="168">
        <v>4</v>
      </c>
      <c r="F119" s="212">
        <v>6.5</v>
      </c>
      <c r="G119" s="231"/>
      <c r="H119" s="231"/>
      <c r="I119" s="156">
        <f t="shared" si="23"/>
        <v>0</v>
      </c>
      <c r="J119" s="102">
        <f>I119*E119</f>
        <v>0</v>
      </c>
      <c r="K119" s="44"/>
      <c r="O119" s="1"/>
      <c r="P119" s="44"/>
      <c r="T119" s="55"/>
      <c r="AM119" s="21"/>
    </row>
    <row r="120" spans="1:40">
      <c r="A120" s="101"/>
      <c r="B120" s="210"/>
      <c r="C120" s="211"/>
      <c r="D120" s="15" t="s">
        <v>80</v>
      </c>
      <c r="E120" s="168">
        <v>2</v>
      </c>
      <c r="F120" s="212">
        <v>710</v>
      </c>
      <c r="G120" s="231"/>
      <c r="H120" s="231"/>
      <c r="I120" s="156">
        <f t="shared" si="23"/>
        <v>0</v>
      </c>
      <c r="J120" s="102">
        <f t="shared" ref="J120:J123" si="24">I120*E120</f>
        <v>0</v>
      </c>
      <c r="K120" s="44"/>
      <c r="O120" s="1"/>
      <c r="P120" s="44"/>
      <c r="T120" s="55"/>
      <c r="AM120" s="21"/>
    </row>
    <row r="121" spans="1:40">
      <c r="A121" s="101"/>
      <c r="B121" s="210"/>
      <c r="C121" s="211"/>
      <c r="D121" s="15" t="s">
        <v>81</v>
      </c>
      <c r="E121" s="168">
        <v>2</v>
      </c>
      <c r="F121" s="212">
        <v>869</v>
      </c>
      <c r="G121" s="231"/>
      <c r="H121" s="231"/>
      <c r="I121" s="156">
        <f t="shared" si="23"/>
        <v>0</v>
      </c>
      <c r="J121" s="102">
        <f t="shared" si="24"/>
        <v>0</v>
      </c>
      <c r="K121" s="44"/>
      <c r="O121" s="1"/>
      <c r="P121" s="44"/>
      <c r="T121" s="55"/>
      <c r="AM121" s="21"/>
    </row>
    <row r="122" spans="1:40">
      <c r="A122" s="101"/>
      <c r="B122" s="210"/>
      <c r="C122" s="211"/>
      <c r="D122" s="15"/>
      <c r="E122" s="168"/>
      <c r="F122" s="212"/>
      <c r="G122" s="231"/>
      <c r="H122" s="231"/>
      <c r="I122" s="156">
        <f t="shared" si="23"/>
        <v>0</v>
      </c>
      <c r="J122" s="102"/>
      <c r="K122" s="44"/>
      <c r="O122" s="1"/>
      <c r="P122" s="44"/>
      <c r="T122" s="55"/>
      <c r="AM122" s="21"/>
    </row>
    <row r="123" spans="1:40">
      <c r="A123" s="101"/>
      <c r="B123" s="210" t="s">
        <v>76</v>
      </c>
      <c r="C123" s="211"/>
      <c r="D123" s="219" t="s">
        <v>81</v>
      </c>
      <c r="E123" s="222">
        <v>2</v>
      </c>
      <c r="F123" s="223">
        <v>869</v>
      </c>
      <c r="G123" s="231"/>
      <c r="H123" s="231"/>
      <c r="I123" s="156">
        <f t="shared" si="23"/>
        <v>0</v>
      </c>
      <c r="J123" s="102">
        <f t="shared" si="24"/>
        <v>0</v>
      </c>
      <c r="K123" s="44"/>
      <c r="O123" s="1"/>
      <c r="P123" s="44"/>
      <c r="T123" s="55"/>
      <c r="AM123" s="21"/>
    </row>
    <row r="124" spans="1:40">
      <c r="A124" s="101"/>
      <c r="B124" s="210" t="s">
        <v>118</v>
      </c>
      <c r="C124" s="211"/>
      <c r="D124" s="15"/>
      <c r="E124" s="168"/>
      <c r="F124" s="192"/>
      <c r="G124" s="79" t="s">
        <v>36</v>
      </c>
      <c r="H124" s="138"/>
      <c r="I124" s="105">
        <f>SUM(I118:I123)</f>
        <v>0</v>
      </c>
      <c r="J124" s="105">
        <f>SUM(J118:J123)</f>
        <v>0</v>
      </c>
      <c r="O124" s="1"/>
      <c r="P124" s="44"/>
      <c r="T124" s="55"/>
      <c r="AM124" s="21"/>
    </row>
    <row r="125" spans="1:40">
      <c r="A125" s="101"/>
      <c r="B125" s="210"/>
      <c r="C125" s="211"/>
      <c r="D125" s="15"/>
      <c r="E125" s="168"/>
      <c r="F125" s="192"/>
      <c r="G125" s="79"/>
      <c r="H125" s="138"/>
      <c r="I125" s="65"/>
      <c r="J125" s="105"/>
      <c r="O125" s="1"/>
      <c r="P125" s="44"/>
      <c r="T125" s="55"/>
      <c r="AM125" s="21"/>
    </row>
    <row r="126" spans="1:40">
      <c r="A126" s="104"/>
      <c r="B126" s="211"/>
      <c r="C126" s="211"/>
      <c r="D126" s="213"/>
      <c r="E126" s="176"/>
      <c r="F126" s="214">
        <f>SUM(F118:F125)</f>
        <v>3164.5</v>
      </c>
      <c r="G126" s="61"/>
      <c r="H126" s="8"/>
      <c r="I126" s="90"/>
      <c r="J126" s="107">
        <f>+J124</f>
        <v>0</v>
      </c>
      <c r="O126" s="1"/>
      <c r="P126" s="44"/>
      <c r="T126" s="55"/>
      <c r="AM126" s="22">
        <f>SUM(AM118:AM125)</f>
        <v>0</v>
      </c>
      <c r="AN126" s="22">
        <f>+AM126/8</f>
        <v>0</v>
      </c>
    </row>
    <row r="127" spans="1:40">
      <c r="A127" s="108"/>
      <c r="B127" s="70"/>
      <c r="C127" s="70"/>
      <c r="D127" s="71"/>
      <c r="E127" s="167"/>
      <c r="F127" s="194"/>
      <c r="G127" s="72"/>
      <c r="H127" s="72"/>
      <c r="I127" s="73"/>
      <c r="J127" s="109"/>
      <c r="P127" s="44"/>
      <c r="T127" s="55"/>
    </row>
    <row r="128" spans="1:40">
      <c r="A128" s="116">
        <v>9</v>
      </c>
      <c r="B128" s="42" t="s">
        <v>82</v>
      </c>
      <c r="C128" s="29" t="s">
        <v>83</v>
      </c>
      <c r="D128" s="30" t="s">
        <v>84</v>
      </c>
      <c r="E128" s="171">
        <v>4</v>
      </c>
      <c r="F128" s="199">
        <v>180</v>
      </c>
      <c r="G128" s="233"/>
      <c r="H128" s="233"/>
      <c r="I128" s="156">
        <f t="shared" ref="I128:I130" si="25">F128*H128</f>
        <v>0</v>
      </c>
      <c r="J128" s="102">
        <f>I128*E128</f>
        <v>0</v>
      </c>
      <c r="K128" s="20"/>
      <c r="L128" s="20"/>
      <c r="M128" s="20"/>
      <c r="N128" s="20"/>
      <c r="P128" s="44"/>
      <c r="T128" s="55"/>
      <c r="AM128" s="21">
        <f>+I128/32</f>
        <v>0</v>
      </c>
      <c r="AN128" s="20"/>
    </row>
    <row r="129" spans="1:40">
      <c r="A129" s="116"/>
      <c r="B129" s="42"/>
      <c r="C129" s="29"/>
      <c r="D129" s="30" t="s">
        <v>85</v>
      </c>
      <c r="E129" s="171">
        <v>4</v>
      </c>
      <c r="F129" s="200">
        <v>56.5</v>
      </c>
      <c r="G129" s="233"/>
      <c r="H129" s="233"/>
      <c r="I129" s="156">
        <f t="shared" si="25"/>
        <v>0</v>
      </c>
      <c r="J129" s="102">
        <f t="shared" ref="J129:J130" si="26">I129*E129</f>
        <v>0</v>
      </c>
      <c r="K129" s="20"/>
      <c r="L129" s="20"/>
      <c r="M129" s="20"/>
      <c r="N129" s="20"/>
      <c r="P129" s="44"/>
      <c r="T129" s="55"/>
      <c r="AM129" s="21"/>
      <c r="AN129" s="20"/>
    </row>
    <row r="130" spans="1:40">
      <c r="A130" s="116"/>
      <c r="B130" s="42"/>
      <c r="C130" s="29"/>
      <c r="D130" s="30" t="s">
        <v>86</v>
      </c>
      <c r="E130" s="171">
        <v>4</v>
      </c>
      <c r="F130" s="200">
        <v>56.5</v>
      </c>
      <c r="G130" s="233"/>
      <c r="H130" s="233"/>
      <c r="I130" s="156">
        <f t="shared" si="25"/>
        <v>0</v>
      </c>
      <c r="J130" s="102">
        <f t="shared" si="26"/>
        <v>0</v>
      </c>
      <c r="K130" s="20"/>
      <c r="L130" s="20"/>
      <c r="M130" s="20"/>
      <c r="N130" s="20"/>
      <c r="P130" s="44"/>
      <c r="T130" s="55"/>
      <c r="AM130" s="21"/>
      <c r="AN130" s="20"/>
    </row>
    <row r="131" spans="1:40">
      <c r="A131" s="116"/>
      <c r="B131" s="42"/>
      <c r="C131" s="29"/>
      <c r="D131" s="30"/>
      <c r="E131" s="171"/>
      <c r="F131" s="192"/>
      <c r="G131" s="79" t="s">
        <v>36</v>
      </c>
      <c r="H131" s="138"/>
      <c r="I131" s="105">
        <f>SUM(I128:I130)</f>
        <v>0</v>
      </c>
      <c r="J131" s="105">
        <f>SUM(J128:J130)</f>
        <v>0</v>
      </c>
      <c r="K131" s="20"/>
      <c r="L131" s="20"/>
      <c r="M131" s="20"/>
      <c r="N131" s="20"/>
      <c r="P131" s="44"/>
      <c r="T131" s="55"/>
      <c r="AM131" s="21"/>
      <c r="AN131" s="20"/>
    </row>
    <row r="132" spans="1:40">
      <c r="A132" s="116"/>
      <c r="B132" s="42"/>
      <c r="C132" s="29"/>
      <c r="D132" s="30"/>
      <c r="E132" s="171"/>
      <c r="F132" s="199"/>
      <c r="G132" s="62"/>
      <c r="H132" s="142"/>
      <c r="I132" s="31"/>
      <c r="J132" s="117"/>
      <c r="K132" s="20"/>
      <c r="L132" s="20"/>
      <c r="M132" s="20"/>
      <c r="N132" s="20"/>
      <c r="P132" s="44"/>
      <c r="T132" s="55"/>
      <c r="AM132" s="21"/>
      <c r="AN132" s="20"/>
    </row>
    <row r="133" spans="1:40">
      <c r="A133" s="104"/>
      <c r="B133" s="6"/>
      <c r="C133" s="6"/>
      <c r="D133" s="13" t="s">
        <v>33</v>
      </c>
      <c r="E133" s="126">
        <v>4</v>
      </c>
      <c r="F133" s="195">
        <v>2111</v>
      </c>
      <c r="G133" s="231"/>
      <c r="H133" s="231"/>
      <c r="I133" s="156">
        <f t="shared" ref="I133" si="27">F133*H133</f>
        <v>0</v>
      </c>
      <c r="J133" s="102">
        <f>I133*E133</f>
        <v>0</v>
      </c>
      <c r="P133" s="44"/>
      <c r="T133" s="55"/>
      <c r="AM133" s="21">
        <f>+I133/32</f>
        <v>0</v>
      </c>
    </row>
    <row r="134" spans="1:40">
      <c r="A134" s="104"/>
      <c r="B134" s="6"/>
      <c r="C134" s="6"/>
      <c r="D134" s="13" t="s">
        <v>56</v>
      </c>
      <c r="E134" s="126">
        <v>4</v>
      </c>
      <c r="F134" s="161" t="s">
        <v>35</v>
      </c>
      <c r="G134" s="232"/>
      <c r="H134" s="232"/>
      <c r="I134" s="155">
        <v>0</v>
      </c>
      <c r="J134" s="102">
        <f>I134*E134</f>
        <v>0</v>
      </c>
      <c r="P134" s="44"/>
      <c r="T134" s="59"/>
    </row>
    <row r="135" spans="1:40">
      <c r="A135" s="104"/>
      <c r="B135" s="6"/>
      <c r="C135" s="6"/>
      <c r="D135" s="16"/>
      <c r="E135" s="126"/>
      <c r="F135" s="192"/>
      <c r="G135" s="79" t="s">
        <v>36</v>
      </c>
      <c r="H135" s="138"/>
      <c r="I135" s="105">
        <f>SUM(I133:I134)</f>
        <v>0</v>
      </c>
      <c r="J135" s="105">
        <f>SUM(J133:J134)</f>
        <v>0</v>
      </c>
      <c r="P135" s="44"/>
    </row>
    <row r="136" spans="1:40">
      <c r="A136" s="104"/>
      <c r="B136" s="6"/>
      <c r="C136" s="6"/>
      <c r="D136" s="16"/>
      <c r="E136" s="126"/>
      <c r="F136" s="201"/>
      <c r="G136" s="11"/>
      <c r="H136" s="140"/>
      <c r="I136" s="63"/>
      <c r="J136" s="110"/>
      <c r="P136" s="44"/>
      <c r="T136" s="59"/>
    </row>
    <row r="137" spans="1:40">
      <c r="A137" s="104"/>
      <c r="B137" s="6"/>
      <c r="C137" s="6"/>
      <c r="D137" s="13" t="s">
        <v>37</v>
      </c>
      <c r="E137" s="126">
        <v>2</v>
      </c>
      <c r="F137" s="195">
        <v>1996</v>
      </c>
      <c r="G137" s="231"/>
      <c r="H137" s="231"/>
      <c r="I137" s="156">
        <f t="shared" ref="I137:I138" si="28">F137*H137</f>
        <v>0</v>
      </c>
      <c r="J137" s="102">
        <f>I137*E137</f>
        <v>0</v>
      </c>
      <c r="P137" s="44"/>
      <c r="T137" s="55"/>
      <c r="AM137" s="21">
        <f>+I137/32</f>
        <v>0</v>
      </c>
    </row>
    <row r="138" spans="1:40">
      <c r="A138" s="104"/>
      <c r="B138" s="6"/>
      <c r="C138" s="6"/>
      <c r="D138" s="13" t="s">
        <v>38</v>
      </c>
      <c r="E138" s="126">
        <v>2</v>
      </c>
      <c r="F138" s="215">
        <v>1345</v>
      </c>
      <c r="G138" s="231"/>
      <c r="H138" s="231"/>
      <c r="I138" s="156">
        <f t="shared" si="28"/>
        <v>0</v>
      </c>
      <c r="J138" s="102">
        <f t="shared" ref="J138:J139" si="29">I138*E138</f>
        <v>0</v>
      </c>
      <c r="P138" s="44"/>
      <c r="T138" s="55"/>
      <c r="AM138" s="21">
        <f>+I138/32</f>
        <v>0</v>
      </c>
    </row>
    <row r="139" spans="1:40">
      <c r="A139" s="104"/>
      <c r="B139" s="6"/>
      <c r="C139" s="6"/>
      <c r="D139" s="13" t="s">
        <v>56</v>
      </c>
      <c r="E139" s="126">
        <v>2</v>
      </c>
      <c r="F139" s="161" t="s">
        <v>35</v>
      </c>
      <c r="G139" s="231"/>
      <c r="H139" s="231"/>
      <c r="I139" s="155">
        <v>0</v>
      </c>
      <c r="J139" s="102">
        <f t="shared" si="29"/>
        <v>0</v>
      </c>
      <c r="P139" s="44"/>
      <c r="T139" s="55"/>
      <c r="AM139" s="21"/>
    </row>
    <row r="140" spans="1:40">
      <c r="A140" s="104"/>
      <c r="B140" s="6"/>
      <c r="C140" s="6"/>
      <c r="D140" s="49"/>
      <c r="E140" s="165"/>
      <c r="F140" s="192"/>
      <c r="G140" s="79" t="s">
        <v>36</v>
      </c>
      <c r="H140" s="138"/>
      <c r="I140" s="105">
        <f>SUM(I137:I139)</f>
        <v>0</v>
      </c>
      <c r="J140" s="105">
        <f>SUM(J137:J139)</f>
        <v>0</v>
      </c>
      <c r="P140" s="44"/>
      <c r="T140" s="59"/>
      <c r="AM140" s="21"/>
    </row>
    <row r="141" spans="1:40">
      <c r="A141" s="104"/>
      <c r="B141" s="6"/>
      <c r="C141" s="6"/>
      <c r="D141" s="49"/>
      <c r="E141" s="165"/>
      <c r="F141" s="161"/>
      <c r="G141" s="35"/>
      <c r="H141" s="139"/>
      <c r="I141" s="36"/>
      <c r="J141" s="112"/>
      <c r="P141" s="44"/>
      <c r="T141" s="59"/>
      <c r="AM141" s="21"/>
    </row>
    <row r="142" spans="1:40">
      <c r="A142" s="104"/>
      <c r="B142" s="6"/>
      <c r="C142" s="6"/>
      <c r="D142" s="13" t="s">
        <v>87</v>
      </c>
      <c r="E142" s="126">
        <v>1</v>
      </c>
      <c r="F142" s="195">
        <v>695</v>
      </c>
      <c r="G142" s="231"/>
      <c r="H142" s="231"/>
      <c r="I142" s="156">
        <f t="shared" ref="I142" si="30">F142*H142</f>
        <v>0</v>
      </c>
      <c r="J142" s="102">
        <f>I142*E142</f>
        <v>0</v>
      </c>
      <c r="P142" s="44"/>
      <c r="T142" s="55"/>
      <c r="AM142" s="21">
        <f>+I142/32</f>
        <v>0</v>
      </c>
    </row>
    <row r="143" spans="1:40">
      <c r="A143" s="118"/>
      <c r="B143" s="29"/>
      <c r="C143" s="29"/>
      <c r="D143" s="13" t="s">
        <v>65</v>
      </c>
      <c r="E143" s="172">
        <v>1</v>
      </c>
      <c r="F143" s="161" t="s">
        <v>35</v>
      </c>
      <c r="G143" s="234"/>
      <c r="H143" s="235"/>
      <c r="I143" s="157">
        <v>0</v>
      </c>
      <c r="J143" s="102">
        <f>I143*E143</f>
        <v>0</v>
      </c>
      <c r="P143" s="44"/>
      <c r="T143" s="55"/>
    </row>
    <row r="144" spans="1:40">
      <c r="A144" s="118"/>
      <c r="B144" s="29"/>
      <c r="C144" s="29"/>
      <c r="D144" s="32"/>
      <c r="E144" s="172"/>
      <c r="F144" s="192"/>
      <c r="G144" s="79" t="s">
        <v>36</v>
      </c>
      <c r="H144" s="138"/>
      <c r="I144" s="105">
        <f>SUM(I142:I143)</f>
        <v>0</v>
      </c>
      <c r="J144" s="105">
        <f>SUM(J142:J143)</f>
        <v>0</v>
      </c>
      <c r="P144" s="44"/>
      <c r="T144" s="55"/>
    </row>
    <row r="145" spans="1:40">
      <c r="A145" s="118"/>
      <c r="B145" s="29"/>
      <c r="C145" s="29"/>
      <c r="D145" s="32"/>
      <c r="E145" s="172"/>
      <c r="F145" s="192"/>
      <c r="G145" s="79"/>
      <c r="H145" s="138"/>
      <c r="I145" s="65"/>
      <c r="J145" s="105"/>
      <c r="P145" s="44"/>
      <c r="T145" s="55"/>
    </row>
    <row r="146" spans="1:40">
      <c r="A146" s="118"/>
      <c r="B146" s="29"/>
      <c r="C146" s="29"/>
      <c r="D146" s="216" t="s">
        <v>88</v>
      </c>
      <c r="E146" s="172">
        <v>4</v>
      </c>
      <c r="F146" s="161">
        <v>201</v>
      </c>
      <c r="G146" s="231"/>
      <c r="H146" s="231"/>
      <c r="I146" s="156">
        <f t="shared" ref="I146:I147" si="31">F146*H146</f>
        <v>0</v>
      </c>
      <c r="J146" s="102">
        <f>I146*E146</f>
        <v>0</v>
      </c>
      <c r="P146" s="44"/>
      <c r="T146" s="55"/>
    </row>
    <row r="147" spans="1:40" ht="22.8">
      <c r="A147" s="118"/>
      <c r="B147" s="29"/>
      <c r="C147" s="29"/>
      <c r="D147" s="216" t="s">
        <v>89</v>
      </c>
      <c r="E147" s="173">
        <v>2</v>
      </c>
      <c r="F147" s="217">
        <v>33</v>
      </c>
      <c r="G147" s="234"/>
      <c r="H147" s="235"/>
      <c r="I147" s="156">
        <f t="shared" si="31"/>
        <v>0</v>
      </c>
      <c r="J147" s="102">
        <f>I147*E147</f>
        <v>0</v>
      </c>
      <c r="P147" s="44"/>
      <c r="T147" s="55"/>
    </row>
    <row r="148" spans="1:40">
      <c r="A148" s="118"/>
      <c r="B148" s="29"/>
      <c r="C148" s="29"/>
      <c r="D148" s="216"/>
      <c r="E148" s="173"/>
      <c r="F148" s="217"/>
      <c r="G148" s="79" t="s">
        <v>36</v>
      </c>
      <c r="H148" s="138"/>
      <c r="I148" s="105">
        <f>SUM(I146:I147)</f>
        <v>0</v>
      </c>
      <c r="J148" s="105">
        <f>SUM(J146:J147)</f>
        <v>0</v>
      </c>
      <c r="P148" s="44"/>
      <c r="T148" s="55"/>
    </row>
    <row r="149" spans="1:40">
      <c r="A149" s="116"/>
      <c r="B149" s="42" t="s">
        <v>82</v>
      </c>
      <c r="C149" s="224" t="s">
        <v>83</v>
      </c>
      <c r="D149" s="225" t="s">
        <v>84</v>
      </c>
      <c r="E149" s="226">
        <v>8</v>
      </c>
      <c r="F149" s="227">
        <v>180</v>
      </c>
      <c r="G149" s="233"/>
      <c r="H149" s="233"/>
      <c r="I149" s="156">
        <f t="shared" ref="I149:I151" si="32">F149*H149</f>
        <v>0</v>
      </c>
      <c r="J149" s="102">
        <f>I149*E149</f>
        <v>0</v>
      </c>
      <c r="K149" s="20"/>
      <c r="L149" s="20"/>
      <c r="M149" s="20"/>
      <c r="N149" s="20"/>
      <c r="P149" s="44"/>
      <c r="T149" s="55"/>
      <c r="AM149" s="21">
        <f>+I149/32</f>
        <v>0</v>
      </c>
      <c r="AN149" s="20"/>
    </row>
    <row r="150" spans="1:40">
      <c r="A150" s="116"/>
      <c r="B150" s="210" t="s">
        <v>118</v>
      </c>
      <c r="C150" s="224"/>
      <c r="D150" s="225" t="s">
        <v>85</v>
      </c>
      <c r="E150" s="226">
        <v>8</v>
      </c>
      <c r="F150" s="228">
        <v>56.5</v>
      </c>
      <c r="G150" s="233"/>
      <c r="H150" s="233"/>
      <c r="I150" s="156">
        <f t="shared" si="32"/>
        <v>0</v>
      </c>
      <c r="J150" s="102">
        <f t="shared" ref="J150:J151" si="33">I150*E150</f>
        <v>0</v>
      </c>
      <c r="K150" s="20"/>
      <c r="L150" s="20"/>
      <c r="M150" s="20"/>
      <c r="N150" s="20"/>
      <c r="P150" s="44"/>
      <c r="T150" s="55"/>
      <c r="AM150" s="21"/>
      <c r="AN150" s="20"/>
    </row>
    <row r="151" spans="1:40">
      <c r="A151" s="116"/>
      <c r="B151" s="42"/>
      <c r="C151" s="224"/>
      <c r="D151" s="225" t="s">
        <v>86</v>
      </c>
      <c r="E151" s="226">
        <v>8</v>
      </c>
      <c r="F151" s="228">
        <v>56.5</v>
      </c>
      <c r="G151" s="233"/>
      <c r="H151" s="233"/>
      <c r="I151" s="156">
        <f t="shared" si="32"/>
        <v>0</v>
      </c>
      <c r="J151" s="102">
        <f t="shared" si="33"/>
        <v>0</v>
      </c>
      <c r="K151" s="20"/>
      <c r="L151" s="20"/>
      <c r="M151" s="20"/>
      <c r="N151" s="20"/>
      <c r="P151" s="44"/>
      <c r="T151" s="55"/>
      <c r="AM151" s="21"/>
      <c r="AN151" s="20"/>
    </row>
    <row r="152" spans="1:40">
      <c r="A152" s="116"/>
      <c r="B152" s="42"/>
      <c r="C152" s="29"/>
      <c r="D152" s="30"/>
      <c r="E152" s="171"/>
      <c r="F152" s="192"/>
      <c r="G152" s="79" t="s">
        <v>36</v>
      </c>
      <c r="H152" s="138"/>
      <c r="I152" s="105">
        <f>SUM(I149:I151)</f>
        <v>0</v>
      </c>
      <c r="J152" s="105">
        <f>SUM(J149:J151)</f>
        <v>0</v>
      </c>
      <c r="K152" s="20"/>
      <c r="L152" s="20"/>
      <c r="M152" s="20"/>
      <c r="N152" s="20"/>
      <c r="P152" s="44"/>
      <c r="T152" s="55"/>
      <c r="AM152" s="21"/>
      <c r="AN152" s="20"/>
    </row>
    <row r="153" spans="1:40">
      <c r="A153" s="104"/>
      <c r="B153" s="6"/>
      <c r="C153" s="6"/>
      <c r="D153" s="16"/>
      <c r="E153" s="173"/>
      <c r="F153" s="190">
        <f>SUM(F128:F152)</f>
        <v>6967</v>
      </c>
      <c r="G153" s="61"/>
      <c r="H153" s="9"/>
      <c r="I153" s="107">
        <f>+I131+I135+I140+I144+I148</f>
        <v>0</v>
      </c>
      <c r="J153" s="107">
        <f>+J131+J135+J140+J144+J148</f>
        <v>0</v>
      </c>
      <c r="P153" s="44"/>
      <c r="T153" s="55"/>
      <c r="AM153" s="22">
        <f>SUM(AM128:AM142)</f>
        <v>0</v>
      </c>
      <c r="AN153" s="22">
        <f>+AM153/8</f>
        <v>0</v>
      </c>
    </row>
    <row r="154" spans="1:40">
      <c r="A154" s="108"/>
      <c r="B154" s="70"/>
      <c r="C154" s="70"/>
      <c r="D154" s="71"/>
      <c r="E154" s="167"/>
      <c r="F154" s="194"/>
      <c r="G154" s="72"/>
      <c r="H154" s="72"/>
      <c r="I154" s="73"/>
      <c r="J154" s="109"/>
      <c r="P154" s="44"/>
      <c r="T154" s="55"/>
    </row>
    <row r="155" spans="1:40">
      <c r="A155" s="101">
        <v>10</v>
      </c>
      <c r="B155" s="37" t="s">
        <v>90</v>
      </c>
      <c r="C155" s="6" t="s">
        <v>91</v>
      </c>
      <c r="D155" s="13" t="s">
        <v>33</v>
      </c>
      <c r="E155" s="168">
        <v>6</v>
      </c>
      <c r="F155" s="195">
        <v>163</v>
      </c>
      <c r="G155" s="231"/>
      <c r="H155" s="231"/>
      <c r="I155" s="156">
        <f t="shared" ref="I155:I156" si="34">F155*H155</f>
        <v>0</v>
      </c>
      <c r="J155" s="102">
        <f>I155*E155</f>
        <v>0</v>
      </c>
      <c r="O155" s="1"/>
      <c r="P155" s="44"/>
      <c r="T155" s="55"/>
      <c r="AM155" s="21">
        <f>+I155/32</f>
        <v>0</v>
      </c>
    </row>
    <row r="156" spans="1:40">
      <c r="A156" s="101"/>
      <c r="B156" s="37"/>
      <c r="C156" s="6"/>
      <c r="D156" s="13" t="s">
        <v>92</v>
      </c>
      <c r="E156" s="168">
        <v>6</v>
      </c>
      <c r="F156" s="195">
        <v>110</v>
      </c>
      <c r="G156" s="231"/>
      <c r="H156" s="231"/>
      <c r="I156" s="156">
        <f t="shared" si="34"/>
        <v>0</v>
      </c>
      <c r="J156" s="102">
        <f>I156*E156</f>
        <v>0</v>
      </c>
      <c r="K156" s="44"/>
      <c r="O156" s="1"/>
      <c r="P156" s="44"/>
      <c r="T156" s="55"/>
      <c r="AM156" s="21"/>
    </row>
    <row r="157" spans="1:40">
      <c r="A157" s="101"/>
      <c r="B157" s="37"/>
      <c r="C157" s="6"/>
      <c r="D157" s="13"/>
      <c r="E157" s="168"/>
      <c r="F157" s="192"/>
      <c r="G157" s="79" t="s">
        <v>36</v>
      </c>
      <c r="H157" s="138"/>
      <c r="I157" s="105">
        <f>SUM(I155:I156)</f>
        <v>0</v>
      </c>
      <c r="J157" s="105">
        <f>SUM(J155:J156)</f>
        <v>0</v>
      </c>
      <c r="O157" s="1"/>
      <c r="P157" s="44"/>
      <c r="T157" s="55"/>
      <c r="AM157" s="21"/>
    </row>
    <row r="158" spans="1:40">
      <c r="A158" s="101"/>
      <c r="B158" s="37"/>
      <c r="C158" s="6"/>
      <c r="D158" s="13"/>
      <c r="E158" s="168"/>
      <c r="F158" s="192"/>
      <c r="G158" s="79"/>
      <c r="H158" s="138"/>
      <c r="I158" s="65"/>
      <c r="J158" s="105"/>
      <c r="O158" s="1"/>
      <c r="P158" s="44"/>
      <c r="T158" s="55"/>
      <c r="AM158" s="21"/>
    </row>
    <row r="159" spans="1:40">
      <c r="A159" s="101"/>
      <c r="B159" s="37"/>
      <c r="C159" s="6"/>
      <c r="D159" s="15" t="s">
        <v>93</v>
      </c>
      <c r="E159" s="168">
        <v>2</v>
      </c>
      <c r="F159" s="161">
        <v>8</v>
      </c>
      <c r="G159" s="237"/>
      <c r="H159" s="236"/>
      <c r="I159" s="156">
        <f t="shared" ref="I159" si="35">F159*H159</f>
        <v>0</v>
      </c>
      <c r="J159" s="102">
        <f>I159*E159</f>
        <v>0</v>
      </c>
      <c r="O159" s="1"/>
      <c r="P159" s="44"/>
      <c r="T159" s="55"/>
      <c r="AM159" s="21"/>
    </row>
    <row r="160" spans="1:40">
      <c r="A160" s="101"/>
      <c r="B160" s="37"/>
      <c r="C160" s="6"/>
      <c r="D160" s="15" t="s">
        <v>94</v>
      </c>
      <c r="E160" s="168">
        <v>2</v>
      </c>
      <c r="F160" s="161"/>
      <c r="G160" s="237"/>
      <c r="H160" s="236"/>
      <c r="I160" s="156">
        <v>0</v>
      </c>
      <c r="J160" s="102">
        <f>I160*E160</f>
        <v>0</v>
      </c>
      <c r="O160" s="1"/>
      <c r="P160" s="44"/>
      <c r="T160" s="55"/>
      <c r="AM160" s="21"/>
    </row>
    <row r="161" spans="1:40">
      <c r="A161" s="101"/>
      <c r="B161" s="37"/>
      <c r="C161" s="6"/>
      <c r="D161" s="15"/>
      <c r="E161" s="168"/>
      <c r="F161" s="202"/>
      <c r="G161" s="183" t="s">
        <v>95</v>
      </c>
      <c r="H161" s="139"/>
      <c r="I161" s="102">
        <f>SUM(I159:I160)</f>
        <v>0</v>
      </c>
      <c r="J161" s="102">
        <f>SUM(J159:J160)</f>
        <v>0</v>
      </c>
      <c r="O161" s="1"/>
      <c r="P161" s="44"/>
      <c r="T161" s="55"/>
      <c r="AM161" s="21"/>
    </row>
    <row r="162" spans="1:40">
      <c r="A162" s="101"/>
      <c r="B162" s="37"/>
      <c r="C162" s="6"/>
      <c r="D162" s="13"/>
      <c r="E162" s="168"/>
      <c r="F162" s="161"/>
      <c r="G162" s="68"/>
      <c r="H162" s="139"/>
      <c r="I162" s="66"/>
      <c r="J162" s="119"/>
      <c r="O162" s="1"/>
      <c r="P162" s="44"/>
      <c r="T162" s="55"/>
      <c r="AM162" s="21"/>
    </row>
    <row r="163" spans="1:40">
      <c r="A163" s="104"/>
      <c r="B163" s="6"/>
      <c r="C163" s="6"/>
      <c r="D163" s="13" t="s">
        <v>37</v>
      </c>
      <c r="E163" s="168">
        <v>4</v>
      </c>
      <c r="F163" s="195">
        <v>163</v>
      </c>
      <c r="G163" s="231"/>
      <c r="H163" s="231"/>
      <c r="I163" s="156">
        <f t="shared" ref="I163:I164" si="36">F163*H163</f>
        <v>0</v>
      </c>
      <c r="J163" s="102">
        <f>I163*E163</f>
        <v>0</v>
      </c>
      <c r="O163" s="1"/>
      <c r="P163" s="44"/>
      <c r="T163" s="55"/>
      <c r="AM163" s="21">
        <f>+I163/32</f>
        <v>0</v>
      </c>
    </row>
    <row r="164" spans="1:40">
      <c r="A164" s="104"/>
      <c r="B164" s="6"/>
      <c r="C164" s="6"/>
      <c r="D164" s="13" t="s">
        <v>38</v>
      </c>
      <c r="E164" s="168">
        <v>4</v>
      </c>
      <c r="F164" s="189">
        <v>96</v>
      </c>
      <c r="G164" s="231"/>
      <c r="H164" s="231"/>
      <c r="I164" s="156">
        <f t="shared" si="36"/>
        <v>0</v>
      </c>
      <c r="J164" s="102">
        <f>I164*E164</f>
        <v>0</v>
      </c>
      <c r="O164" s="1"/>
      <c r="P164" s="44"/>
      <c r="T164" s="55"/>
      <c r="AM164" s="21"/>
    </row>
    <row r="165" spans="1:40">
      <c r="A165" s="104"/>
      <c r="B165" s="6"/>
      <c r="C165" s="6"/>
      <c r="D165" s="13"/>
      <c r="E165" s="126"/>
      <c r="F165" s="192"/>
      <c r="G165" s="79" t="s">
        <v>36</v>
      </c>
      <c r="H165" s="138"/>
      <c r="I165" s="105">
        <f>SUM(I163:I164)</f>
        <v>0</v>
      </c>
      <c r="J165" s="105">
        <f>SUM(J163:J164)</f>
        <v>0</v>
      </c>
      <c r="O165" s="1"/>
      <c r="P165" s="44"/>
      <c r="T165" s="59"/>
      <c r="AM165" s="21"/>
    </row>
    <row r="166" spans="1:40">
      <c r="A166" s="104"/>
      <c r="B166" s="6"/>
      <c r="C166" s="6"/>
      <c r="D166" s="13"/>
      <c r="E166" s="126"/>
      <c r="F166" s="189"/>
      <c r="G166" s="10"/>
      <c r="H166" s="137"/>
      <c r="I166" s="7"/>
      <c r="J166" s="102"/>
      <c r="O166" s="1"/>
      <c r="P166" s="44"/>
      <c r="T166" s="55"/>
      <c r="AM166" s="21"/>
    </row>
    <row r="167" spans="1:40">
      <c r="A167" s="104"/>
      <c r="B167" s="6"/>
      <c r="C167" s="6"/>
      <c r="D167" s="16"/>
      <c r="E167" s="169"/>
      <c r="F167" s="190">
        <f>SUM(F155:F166)</f>
        <v>540</v>
      </c>
      <c r="G167" s="61"/>
      <c r="H167" s="8"/>
      <c r="I167" s="107">
        <f>+I157+I161+I165</f>
        <v>0</v>
      </c>
      <c r="J167" s="107">
        <f>+J157+J161+J165</f>
        <v>0</v>
      </c>
      <c r="O167" s="1"/>
      <c r="P167" s="44"/>
      <c r="T167" s="55"/>
      <c r="AM167" s="22">
        <f>SUM(AM155:AM163)</f>
        <v>0</v>
      </c>
      <c r="AN167" s="22">
        <f>+AM167/8</f>
        <v>0</v>
      </c>
    </row>
    <row r="168" spans="1:40">
      <c r="A168" s="120"/>
      <c r="B168" s="86"/>
      <c r="C168" s="86"/>
      <c r="D168" s="87"/>
      <c r="E168" s="174"/>
      <c r="F168" s="203"/>
      <c r="G168" s="88"/>
      <c r="H168" s="88"/>
      <c r="I168" s="86"/>
      <c r="J168" s="121"/>
      <c r="O168" s="1"/>
      <c r="P168" s="44"/>
      <c r="T168" s="55"/>
    </row>
    <row r="169" spans="1:40" s="20" customFormat="1" ht="15" customHeight="1">
      <c r="A169" s="116">
        <v>11</v>
      </c>
      <c r="B169" s="42" t="s">
        <v>96</v>
      </c>
      <c r="C169" s="28" t="s">
        <v>97</v>
      </c>
      <c r="D169" s="30" t="s">
        <v>98</v>
      </c>
      <c r="E169" s="175">
        <v>4</v>
      </c>
      <c r="F169" s="185">
        <v>167</v>
      </c>
      <c r="G169" s="233"/>
      <c r="H169" s="233"/>
      <c r="I169" s="156">
        <f t="shared" ref="I169" si="37">F169*H169</f>
        <v>0</v>
      </c>
      <c r="J169" s="102">
        <f>I169*E169</f>
        <v>0</v>
      </c>
      <c r="P169" s="44"/>
      <c r="T169" s="55"/>
      <c r="AM169" s="21">
        <f>+I169/32</f>
        <v>0</v>
      </c>
    </row>
    <row r="170" spans="1:40" s="20" customFormat="1" ht="15" customHeight="1">
      <c r="A170" s="116"/>
      <c r="B170" s="38" t="s">
        <v>99</v>
      </c>
      <c r="C170" s="28"/>
      <c r="D170" s="30"/>
      <c r="E170" s="175"/>
      <c r="F170" s="186"/>
      <c r="G170" s="79" t="s">
        <v>36</v>
      </c>
      <c r="H170" s="138"/>
      <c r="I170" s="105">
        <f>SUM(I169)</f>
        <v>0</v>
      </c>
      <c r="J170" s="105">
        <f>SUM(J169)</f>
        <v>0</v>
      </c>
      <c r="P170" s="44"/>
      <c r="T170" s="55"/>
      <c r="AM170" s="21"/>
    </row>
    <row r="171" spans="1:40" s="20" customFormat="1" ht="15" customHeight="1">
      <c r="A171" s="116"/>
      <c r="B171" s="42"/>
      <c r="C171" s="28"/>
      <c r="D171" s="30"/>
      <c r="E171" s="175"/>
      <c r="F171" s="185"/>
      <c r="G171" s="62"/>
      <c r="H171" s="142"/>
      <c r="I171" s="31"/>
      <c r="J171" s="117"/>
      <c r="P171" s="44"/>
      <c r="T171" s="55"/>
      <c r="AM171" s="21"/>
    </row>
    <row r="172" spans="1:40" s="20" customFormat="1">
      <c r="A172" s="122"/>
      <c r="B172" s="28"/>
      <c r="C172" s="28"/>
      <c r="D172" s="30" t="s">
        <v>100</v>
      </c>
      <c r="E172" s="175">
        <v>3</v>
      </c>
      <c r="F172" s="185">
        <v>377</v>
      </c>
      <c r="G172" s="233"/>
      <c r="H172" s="233"/>
      <c r="I172" s="156">
        <f t="shared" ref="I172" si="38">F172*H172</f>
        <v>0</v>
      </c>
      <c r="J172" s="102">
        <f>I172*E172</f>
        <v>0</v>
      </c>
      <c r="P172" s="44"/>
      <c r="T172" s="55"/>
      <c r="AM172" s="21">
        <f>+I172/32</f>
        <v>0</v>
      </c>
    </row>
    <row r="173" spans="1:40" s="20" customFormat="1">
      <c r="A173" s="103"/>
      <c r="B173" s="19"/>
      <c r="C173" s="19"/>
      <c r="D173" s="13" t="s">
        <v>56</v>
      </c>
      <c r="E173" s="176">
        <v>3</v>
      </c>
      <c r="F173" s="184" t="s">
        <v>35</v>
      </c>
      <c r="G173" s="232"/>
      <c r="H173" s="232"/>
      <c r="I173" s="155">
        <v>0</v>
      </c>
      <c r="J173" s="102">
        <f>I173*E173</f>
        <v>0</v>
      </c>
      <c r="P173" s="44"/>
      <c r="T173" s="55"/>
      <c r="AM173" s="21"/>
    </row>
    <row r="174" spans="1:40" s="20" customFormat="1">
      <c r="A174" s="103"/>
      <c r="B174" s="19"/>
      <c r="C174" s="19"/>
      <c r="D174" s="16"/>
      <c r="E174" s="176"/>
      <c r="F174" s="184"/>
      <c r="G174" s="79" t="s">
        <v>36</v>
      </c>
      <c r="H174" s="138"/>
      <c r="I174" s="105">
        <f>SUM(I172:I173)</f>
        <v>0</v>
      </c>
      <c r="J174" s="105">
        <f>SUM(J172:J173)</f>
        <v>0</v>
      </c>
      <c r="P174" s="44"/>
      <c r="T174" s="59"/>
      <c r="AM174" s="21"/>
    </row>
    <row r="175" spans="1:40" s="20" customFormat="1">
      <c r="A175" s="103"/>
      <c r="B175" s="19"/>
      <c r="C175" s="19"/>
      <c r="D175" s="16"/>
      <c r="E175" s="176"/>
      <c r="F175" s="184"/>
      <c r="G175" s="11"/>
      <c r="H175" s="140"/>
      <c r="I175" s="63"/>
      <c r="J175" s="110"/>
      <c r="P175" s="44"/>
      <c r="T175" s="55"/>
      <c r="AM175" s="21"/>
    </row>
    <row r="176" spans="1:40" s="20" customFormat="1" ht="14.25" customHeight="1">
      <c r="A176" s="122"/>
      <c r="B176" s="28"/>
      <c r="C176" s="28"/>
      <c r="D176" s="30" t="s">
        <v>101</v>
      </c>
      <c r="E176" s="175">
        <v>2</v>
      </c>
      <c r="F176" s="185">
        <v>344</v>
      </c>
      <c r="G176" s="233"/>
      <c r="H176" s="233"/>
      <c r="I176" s="156">
        <f t="shared" ref="I176:I178" si="39">F176*H176</f>
        <v>0</v>
      </c>
      <c r="J176" s="102">
        <f>I176*E176</f>
        <v>0</v>
      </c>
      <c r="P176" s="44"/>
      <c r="T176" s="55"/>
      <c r="AM176" s="21">
        <f>+I176/32</f>
        <v>0</v>
      </c>
    </row>
    <row r="177" spans="1:40" s="20" customFormat="1">
      <c r="A177" s="122"/>
      <c r="B177" s="28"/>
      <c r="C177" s="28"/>
      <c r="D177" s="30" t="s">
        <v>102</v>
      </c>
      <c r="E177" s="175">
        <v>2</v>
      </c>
      <c r="F177" s="185">
        <v>364</v>
      </c>
      <c r="G177" s="233"/>
      <c r="H177" s="233"/>
      <c r="I177" s="156">
        <f t="shared" si="39"/>
        <v>0</v>
      </c>
      <c r="J177" s="102">
        <f t="shared" ref="J177:J178" si="40">I177*E177</f>
        <v>0</v>
      </c>
      <c r="P177" s="44"/>
      <c r="T177" s="55"/>
      <c r="AM177" s="21">
        <f>+I177/32</f>
        <v>0</v>
      </c>
    </row>
    <row r="178" spans="1:40" s="20" customFormat="1" ht="15" customHeight="1">
      <c r="A178" s="104"/>
      <c r="B178" s="24"/>
      <c r="C178" s="26"/>
      <c r="D178" s="13" t="s">
        <v>103</v>
      </c>
      <c r="E178" s="126">
        <v>2</v>
      </c>
      <c r="F178" s="187">
        <v>68</v>
      </c>
      <c r="G178" s="231"/>
      <c r="H178" s="231"/>
      <c r="I178" s="156">
        <f t="shared" si="39"/>
        <v>0</v>
      </c>
      <c r="J178" s="102">
        <f t="shared" si="40"/>
        <v>0</v>
      </c>
      <c r="P178" s="44"/>
      <c r="T178" s="55"/>
      <c r="AM178" s="21"/>
    </row>
    <row r="179" spans="1:40" s="20" customFormat="1" ht="15" customHeight="1">
      <c r="A179" s="104"/>
      <c r="B179" s="6"/>
      <c r="C179" s="26"/>
      <c r="D179" s="45"/>
      <c r="E179" s="177"/>
      <c r="F179" s="192"/>
      <c r="G179" s="79" t="s">
        <v>36</v>
      </c>
      <c r="H179" s="138"/>
      <c r="I179" s="105">
        <f>SUM(I176:I178)</f>
        <v>0</v>
      </c>
      <c r="J179" s="105">
        <f>SUM(J176:J178)</f>
        <v>0</v>
      </c>
      <c r="P179" s="44"/>
      <c r="T179" s="59"/>
      <c r="AM179" s="21"/>
    </row>
    <row r="180" spans="1:40" s="20" customFormat="1" ht="15" customHeight="1">
      <c r="A180" s="104"/>
      <c r="B180" s="6"/>
      <c r="C180" s="26"/>
      <c r="D180" s="45"/>
      <c r="E180" s="177"/>
      <c r="F180" s="189"/>
      <c r="G180" s="48"/>
      <c r="H180" s="143"/>
      <c r="I180" s="46"/>
      <c r="J180" s="123"/>
      <c r="P180" s="44"/>
      <c r="T180" s="55"/>
      <c r="AM180" s="21"/>
    </row>
    <row r="181" spans="1:40" s="20" customFormat="1">
      <c r="A181" s="124"/>
      <c r="B181" s="91"/>
      <c r="C181" s="91"/>
      <c r="D181" s="92"/>
      <c r="E181" s="178"/>
      <c r="F181" s="204">
        <f>SUM(F169:F180)</f>
        <v>1320</v>
      </c>
      <c r="G181" s="93"/>
      <c r="H181" s="140"/>
      <c r="I181" s="107">
        <f>+I170+I174+I179</f>
        <v>0</v>
      </c>
      <c r="J181" s="107">
        <f>+J170+J174+J179</f>
        <v>0</v>
      </c>
      <c r="T181" s="54"/>
      <c r="AM181" s="22">
        <f>SUM(AM169:AM177)</f>
        <v>0</v>
      </c>
      <c r="AN181" s="22">
        <f>+AM181/8</f>
        <v>0</v>
      </c>
    </row>
    <row r="182" spans="1:40" s="20" customFormat="1">
      <c r="A182" s="120"/>
      <c r="B182" s="86"/>
      <c r="C182" s="86"/>
      <c r="D182" s="87"/>
      <c r="E182" s="174"/>
      <c r="F182" s="203"/>
      <c r="G182" s="88"/>
      <c r="H182" s="88"/>
      <c r="I182" s="86"/>
      <c r="J182" s="121"/>
      <c r="T182" s="54"/>
      <c r="AM182" s="22"/>
      <c r="AN182" s="22"/>
    </row>
    <row r="183" spans="1:40" s="20" customFormat="1">
      <c r="A183" s="116">
        <v>12</v>
      </c>
      <c r="B183" s="42" t="s">
        <v>104</v>
      </c>
      <c r="C183" s="28" t="s">
        <v>105</v>
      </c>
      <c r="D183" s="13" t="s">
        <v>33</v>
      </c>
      <c r="E183" s="175">
        <v>4</v>
      </c>
      <c r="F183" s="205">
        <v>661</v>
      </c>
      <c r="G183" s="233"/>
      <c r="H183" s="233"/>
      <c r="I183" s="156">
        <f t="shared" ref="I183:I184" si="41">F183*H183</f>
        <v>0</v>
      </c>
      <c r="J183" s="102">
        <f>I183*E183</f>
        <v>0</v>
      </c>
      <c r="T183" s="54"/>
      <c r="AM183" s="22"/>
      <c r="AN183" s="22"/>
    </row>
    <row r="184" spans="1:40" s="20" customFormat="1">
      <c r="A184" s="122"/>
      <c r="B184" s="28"/>
      <c r="C184" s="28"/>
      <c r="D184" s="30" t="s">
        <v>106</v>
      </c>
      <c r="E184" s="175">
        <v>4</v>
      </c>
      <c r="F184" s="205">
        <v>29</v>
      </c>
      <c r="G184" s="233"/>
      <c r="H184" s="233"/>
      <c r="I184" s="156">
        <f t="shared" si="41"/>
        <v>0</v>
      </c>
      <c r="J184" s="102">
        <f t="shared" ref="J184:J185" si="42">I184*E184</f>
        <v>0</v>
      </c>
      <c r="T184" s="54"/>
      <c r="AM184" s="22"/>
      <c r="AN184" s="22"/>
    </row>
    <row r="185" spans="1:40" s="20" customFormat="1">
      <c r="A185" s="103"/>
      <c r="B185" s="19"/>
      <c r="C185" s="19"/>
      <c r="D185" s="13" t="s">
        <v>56</v>
      </c>
      <c r="E185" s="176">
        <v>4</v>
      </c>
      <c r="F185" s="161" t="s">
        <v>35</v>
      </c>
      <c r="G185" s="232"/>
      <c r="H185" s="232"/>
      <c r="I185" s="155">
        <v>0</v>
      </c>
      <c r="J185" s="102">
        <f t="shared" si="42"/>
        <v>0</v>
      </c>
      <c r="T185" s="54"/>
      <c r="AM185" s="22"/>
      <c r="AN185" s="22"/>
    </row>
    <row r="186" spans="1:40" s="20" customFormat="1">
      <c r="A186" s="103"/>
      <c r="B186" s="19"/>
      <c r="C186" s="19"/>
      <c r="D186" s="16"/>
      <c r="E186" s="176"/>
      <c r="F186" s="192"/>
      <c r="G186" s="79" t="s">
        <v>36</v>
      </c>
      <c r="H186" s="138"/>
      <c r="I186" s="105">
        <f>SUM(I183:I185)</f>
        <v>0</v>
      </c>
      <c r="J186" s="105">
        <f>SUM(J183:J185)</f>
        <v>0</v>
      </c>
      <c r="T186" s="54"/>
      <c r="AM186" s="22"/>
      <c r="AN186" s="22"/>
    </row>
    <row r="187" spans="1:40" s="20" customFormat="1">
      <c r="A187" s="103"/>
      <c r="B187" s="19"/>
      <c r="C187" s="19"/>
      <c r="D187" s="16"/>
      <c r="E187" s="176"/>
      <c r="F187" s="161"/>
      <c r="G187" s="11"/>
      <c r="H187" s="140"/>
      <c r="I187" s="63"/>
      <c r="J187" s="110"/>
      <c r="T187" s="54"/>
      <c r="AM187" s="22"/>
      <c r="AN187" s="22"/>
    </row>
    <row r="188" spans="1:40" s="20" customFormat="1">
      <c r="A188" s="122"/>
      <c r="B188" s="28"/>
      <c r="C188" s="28"/>
      <c r="D188" s="13" t="s">
        <v>37</v>
      </c>
      <c r="E188" s="175">
        <v>2</v>
      </c>
      <c r="F188" s="205">
        <v>661</v>
      </c>
      <c r="G188" s="233"/>
      <c r="H188" s="233"/>
      <c r="I188" s="156">
        <f t="shared" ref="I188:I190" si="43">F188*H188</f>
        <v>0</v>
      </c>
      <c r="J188" s="102">
        <f>I188*E188</f>
        <v>0</v>
      </c>
      <c r="T188" s="54"/>
      <c r="AM188" s="22"/>
      <c r="AN188" s="22"/>
    </row>
    <row r="189" spans="1:40" s="20" customFormat="1">
      <c r="A189" s="122"/>
      <c r="B189" s="28"/>
      <c r="C189" s="28"/>
      <c r="D189" s="13" t="s">
        <v>38</v>
      </c>
      <c r="E189" s="175">
        <v>2</v>
      </c>
      <c r="F189" s="205">
        <v>669</v>
      </c>
      <c r="G189" s="233"/>
      <c r="H189" s="233"/>
      <c r="I189" s="156">
        <f t="shared" si="43"/>
        <v>0</v>
      </c>
      <c r="J189" s="102">
        <f t="shared" ref="J189:J191" si="44">I189*E189</f>
        <v>0</v>
      </c>
      <c r="T189" s="54"/>
      <c r="AM189" s="22"/>
      <c r="AN189" s="22"/>
    </row>
    <row r="190" spans="1:40" s="20" customFormat="1">
      <c r="A190" s="104"/>
      <c r="B190" s="24"/>
      <c r="C190" s="26"/>
      <c r="D190" s="30" t="s">
        <v>107</v>
      </c>
      <c r="E190" s="126">
        <v>2</v>
      </c>
      <c r="F190" s="189">
        <v>89</v>
      </c>
      <c r="G190" s="231"/>
      <c r="H190" s="231"/>
      <c r="I190" s="156">
        <f t="shared" si="43"/>
        <v>0</v>
      </c>
      <c r="J190" s="102">
        <f t="shared" si="44"/>
        <v>0</v>
      </c>
      <c r="T190" s="54"/>
      <c r="AM190" s="22"/>
      <c r="AN190" s="22"/>
    </row>
    <row r="191" spans="1:40" s="20" customFormat="1">
      <c r="A191" s="104"/>
      <c r="B191" s="24"/>
      <c r="C191" s="26"/>
      <c r="D191" s="13" t="s">
        <v>56</v>
      </c>
      <c r="E191" s="126">
        <v>2</v>
      </c>
      <c r="F191" s="161" t="s">
        <v>35</v>
      </c>
      <c r="G191" s="231"/>
      <c r="H191" s="231"/>
      <c r="I191" s="155">
        <v>0</v>
      </c>
      <c r="J191" s="102">
        <f t="shared" si="44"/>
        <v>0</v>
      </c>
      <c r="T191" s="54"/>
      <c r="AM191" s="22"/>
      <c r="AN191" s="22"/>
    </row>
    <row r="192" spans="1:40" s="20" customFormat="1">
      <c r="A192" s="104"/>
      <c r="B192" s="6"/>
      <c r="C192" s="26"/>
      <c r="D192" s="45"/>
      <c r="E192" s="177"/>
      <c r="F192" s="192"/>
      <c r="G192" s="79" t="s">
        <v>36</v>
      </c>
      <c r="H192" s="138"/>
      <c r="I192" s="105">
        <f>SUM(I188:I191)</f>
        <v>0</v>
      </c>
      <c r="J192" s="105">
        <f>SUM(J188:J191)</f>
        <v>0</v>
      </c>
      <c r="T192" s="54"/>
      <c r="AM192" s="22"/>
      <c r="AN192" s="22"/>
    </row>
    <row r="193" spans="1:40" s="20" customFormat="1">
      <c r="A193" s="104"/>
      <c r="B193" s="6"/>
      <c r="C193" s="26"/>
      <c r="D193" s="45"/>
      <c r="E193" s="177"/>
      <c r="F193" s="189"/>
      <c r="G193" s="48"/>
      <c r="H193" s="143"/>
      <c r="I193" s="46"/>
      <c r="J193" s="123"/>
      <c r="T193" s="54"/>
      <c r="AM193" s="22"/>
      <c r="AN193" s="22"/>
    </row>
    <row r="194" spans="1:40" s="20" customFormat="1">
      <c r="A194" s="124"/>
      <c r="B194" s="91"/>
      <c r="C194" s="91"/>
      <c r="D194" s="92"/>
      <c r="E194" s="178"/>
      <c r="F194" s="204">
        <f>SUM(F183:F193)</f>
        <v>2109</v>
      </c>
      <c r="G194" s="93"/>
      <c r="H194" s="140"/>
      <c r="I194" s="107">
        <f>+I186+I192</f>
        <v>0</v>
      </c>
      <c r="J194" s="107">
        <f>+J186+J192</f>
        <v>0</v>
      </c>
      <c r="T194" s="54"/>
      <c r="AM194" s="22"/>
      <c r="AN194" s="22"/>
    </row>
    <row r="195" spans="1:40" s="20" customFormat="1">
      <c r="A195" s="120"/>
      <c r="B195" s="86"/>
      <c r="C195" s="86"/>
      <c r="D195" s="87"/>
      <c r="E195" s="174"/>
      <c r="F195" s="203"/>
      <c r="G195" s="88"/>
      <c r="H195" s="88"/>
      <c r="I195" s="86"/>
      <c r="J195" s="121"/>
      <c r="T195" s="54"/>
      <c r="AM195" s="22"/>
      <c r="AN195" s="22"/>
    </row>
    <row r="196" spans="1:40" s="20" customFormat="1">
      <c r="A196" s="116">
        <v>13</v>
      </c>
      <c r="B196" s="42" t="s">
        <v>108</v>
      </c>
      <c r="C196" s="28" t="s">
        <v>109</v>
      </c>
      <c r="D196" s="13" t="s">
        <v>33</v>
      </c>
      <c r="E196" s="126">
        <v>4</v>
      </c>
      <c r="F196" s="195">
        <v>170</v>
      </c>
      <c r="G196" s="231"/>
      <c r="H196" s="231"/>
      <c r="I196" s="156">
        <f t="shared" ref="I196:I197" si="45">F196*H196</f>
        <v>0</v>
      </c>
      <c r="J196" s="102">
        <f>I196*E196</f>
        <v>0</v>
      </c>
      <c r="T196" s="54"/>
      <c r="AM196" s="22"/>
      <c r="AN196" s="22"/>
    </row>
    <row r="197" spans="1:40" s="20" customFormat="1">
      <c r="A197" s="122"/>
      <c r="B197" s="28"/>
      <c r="C197" s="28"/>
      <c r="D197" s="13" t="s">
        <v>92</v>
      </c>
      <c r="E197" s="126">
        <v>4</v>
      </c>
      <c r="F197" s="195">
        <v>44</v>
      </c>
      <c r="G197" s="231"/>
      <c r="H197" s="231"/>
      <c r="I197" s="156">
        <f t="shared" si="45"/>
        <v>0</v>
      </c>
      <c r="J197" s="102">
        <f>I197*E197</f>
        <v>0</v>
      </c>
      <c r="T197" s="54"/>
      <c r="AM197" s="22"/>
      <c r="AN197" s="22"/>
    </row>
    <row r="198" spans="1:40" s="20" customFormat="1">
      <c r="A198" s="103"/>
      <c r="B198" s="19"/>
      <c r="C198" s="19"/>
      <c r="D198" s="13"/>
      <c r="E198" s="126"/>
      <c r="F198" s="192"/>
      <c r="G198" s="79" t="s">
        <v>36</v>
      </c>
      <c r="H198" s="138"/>
      <c r="I198" s="105">
        <f>SUM(I196:I197)</f>
        <v>0</v>
      </c>
      <c r="J198" s="105">
        <f>SUM(J196:J197)</f>
        <v>0</v>
      </c>
      <c r="T198" s="54"/>
      <c r="AM198" s="22"/>
      <c r="AN198" s="22"/>
    </row>
    <row r="199" spans="1:40" s="20" customFormat="1">
      <c r="A199" s="103"/>
      <c r="B199" s="19"/>
      <c r="C199" s="19"/>
      <c r="D199" s="13"/>
      <c r="E199" s="126"/>
      <c r="F199" s="161"/>
      <c r="G199" s="68"/>
      <c r="H199" s="139"/>
      <c r="I199" s="66"/>
      <c r="J199" s="119"/>
      <c r="T199" s="54"/>
      <c r="AM199" s="22"/>
      <c r="AN199" s="22"/>
    </row>
    <row r="200" spans="1:40" s="20" customFormat="1">
      <c r="A200" s="103"/>
      <c r="B200" s="19"/>
      <c r="C200" s="19"/>
      <c r="D200" s="13" t="s">
        <v>37</v>
      </c>
      <c r="E200" s="126">
        <v>2</v>
      </c>
      <c r="F200" s="195">
        <v>170</v>
      </c>
      <c r="G200" s="231"/>
      <c r="H200" s="231"/>
      <c r="I200" s="156">
        <f t="shared" ref="I200:I201" si="46">F200*H200</f>
        <v>0</v>
      </c>
      <c r="J200" s="102">
        <f>I200*E200</f>
        <v>0</v>
      </c>
      <c r="T200" s="54"/>
      <c r="AM200" s="22"/>
      <c r="AN200" s="22"/>
    </row>
    <row r="201" spans="1:40" s="20" customFormat="1">
      <c r="A201" s="122"/>
      <c r="B201" s="28"/>
      <c r="C201" s="28"/>
      <c r="D201" s="13" t="s">
        <v>38</v>
      </c>
      <c r="E201" s="126">
        <v>2</v>
      </c>
      <c r="F201" s="189">
        <v>42</v>
      </c>
      <c r="G201" s="231"/>
      <c r="H201" s="231"/>
      <c r="I201" s="156">
        <f t="shared" si="46"/>
        <v>0</v>
      </c>
      <c r="J201" s="102">
        <f>I201*E201</f>
        <v>0</v>
      </c>
      <c r="T201" s="54"/>
      <c r="AM201" s="22"/>
      <c r="AN201" s="22"/>
    </row>
    <row r="202" spans="1:40" s="20" customFormat="1">
      <c r="A202" s="122"/>
      <c r="B202" s="28"/>
      <c r="C202" s="28"/>
      <c r="D202" s="13"/>
      <c r="E202" s="126"/>
      <c r="F202" s="192"/>
      <c r="G202" s="79" t="s">
        <v>36</v>
      </c>
      <c r="H202" s="138"/>
      <c r="I202" s="105">
        <f>SUM(I200:I201)</f>
        <v>0</v>
      </c>
      <c r="J202" s="105">
        <f>SUM(J200:J201)</f>
        <v>0</v>
      </c>
      <c r="T202" s="54"/>
      <c r="AM202" s="22"/>
      <c r="AN202" s="22"/>
    </row>
    <row r="203" spans="1:40" s="20" customFormat="1">
      <c r="A203" s="104"/>
      <c r="B203" s="24"/>
      <c r="C203" s="26"/>
      <c r="D203" s="13"/>
      <c r="E203" s="126"/>
      <c r="F203" s="189"/>
      <c r="G203" s="10"/>
      <c r="H203" s="137"/>
      <c r="I203" s="7"/>
      <c r="J203" s="102"/>
      <c r="T203" s="54"/>
      <c r="AM203" s="22"/>
      <c r="AN203" s="22"/>
    </row>
    <row r="204" spans="1:40" s="20" customFormat="1">
      <c r="A204" s="104"/>
      <c r="B204" s="24"/>
      <c r="C204" s="26"/>
      <c r="D204" s="16"/>
      <c r="E204" s="169"/>
      <c r="F204" s="190">
        <f>SUM(F196:F203)</f>
        <v>426</v>
      </c>
      <c r="G204" s="61"/>
      <c r="H204" s="140"/>
      <c r="I204" s="107">
        <f>+I198+I202</f>
        <v>0</v>
      </c>
      <c r="J204" s="107">
        <f>+J198+J202</f>
        <v>0</v>
      </c>
      <c r="T204" s="54"/>
      <c r="AM204" s="22"/>
      <c r="AN204" s="22"/>
    </row>
    <row r="205" spans="1:40" s="20" customFormat="1" ht="15" customHeight="1" thickBot="1">
      <c r="A205" s="127"/>
      <c r="B205" s="128"/>
      <c r="C205" s="128"/>
      <c r="D205" s="129"/>
      <c r="E205" s="179"/>
      <c r="F205" s="206"/>
      <c r="G205" s="130"/>
      <c r="H205" s="130"/>
      <c r="I205" s="131"/>
      <c r="J205" s="132"/>
      <c r="T205" s="57"/>
    </row>
    <row r="206" spans="1:40" s="17" customFormat="1" ht="15" thickTop="1" thickBot="1">
      <c r="A206" s="158" t="s">
        <v>110</v>
      </c>
      <c r="B206" s="159"/>
      <c r="C206" s="159"/>
      <c r="D206" s="160"/>
      <c r="E206" s="180"/>
      <c r="F206" s="207"/>
      <c r="G206" s="94"/>
      <c r="H206" s="95"/>
      <c r="I206" s="96" t="s">
        <v>111</v>
      </c>
      <c r="J206" s="146">
        <f>SUM(J6:J204)/2</f>
        <v>0</v>
      </c>
      <c r="AM206" s="22"/>
      <c r="AN206" s="22"/>
    </row>
    <row r="207" spans="1:40" s="17" customFormat="1" ht="12" thickTop="1">
      <c r="A207" s="125"/>
      <c r="D207" s="18"/>
      <c r="E207" s="180"/>
      <c r="F207" s="208"/>
      <c r="J207" s="50"/>
      <c r="AM207" s="22"/>
      <c r="AN207" s="22"/>
    </row>
    <row r="208" spans="1:40">
      <c r="A208" s="57" t="s">
        <v>112</v>
      </c>
      <c r="B208" s="20"/>
      <c r="C208" s="154">
        <v>0</v>
      </c>
      <c r="D208" s="18"/>
      <c r="E208" s="180"/>
      <c r="F208" s="23"/>
      <c r="G208" s="17"/>
      <c r="H208" s="17"/>
      <c r="I208" s="17"/>
      <c r="J208" s="17"/>
      <c r="O208" s="1"/>
    </row>
    <row r="210" spans="1:40">
      <c r="A210" s="17" t="s">
        <v>113</v>
      </c>
    </row>
    <row r="211" spans="1:40">
      <c r="A211" s="238" t="s">
        <v>119</v>
      </c>
      <c r="B211" s="238"/>
      <c r="C211" s="238"/>
      <c r="D211" s="239"/>
      <c r="E211" s="240"/>
      <c r="F211" s="238"/>
      <c r="G211" s="238"/>
      <c r="O211" s="1"/>
    </row>
    <row r="212" spans="1:40">
      <c r="A212" s="1" t="s">
        <v>114</v>
      </c>
    </row>
    <row r="213" spans="1:40">
      <c r="A213" s="1" t="s">
        <v>115</v>
      </c>
    </row>
    <row r="214" spans="1:40" ht="15" thickBot="1">
      <c r="A214" s="1" t="s">
        <v>116</v>
      </c>
    </row>
    <row r="215" spans="1:40" ht="15" thickBot="1">
      <c r="A215" s="1" t="s">
        <v>117</v>
      </c>
      <c r="G215" s="145"/>
    </row>
    <row r="217" spans="1:40" customFormat="1">
      <c r="A217" s="1"/>
      <c r="B217" s="1"/>
      <c r="C217" s="1"/>
      <c r="D217" s="12"/>
      <c r="E217" s="181"/>
      <c r="F217" s="209"/>
      <c r="G217" s="1"/>
      <c r="H217" s="1"/>
      <c r="I217" s="1"/>
      <c r="J217" s="1"/>
      <c r="K217" s="1"/>
      <c r="L217" s="1"/>
      <c r="M217" s="1"/>
      <c r="N217" s="1"/>
      <c r="O217" s="1"/>
      <c r="Q217" s="1"/>
      <c r="R217" s="1"/>
      <c r="S217" s="1"/>
      <c r="T217" s="54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spans="1:40" customFormat="1">
      <c r="A218" s="1"/>
      <c r="B218" s="1"/>
      <c r="C218" s="1"/>
      <c r="D218" s="12"/>
      <c r="E218" s="181"/>
      <c r="F218" s="209"/>
      <c r="G218" s="1"/>
      <c r="H218" s="1"/>
      <c r="I218" s="1"/>
      <c r="J218" s="1"/>
      <c r="K218" s="1"/>
      <c r="L218" s="1"/>
      <c r="M218" s="1"/>
      <c r="N218" s="1"/>
      <c r="O218" s="1"/>
      <c r="Q218" s="1"/>
      <c r="R218" s="1"/>
      <c r="S218" s="1"/>
      <c r="T218" s="54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20" spans="1:40" customFormat="1">
      <c r="A220" s="1"/>
      <c r="B220" s="1"/>
      <c r="C220" s="1"/>
      <c r="D220" s="12"/>
      <c r="E220" s="181"/>
      <c r="F220" s="209"/>
      <c r="G220" s="1"/>
      <c r="H220" s="1"/>
      <c r="I220" s="1"/>
      <c r="J220" s="1"/>
      <c r="K220" s="1"/>
      <c r="L220" s="1"/>
      <c r="M220" s="1"/>
      <c r="N220" s="1"/>
      <c r="O220" s="1"/>
      <c r="Q220" s="1"/>
      <c r="R220" s="1"/>
      <c r="S220" s="1"/>
      <c r="T220" s="54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9" spans="1:40" customFormat="1">
      <c r="A229" s="1"/>
      <c r="B229" s="1"/>
      <c r="C229" s="1"/>
      <c r="D229" s="12"/>
      <c r="E229" s="181"/>
      <c r="F229" s="209"/>
      <c r="G229" s="1"/>
      <c r="H229" s="1"/>
      <c r="I229" s="1"/>
      <c r="J229" s="1"/>
      <c r="K229" s="1"/>
      <c r="L229" s="1"/>
      <c r="M229" s="1"/>
      <c r="N229" s="1"/>
      <c r="O229" s="1"/>
      <c r="Q229" s="1"/>
      <c r="R229" s="1"/>
      <c r="S229" s="1"/>
      <c r="T229" s="54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spans="1:40" customFormat="1">
      <c r="A230" s="1"/>
      <c r="B230" s="1"/>
      <c r="C230" s="1"/>
      <c r="D230" s="12"/>
      <c r="E230" s="181"/>
      <c r="F230" s="209"/>
      <c r="G230" s="1"/>
      <c r="H230" s="1"/>
      <c r="I230" s="1"/>
      <c r="J230" s="1"/>
      <c r="K230" s="1"/>
      <c r="L230" s="1"/>
      <c r="M230" s="1"/>
      <c r="N230" s="1"/>
      <c r="O230" s="1"/>
      <c r="Q230" s="1"/>
      <c r="R230" s="1"/>
      <c r="S230" s="1"/>
      <c r="T230" s="54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spans="1:40" customFormat="1">
      <c r="A231" s="1"/>
      <c r="B231" s="1"/>
      <c r="C231" s="1"/>
      <c r="D231" s="12"/>
      <c r="E231" s="181"/>
      <c r="F231" s="209"/>
      <c r="G231" s="1"/>
      <c r="H231" s="1"/>
      <c r="I231" s="1"/>
      <c r="J231" s="1"/>
      <c r="K231" s="1"/>
      <c r="L231" s="1"/>
      <c r="M231" s="1"/>
      <c r="N231" s="1"/>
      <c r="O231" s="1"/>
      <c r="Q231" s="1"/>
      <c r="R231" s="1"/>
      <c r="S231" s="1"/>
      <c r="T231" s="54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spans="1:40" customFormat="1">
      <c r="A232" s="1"/>
      <c r="B232" s="1"/>
      <c r="C232" s="1"/>
      <c r="D232" s="12"/>
      <c r="E232" s="181"/>
      <c r="F232" s="209"/>
      <c r="G232" s="1"/>
      <c r="H232" s="1"/>
      <c r="I232" s="1"/>
      <c r="J232" s="1"/>
      <c r="K232" s="1"/>
      <c r="L232" s="1"/>
      <c r="M232" s="1"/>
      <c r="N232" s="1"/>
      <c r="O232" s="1"/>
      <c r="Q232" s="1"/>
      <c r="R232" s="1"/>
      <c r="S232" s="1"/>
      <c r="T232" s="54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</sheetData>
  <sheetProtection sheet="1" objects="1" scenarios="1"/>
  <mergeCells count="1">
    <mergeCell ref="A2:B2"/>
  </mergeCells>
  <pageMargins left="0.39370078740157483" right="0.13" top="0.51181102362204722" bottom="0.47244094488188981" header="0.31496062992125984" footer="0.31496062992125984"/>
  <pageSetup paperSize="9" scale="64" fitToHeight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14277B332D75409340A5CABBF2E946" ma:contentTypeVersion="6" ma:contentTypeDescription="Een nieuw document maken." ma:contentTypeScope="" ma:versionID="a32f5dba5e3634ab9115cc26c4813eb0">
  <xsd:schema xmlns:xsd="http://www.w3.org/2001/XMLSchema" xmlns:xs="http://www.w3.org/2001/XMLSchema" xmlns:p="http://schemas.microsoft.com/office/2006/metadata/properties" xmlns:ns2="d11a39ec-8b62-4468-a25f-d8eb9b3946c5" xmlns:ns3="4879a562-ede9-48aa-bbda-6d0086947ce8" targetNamespace="http://schemas.microsoft.com/office/2006/metadata/properties" ma:root="true" ma:fieldsID="0e8b8241a1aa87e5ca40fa98af612146" ns2:_="" ns3:_="">
    <xsd:import namespace="d11a39ec-8b62-4468-a25f-d8eb9b3946c5"/>
    <xsd:import namespace="4879a562-ede9-48aa-bbda-6d0086947c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a39ec-8b62-4468-a25f-d8eb9b3946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9a562-ede9-48aa-bbda-6d0086947ce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879a562-ede9-48aa-bbda-6d0086947ce8">
      <UserInfo>
        <DisplayName>Bont, RP de (Richard)</DisplayName>
        <AccountId>12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371F09-EA5D-4995-87EC-9B315DF46C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1a39ec-8b62-4468-a25f-d8eb9b3946c5"/>
    <ds:schemaRef ds:uri="4879a562-ede9-48aa-bbda-6d0086947c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52229A-C09B-4096-A9FF-F28E786ACD5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d11a39ec-8b62-4468-a25f-d8eb9b3946c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879a562-ede9-48aa-bbda-6d0086947ce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8684CED-55B3-4DD0-9809-9B629176A3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Toelichting</vt:lpstr>
      <vt:lpstr>Totaal Overzicht</vt:lpstr>
      <vt:lpstr>'Totaal Overzicht'!Afdrukbereik</vt:lpstr>
    </vt:vector>
  </TitlesOfParts>
  <Manager/>
  <Company>Hospitality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Dorien Sellmeijer</dc:creator>
  <cp:keywords/>
  <dc:description/>
  <cp:lastModifiedBy>Bont, RP de (Richard)</cp:lastModifiedBy>
  <cp:revision/>
  <dcterms:created xsi:type="dcterms:W3CDTF">2014-12-03T12:55:08Z</dcterms:created>
  <dcterms:modified xsi:type="dcterms:W3CDTF">2024-02-15T09:56:51Z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0x010100EE14277B332D75409340A5CABBF2E946</vt:lpwstr>
  </property>
  <property fmtid="{D5CDD505-2E9C-101B-9397-08002B2CF9AE}" pid="3" name="Order">
    <vt:r8>877600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