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liftintermediair-my.sharepoint.com/personal/h_feddes_liftintermediair_nl/Documents/Bureaublad/"/>
    </mc:Choice>
  </mc:AlternateContent>
  <xr:revisionPtr revIDLastSave="0" documentId="8_{3215D6B2-F8D8-4116-8F50-D36B5D32378A}" xr6:coauthVersionLast="47" xr6:coauthVersionMax="47" xr10:uidLastSave="{00000000-0000-0000-0000-000000000000}"/>
  <bookViews>
    <workbookView xWindow="28680" yWindow="-120" windowWidth="29040" windowHeight="15720" activeTab="7" xr2:uid="{AFE9E9CA-B8B8-447A-B97C-578C6BC0BC5D}"/>
  </bookViews>
  <sheets>
    <sheet name="6" sheetId="5" r:id="rId1"/>
    <sheet name="5" sheetId="9" r:id="rId2"/>
    <sheet name="4" sheetId="8" r:id="rId3"/>
    <sheet name="3" sheetId="10" r:id="rId4"/>
    <sheet name="2" sheetId="11" r:id="rId5"/>
    <sheet name="1" sheetId="12" r:id="rId6"/>
    <sheet name="P1 - MJP Totaal" sheetId="13" r:id="rId7"/>
    <sheet name="P2 - Inschrijfbiljet Totaal" sheetId="18" r:id="rId8"/>
    <sheet name="WOF Tekst " sheetId="16" r:id="rId9"/>
  </sheets>
  <externalReferences>
    <externalReference r:id="rId10"/>
    <externalReference r:id="rId11"/>
    <externalReference r:id="rId12"/>
    <externalReference r:id="rId13"/>
    <externalReference r:id="rId14"/>
  </externalReferences>
  <definedNames>
    <definedName name="___INDEX_SHEET___ASAP_Utilities">#REF!</definedName>
    <definedName name="__xlnm._FilterDatabase_1" localSheetId="7">#REF!</definedName>
    <definedName name="__xlnm._FilterDatabase_1">#REF!</definedName>
    <definedName name="__xlnm._FilterDatabase_1_1" localSheetId="7">#REF!</definedName>
    <definedName name="__xlnm._FilterDatabase_1_1">#REF!</definedName>
    <definedName name="__xlnm._FilterDatabase_10" localSheetId="7">#REF!</definedName>
    <definedName name="__xlnm._FilterDatabase_10">#REF!</definedName>
    <definedName name="__xlnm._FilterDatabase_11">#REF!</definedName>
    <definedName name="__xlnm._FilterDatabase_12">#REF!</definedName>
    <definedName name="__xlnm._FilterDatabase_13">#REF!</definedName>
    <definedName name="__xlnm._FilterDatabase_14">#REF!</definedName>
    <definedName name="__xlnm._FilterDatabase_15">#REF!</definedName>
    <definedName name="__xlnm._FilterDatabase_16">#REF!</definedName>
    <definedName name="__xlnm._FilterDatabase_17">#REF!</definedName>
    <definedName name="__xlnm._FilterDatabase_18">#REF!</definedName>
    <definedName name="__xlnm._FilterDatabase_19">#REF!</definedName>
    <definedName name="__xlnm._FilterDatabase_2">#REF!</definedName>
    <definedName name="__xlnm._FilterDatabase_20">#REF!</definedName>
    <definedName name="__xlnm._FilterDatabase_21">#REF!</definedName>
    <definedName name="__xlnm._FilterDatabase_22">#REF!</definedName>
    <definedName name="__xlnm._FilterDatabase_23">#REF!</definedName>
    <definedName name="__xlnm._FilterDatabase_24">#REF!</definedName>
    <definedName name="__xlnm._FilterDatabase_25">#REF!</definedName>
    <definedName name="__xlnm._FilterDatabase_26">#REF!</definedName>
    <definedName name="__xlnm._FilterDatabase_27">#REF!</definedName>
    <definedName name="__xlnm._FilterDatabase_28">#REF!</definedName>
    <definedName name="__xlnm._FilterDatabase_29">#REF!</definedName>
    <definedName name="__xlnm._FilterDatabase_3">#REF!</definedName>
    <definedName name="__xlnm._FilterDatabase_30">#REF!</definedName>
    <definedName name="__xlnm._FilterDatabase_31">#REF!</definedName>
    <definedName name="__xlnm._FilterDatabase_32">#REF!</definedName>
    <definedName name="__xlnm._FilterDatabase_33">#REF!</definedName>
    <definedName name="__xlnm._FilterDatabase_34">#REF!</definedName>
    <definedName name="__xlnm._FilterDatabase_35">#REF!</definedName>
    <definedName name="__xlnm._FilterDatabase_36">#REF!</definedName>
    <definedName name="__xlnm._FilterDatabase_37">#REF!</definedName>
    <definedName name="__xlnm._FilterDatabase_38">#REF!</definedName>
    <definedName name="__xlnm._FilterDatabase_39">#REF!</definedName>
    <definedName name="__xlnm._FilterDatabase_4">#REF!</definedName>
    <definedName name="__xlnm._FilterDatabase_40">#REF!</definedName>
    <definedName name="__xlnm._FilterDatabase_41">#REF!</definedName>
    <definedName name="__xlnm._FilterDatabase_42">#REF!</definedName>
    <definedName name="__xlnm._FilterDatabase_43">#REF!</definedName>
    <definedName name="__xlnm._FilterDatabase_44">#REF!</definedName>
    <definedName name="__xlnm._FilterDatabase_45">#REF!</definedName>
    <definedName name="__xlnm._FilterDatabase_46">#REF!</definedName>
    <definedName name="__xlnm._FilterDatabase_47">#REF!</definedName>
    <definedName name="__xlnm._FilterDatabase_48">#REF!</definedName>
    <definedName name="__xlnm._FilterDatabase_49">#REF!</definedName>
    <definedName name="__xlnm._FilterDatabase_5">#REF!</definedName>
    <definedName name="__xlnm._FilterDatabase_50">#REF!</definedName>
    <definedName name="__xlnm._FilterDatabase_51">#REF!</definedName>
    <definedName name="__xlnm._FilterDatabase_52">#REF!</definedName>
    <definedName name="__xlnm._FilterDatabase_53">#REF!</definedName>
    <definedName name="__xlnm._FilterDatabase_54">#REF!</definedName>
    <definedName name="__xlnm._FilterDatabase_55">#REF!</definedName>
    <definedName name="__xlnm._FilterDatabase_56">#REF!</definedName>
    <definedName name="__xlnm._FilterDatabase_57">#REF!</definedName>
    <definedName name="__xlnm._FilterDatabase_58">#REF!</definedName>
    <definedName name="__xlnm._FilterDatabase_59">#REF!</definedName>
    <definedName name="__xlnm._FilterDatabase_6">#REF!</definedName>
    <definedName name="__xlnm._FilterDatabase_7">#REF!</definedName>
    <definedName name="__xlnm._FilterDatabase_8">#REF!</definedName>
    <definedName name="__xlnm._FilterDatabase_9">#REF!</definedName>
    <definedName name="_87__A1">"D5"</definedName>
    <definedName name="_xlnm._FilterDatabase" localSheetId="5" hidden="1">'1'!$E$21:$I$163</definedName>
    <definedName name="_xlnm._FilterDatabase" localSheetId="4" hidden="1">'2'!$E$21:$I$163</definedName>
    <definedName name="_xlnm._FilterDatabase" localSheetId="3" hidden="1">'3'!$E$21:$I$163</definedName>
    <definedName name="_xlnm._FilterDatabase" localSheetId="2" hidden="1">'4'!$E$21:$I$163</definedName>
    <definedName name="_xlnm._FilterDatabase" localSheetId="1" hidden="1">'5'!$E$21:$I$163</definedName>
    <definedName name="_xlnm._FilterDatabase" localSheetId="0" hidden="1">'6'!$E$21:$I$163</definedName>
    <definedName name="_xlnm._FilterDatabase" localSheetId="6" hidden="1">'P1 - MJP Totaal'!$A$5:$AF$11</definedName>
    <definedName name="_xlnm._FilterDatabase" localSheetId="7" hidden="1">'P2 - Inschrijfbiljet Totaal'!$A$5:$J$10</definedName>
    <definedName name="_Key1" localSheetId="8" hidden="1">#REF!</definedName>
    <definedName name="_Key1" hidden="1">#REF!</definedName>
    <definedName name="_key2" hidden="1">#REF!</definedName>
    <definedName name="_Order1" hidden="1">255</definedName>
    <definedName name="_Sort" localSheetId="8" hidden="1">#REF!</definedName>
    <definedName name="_Sort" hidden="1">#REF!</definedName>
    <definedName name="A">[1]VOORBLAD!$A$7</definedName>
    <definedName name="Aandrijving">#REF!</definedName>
    <definedName name="Aantal_beurten">#REF!</definedName>
    <definedName name="Aantallen">#REF!</definedName>
    <definedName name="aantalposten" localSheetId="8">[2]MJP!$A$145</definedName>
    <definedName name="aantalposten">[3]MJP!$A$145</definedName>
    <definedName name="aantalpostenmjp" localSheetId="7">#REF!</definedName>
    <definedName name="aantalpostenmjp" localSheetId="8">#REF!</definedName>
    <definedName name="aantalpostenmjp">#REF!</definedName>
    <definedName name="aantalpostentmv" localSheetId="7">#REF!</definedName>
    <definedName name="aantalpostentmv" localSheetId="8">#REF!</definedName>
    <definedName name="aantalpostentmv">#REF!</definedName>
    <definedName name="Abuffers">#REF!</definedName>
    <definedName name="_xlnm.Print_Area" localSheetId="5">'1'!$B$1:$O$217</definedName>
    <definedName name="_xlnm.Print_Area" localSheetId="4">'2'!$B$1:$O$217</definedName>
    <definedName name="_xlnm.Print_Area" localSheetId="3">'3'!$B$1:$O$217</definedName>
    <definedName name="_xlnm.Print_Area" localSheetId="2">'4'!$B$1:$O$217</definedName>
    <definedName name="_xlnm.Print_Area" localSheetId="1">'5'!$B$1:$O$217</definedName>
    <definedName name="_xlnm.Print_Area" localSheetId="0">'6'!$B$1:$O$217</definedName>
    <definedName name="Afleidwiel">#REF!</definedName>
    <definedName name="aggregaat">#REF!</definedName>
    <definedName name="Aleidwiel">#REF!</definedName>
    <definedName name="Beleidscategorie">#REF!</definedName>
    <definedName name="Besturing" localSheetId="7">#REF!</definedName>
    <definedName name="Besturing" localSheetId="8">#REF!</definedName>
    <definedName name="Besturing">#REF!</definedName>
    <definedName name="bj">"#REF!"</definedName>
    <definedName name="bouwjaar" localSheetId="7">#REF!</definedName>
    <definedName name="bouwjaar" localSheetId="8">#REF!</definedName>
    <definedName name="bouwjaar">#REF!</definedName>
    <definedName name="bouwjaar_1" localSheetId="7">#REF!</definedName>
    <definedName name="bouwjaar_1">#REF!</definedName>
    <definedName name="Buffers">#REF!</definedName>
    <definedName name="Cabine">#REF!</definedName>
    <definedName name="Cabinedeuren">#REF!</definedName>
    <definedName name="Cabineframe">#REF!</definedName>
    <definedName name="cilinder">#REF!</definedName>
    <definedName name="complex" localSheetId="7">#REF!</definedName>
    <definedName name="complex">#REF!</definedName>
    <definedName name="Conditie">#REF!</definedName>
    <definedName name="dasdfasdfas" hidden="1">#REF!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euraandrijving">#REF!</definedName>
    <definedName name="Deuren">#REF!</definedName>
    <definedName name="Doel_van_de_lift">#REF!</definedName>
    <definedName name="Draagkabels">#REF!</definedName>
    <definedName name="Draagmiddelen">#REF!</definedName>
    <definedName name="Excel_BuiltIn_Print_Area_1">#REF!</definedName>
    <definedName name="Excel_BuiltIn_Print_Titles_1">#REF!</definedName>
    <definedName name="Frequentieregeling" localSheetId="7">[4]Gegevensblad!$M:$M</definedName>
    <definedName name="Frequentieregeling">#REF!</definedName>
    <definedName name="Gebruiksintensiteit">#REF!</definedName>
    <definedName name="Geleidingen">#REF!</definedName>
    <definedName name="Goed_voldoende_matig">#REF!</definedName>
    <definedName name="Handbewogen_deuren">#REF!</definedName>
    <definedName name="hefvermogen" localSheetId="7">#REF!</definedName>
    <definedName name="hefvermogen">#REF!</definedName>
    <definedName name="hefvermogen_1" localSheetId="7">#REF!</definedName>
    <definedName name="hefvermogen_1">#REF!</definedName>
    <definedName name="Hoofdstroomrelais">#REF!</definedName>
    <definedName name="HTML_CodePage" hidden="1">1252</definedName>
    <definedName name="HTML_Control" hidden="1">{"'Sheet2'!$A$1:$C$38"}</definedName>
    <definedName name="HTML_Description" hidden="1">""</definedName>
    <definedName name="HTML_Email" hidden="1">""</definedName>
    <definedName name="HTML_Header" hidden="1">""</definedName>
    <definedName name="HTML_LastUpdate" hidden="1">"14-2-02"</definedName>
    <definedName name="HTML_LineAfter" hidden="1">FALSE</definedName>
    <definedName name="HTML_LineBefore" hidden="1">FALSE</definedName>
    <definedName name="HTML_Name" hidden="1">"dih"</definedName>
    <definedName name="HTML_OBDlg2" hidden="1">TRUE</definedName>
    <definedName name="HTML_OBDlg3" hidden="1">TRUE</definedName>
    <definedName name="HTML_OBDlg4" hidden="1">TRUE</definedName>
    <definedName name="HTML_OS" hidden="1">0</definedName>
    <definedName name="HTML_PathFile" hidden="1">"D:\my documents\OS_OC2.htm"</definedName>
    <definedName name="HTML_PathTemplate" hidden="1">"D:\my documents\HTMLTemp.htm"</definedName>
    <definedName name="HTML_Title" hidden="1">""</definedName>
    <definedName name="ja_nee_n.v.t.">#REF!</definedName>
    <definedName name="Kabel">#REF!</definedName>
    <definedName name="Keurende_instantie">#REF!</definedName>
    <definedName name="keuringen">#REF!</definedName>
    <definedName name="Lekkage">#REF!</definedName>
    <definedName name="liftdoel" localSheetId="7">#REF!</definedName>
    <definedName name="liftdoel" localSheetId="8">#REF!</definedName>
    <definedName name="liftdoel">#REF!</definedName>
    <definedName name="liftnr" localSheetId="8">#REF!</definedName>
    <definedName name="liftnr">#REF!</definedName>
    <definedName name="lifttype">#REF!</definedName>
    <definedName name="maten">#REF!</definedName>
    <definedName name="mjpdata">#REF!</definedName>
    <definedName name="NIvLnr">#REF!</definedName>
    <definedName name="OLE_LINK1" localSheetId="8">'WOF Tekst '!#REF!</definedName>
    <definedName name="OLE_LINK1_1" localSheetId="7">#REF!</definedName>
    <definedName name="OLE_LINK1_1" localSheetId="8">#REF!</definedName>
    <definedName name="OLE_LINK1_1">#REF!</definedName>
    <definedName name="Olie">#REF!</definedName>
    <definedName name="Onderhoudsbedrijf">#REF!</definedName>
    <definedName name="Ophanging">#REF!</definedName>
    <definedName name="Opstelling">#REF!</definedName>
    <definedName name="posten" localSheetId="8">#REF!</definedName>
    <definedName name="posten">#REF!</definedName>
    <definedName name="Rittenteller">#REF!</definedName>
    <definedName name="Roestvorming">#REF!</definedName>
    <definedName name="SB_kabel">#REF!</definedName>
    <definedName name="Schacht">#REF!</definedName>
    <definedName name="Schachtdeuren" localSheetId="7">[4]Gegevensblad!$U:$U</definedName>
    <definedName name="Schachtdeuren">#REF!</definedName>
    <definedName name="Schachtverlichting">#REF!</definedName>
    <definedName name="Sleutels_MK">#REF!</definedName>
    <definedName name="Snelheidsbegrenzer">#REF!</definedName>
    <definedName name="Softstarter">#REF!</definedName>
    <definedName name="Spanrol">[5]!Tabel41[[#All],[Spanrol]]</definedName>
    <definedName name="Spanwiel">#REF!</definedName>
    <definedName name="Spanwiel_SB">#REF!</definedName>
    <definedName name="spreekluister">#REF!</definedName>
    <definedName name="ss" localSheetId="7">#REF!</definedName>
    <definedName name="ss">#REF!</definedName>
    <definedName name="stopplaatsen" localSheetId="7">#REF!</definedName>
    <definedName name="stopplaatsen" localSheetId="8">#REF!</definedName>
    <definedName name="stopplaatsen">#REF!</definedName>
    <definedName name="stopplaatsen_1" localSheetId="7">#REF!</definedName>
    <definedName name="stopplaatsen_1">#REF!</definedName>
    <definedName name="stopplaatsen1">#REF!</definedName>
    <definedName name="stopplaatsen2">#REF!</definedName>
    <definedName name="stopplaatsen3">#REF!</definedName>
    <definedName name="stopplaatsen4">#REF!</definedName>
    <definedName name="stopplaatsen5">#REF!</definedName>
    <definedName name="stopplaatsen6">#REF!</definedName>
    <definedName name="stopplaatsen7">#REF!</definedName>
    <definedName name="stuurblok">#REF!</definedName>
    <definedName name="tableau">#REF!</definedName>
    <definedName name="Terug">#REF!</definedName>
    <definedName name="TEST0">#REF!</definedName>
    <definedName name="TESTHKEY">#REF!</definedName>
    <definedName name="TESTKEYS">#REF!</definedName>
    <definedName name="TESTVKEY">#REF!</definedName>
    <definedName name="tmvdata">#REF!</definedName>
    <definedName name="Toegangssleutels" localSheetId="7">[4]!Tabel28[[#All],[Toegangssleutels]]</definedName>
    <definedName name="Toegangssleutels">#REF!</definedName>
    <definedName name="Type_aanduiding" localSheetId="7">[4]!Tabel20[[#All],[Type aanduiding]]</definedName>
    <definedName name="Type_aanduiding">#REF!</definedName>
    <definedName name="Type_gebruik" localSheetId="7">[4]!Tabel26[[#All],[Type gebruik]]</definedName>
    <definedName name="Type_gebruik">#REF!</definedName>
    <definedName name="Type_lift" localSheetId="7">[4]!Tabel6[[#All],[Type lift]]</definedName>
    <definedName name="Type_lift">#REF!</definedName>
    <definedName name="Uitgevoerd_onderhoud" localSheetId="7">[4]!Tabel3850[[#All],[Uitgevoerd onderhoud]]</definedName>
    <definedName name="Uitgevoerd_onderhoud">#REF!</definedName>
    <definedName name="vanginstallatie" localSheetId="7">[4]!Tabel35[[#All],[Type vanginstallatie]]</definedName>
    <definedName name="vanginstallatie">#REF!</definedName>
    <definedName name="Vervaardigingsnorm" localSheetId="7">[4]!Tabel5[[#All],[Vervaardigingsnorm]]</definedName>
    <definedName name="Vervaardigingsno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7" i="18" l="1"/>
  <c r="BH11" i="18"/>
  <c r="BG11" i="18"/>
  <c r="BF11" i="18"/>
  <c r="BC11" i="18"/>
  <c r="BB11" i="18"/>
  <c r="BA11" i="18"/>
  <c r="AX11" i="18"/>
  <c r="AW11" i="18"/>
  <c r="AV11" i="18"/>
  <c r="AS11" i="18"/>
  <c r="AR11" i="18"/>
  <c r="AQ11" i="18"/>
  <c r="AN11" i="18"/>
  <c r="AM11" i="18"/>
  <c r="AL11" i="18"/>
  <c r="AI11" i="18"/>
  <c r="AH11" i="18"/>
  <c r="AG11" i="18"/>
  <c r="AD11" i="18"/>
  <c r="AC11" i="18"/>
  <c r="AB11" i="18"/>
  <c r="Y11" i="18"/>
  <c r="X11" i="18"/>
  <c r="W11" i="18"/>
  <c r="T11" i="18"/>
  <c r="S11" i="18"/>
  <c r="R11" i="18"/>
  <c r="O11" i="18"/>
  <c r="N11" i="18"/>
  <c r="M11" i="18"/>
  <c r="S3" i="18"/>
  <c r="X3" i="18" s="1"/>
  <c r="AC3" i="18" s="1"/>
  <c r="AH3" i="18" s="1"/>
  <c r="AM3" i="18" s="1"/>
  <c r="AR3" i="18" s="1"/>
  <c r="AW3" i="18" s="1"/>
  <c r="BB3" i="18" s="1"/>
  <c r="BG3" i="18" s="1"/>
  <c r="I2" i="18"/>
  <c r="K24" i="12" l="1"/>
  <c r="T166" i="5"/>
  <c r="S166" i="5"/>
  <c r="R166" i="5"/>
  <c r="Q166" i="5"/>
  <c r="P166" i="5"/>
  <c r="O166" i="5"/>
  <c r="N166" i="5"/>
  <c r="M166" i="5"/>
  <c r="L166" i="5"/>
  <c r="K166" i="5"/>
  <c r="T165" i="5"/>
  <c r="S165" i="5"/>
  <c r="R165" i="5"/>
  <c r="Q165" i="5"/>
  <c r="P165" i="5"/>
  <c r="O165" i="5"/>
  <c r="N165" i="5"/>
  <c r="M165" i="5"/>
  <c r="L165" i="5"/>
  <c r="K165" i="5"/>
  <c r="T164" i="5"/>
  <c r="S164" i="5"/>
  <c r="R164" i="5"/>
  <c r="Q164" i="5"/>
  <c r="P164" i="5"/>
  <c r="O164" i="5"/>
  <c r="N164" i="5"/>
  <c r="M164" i="5"/>
  <c r="L164" i="5"/>
  <c r="K164" i="5"/>
  <c r="T161" i="5"/>
  <c r="S161" i="5"/>
  <c r="R161" i="5"/>
  <c r="Q161" i="5"/>
  <c r="P161" i="5"/>
  <c r="O161" i="5"/>
  <c r="N161" i="5"/>
  <c r="M161" i="5"/>
  <c r="L161" i="5"/>
  <c r="K161" i="5"/>
  <c r="T160" i="5"/>
  <c r="S160" i="5"/>
  <c r="R160" i="5"/>
  <c r="Q160" i="5"/>
  <c r="P160" i="5"/>
  <c r="O160" i="5"/>
  <c r="N160" i="5"/>
  <c r="M160" i="5"/>
  <c r="L160" i="5"/>
  <c r="K160" i="5"/>
  <c r="T159" i="5"/>
  <c r="S159" i="5"/>
  <c r="R159" i="5"/>
  <c r="Q159" i="5"/>
  <c r="P159" i="5"/>
  <c r="O159" i="5"/>
  <c r="N159" i="5"/>
  <c r="M159" i="5"/>
  <c r="L159" i="5"/>
  <c r="K159" i="5"/>
  <c r="T158" i="5"/>
  <c r="S158" i="5"/>
  <c r="R158" i="5"/>
  <c r="Q158" i="5"/>
  <c r="P158" i="5"/>
  <c r="O158" i="5"/>
  <c r="N158" i="5"/>
  <c r="M158" i="5"/>
  <c r="L158" i="5"/>
  <c r="K158" i="5"/>
  <c r="T157" i="5"/>
  <c r="S157" i="5"/>
  <c r="R157" i="5"/>
  <c r="Q157" i="5"/>
  <c r="P157" i="5"/>
  <c r="O157" i="5"/>
  <c r="N157" i="5"/>
  <c r="M157" i="5"/>
  <c r="L157" i="5"/>
  <c r="K157" i="5"/>
  <c r="T156" i="5"/>
  <c r="S156" i="5"/>
  <c r="R156" i="5"/>
  <c r="Q156" i="5"/>
  <c r="P156" i="5"/>
  <c r="O156" i="5"/>
  <c r="N156" i="5"/>
  <c r="M156" i="5"/>
  <c r="L156" i="5"/>
  <c r="K156" i="5"/>
  <c r="T155" i="5"/>
  <c r="S155" i="5"/>
  <c r="R155" i="5"/>
  <c r="Q155" i="5"/>
  <c r="P155" i="5"/>
  <c r="O155" i="5"/>
  <c r="N155" i="5"/>
  <c r="M155" i="5"/>
  <c r="L155" i="5"/>
  <c r="K155" i="5"/>
  <c r="T154" i="5"/>
  <c r="S154" i="5"/>
  <c r="R154" i="5"/>
  <c r="Q154" i="5"/>
  <c r="P154" i="5"/>
  <c r="O154" i="5"/>
  <c r="N154" i="5"/>
  <c r="M154" i="5"/>
  <c r="L154" i="5"/>
  <c r="K154" i="5"/>
  <c r="T153" i="5"/>
  <c r="S153" i="5"/>
  <c r="R153" i="5"/>
  <c r="Q153" i="5"/>
  <c r="P153" i="5"/>
  <c r="O153" i="5"/>
  <c r="N153" i="5"/>
  <c r="M153" i="5"/>
  <c r="L153" i="5"/>
  <c r="K153" i="5"/>
  <c r="T152" i="5"/>
  <c r="S152" i="5"/>
  <c r="R152" i="5"/>
  <c r="Q152" i="5"/>
  <c r="P152" i="5"/>
  <c r="O152" i="5"/>
  <c r="N152" i="5"/>
  <c r="M152" i="5"/>
  <c r="L152" i="5"/>
  <c r="K152" i="5"/>
  <c r="T151" i="5"/>
  <c r="S151" i="5"/>
  <c r="R151" i="5"/>
  <c r="Q151" i="5"/>
  <c r="P151" i="5"/>
  <c r="O151" i="5"/>
  <c r="N151" i="5"/>
  <c r="M151" i="5"/>
  <c r="L151" i="5"/>
  <c r="K151" i="5"/>
  <c r="T150" i="5"/>
  <c r="S150" i="5"/>
  <c r="R150" i="5"/>
  <c r="Q150" i="5"/>
  <c r="P150" i="5"/>
  <c r="O150" i="5"/>
  <c r="N150" i="5"/>
  <c r="M150" i="5"/>
  <c r="L150" i="5"/>
  <c r="K150" i="5"/>
  <c r="T147" i="5"/>
  <c r="S147" i="5"/>
  <c r="R147" i="5"/>
  <c r="Q147" i="5"/>
  <c r="P147" i="5"/>
  <c r="O147" i="5"/>
  <c r="N147" i="5"/>
  <c r="M147" i="5"/>
  <c r="L147" i="5"/>
  <c r="K147" i="5"/>
  <c r="T146" i="5"/>
  <c r="S146" i="5"/>
  <c r="R146" i="5"/>
  <c r="Q146" i="5"/>
  <c r="P146" i="5"/>
  <c r="O146" i="5"/>
  <c r="N146" i="5"/>
  <c r="M146" i="5"/>
  <c r="L146" i="5"/>
  <c r="K146" i="5"/>
  <c r="T145" i="5"/>
  <c r="S145" i="5"/>
  <c r="R145" i="5"/>
  <c r="Q145" i="5"/>
  <c r="P145" i="5"/>
  <c r="O145" i="5"/>
  <c r="N145" i="5"/>
  <c r="M145" i="5"/>
  <c r="L145" i="5"/>
  <c r="K145" i="5"/>
  <c r="T144" i="5"/>
  <c r="S144" i="5"/>
  <c r="R144" i="5"/>
  <c r="Q144" i="5"/>
  <c r="P144" i="5"/>
  <c r="O144" i="5"/>
  <c r="N144" i="5"/>
  <c r="M144" i="5"/>
  <c r="L144" i="5"/>
  <c r="K144" i="5"/>
  <c r="T143" i="5"/>
  <c r="S143" i="5"/>
  <c r="R143" i="5"/>
  <c r="Q143" i="5"/>
  <c r="P143" i="5"/>
  <c r="O143" i="5"/>
  <c r="N143" i="5"/>
  <c r="M143" i="5"/>
  <c r="L143" i="5"/>
  <c r="K143" i="5"/>
  <c r="T142" i="5"/>
  <c r="S142" i="5"/>
  <c r="R142" i="5"/>
  <c r="Q142" i="5"/>
  <c r="P142" i="5"/>
  <c r="O142" i="5"/>
  <c r="N142" i="5"/>
  <c r="M142" i="5"/>
  <c r="L142" i="5"/>
  <c r="K142" i="5"/>
  <c r="T141" i="5"/>
  <c r="S141" i="5"/>
  <c r="R141" i="5"/>
  <c r="Q141" i="5"/>
  <c r="P141" i="5"/>
  <c r="O141" i="5"/>
  <c r="N141" i="5"/>
  <c r="M141" i="5"/>
  <c r="L141" i="5"/>
  <c r="K141" i="5"/>
  <c r="T140" i="5"/>
  <c r="S140" i="5"/>
  <c r="R140" i="5"/>
  <c r="Q140" i="5"/>
  <c r="P140" i="5"/>
  <c r="O140" i="5"/>
  <c r="N140" i="5"/>
  <c r="M140" i="5"/>
  <c r="L140" i="5"/>
  <c r="K140" i="5"/>
  <c r="T139" i="5"/>
  <c r="S139" i="5"/>
  <c r="R139" i="5"/>
  <c r="Q139" i="5"/>
  <c r="P139" i="5"/>
  <c r="O139" i="5"/>
  <c r="N139" i="5"/>
  <c r="M139" i="5"/>
  <c r="L139" i="5"/>
  <c r="K139" i="5"/>
  <c r="T138" i="5"/>
  <c r="S138" i="5"/>
  <c r="R138" i="5"/>
  <c r="Q138" i="5"/>
  <c r="P138" i="5"/>
  <c r="O138" i="5"/>
  <c r="N138" i="5"/>
  <c r="M138" i="5"/>
  <c r="L138" i="5"/>
  <c r="K138" i="5"/>
  <c r="T137" i="5"/>
  <c r="S137" i="5"/>
  <c r="R137" i="5"/>
  <c r="Q137" i="5"/>
  <c r="P137" i="5"/>
  <c r="O137" i="5"/>
  <c r="N137" i="5"/>
  <c r="M137" i="5"/>
  <c r="L137" i="5"/>
  <c r="K137" i="5"/>
  <c r="T136" i="5"/>
  <c r="S136" i="5"/>
  <c r="R136" i="5"/>
  <c r="Q136" i="5"/>
  <c r="P136" i="5"/>
  <c r="O136" i="5"/>
  <c r="N136" i="5"/>
  <c r="M136" i="5"/>
  <c r="L136" i="5"/>
  <c r="K136" i="5"/>
  <c r="T132" i="5"/>
  <c r="S132" i="5"/>
  <c r="R132" i="5"/>
  <c r="Q132" i="5"/>
  <c r="P132" i="5"/>
  <c r="O132" i="5"/>
  <c r="N132" i="5"/>
  <c r="M132" i="5"/>
  <c r="L132" i="5"/>
  <c r="K132" i="5"/>
  <c r="T131" i="5"/>
  <c r="S131" i="5"/>
  <c r="R131" i="5"/>
  <c r="Q131" i="5"/>
  <c r="P131" i="5"/>
  <c r="O131" i="5"/>
  <c r="N131" i="5"/>
  <c r="M131" i="5"/>
  <c r="L131" i="5"/>
  <c r="K131" i="5"/>
  <c r="T130" i="5"/>
  <c r="S130" i="5"/>
  <c r="R130" i="5"/>
  <c r="Q130" i="5"/>
  <c r="P130" i="5"/>
  <c r="O130" i="5"/>
  <c r="N130" i="5"/>
  <c r="M130" i="5"/>
  <c r="L130" i="5"/>
  <c r="K130" i="5"/>
  <c r="T129" i="5"/>
  <c r="S129" i="5"/>
  <c r="R129" i="5"/>
  <c r="Q129" i="5"/>
  <c r="P129" i="5"/>
  <c r="O129" i="5"/>
  <c r="N129" i="5"/>
  <c r="M129" i="5"/>
  <c r="L129" i="5"/>
  <c r="K129" i="5"/>
  <c r="T128" i="5"/>
  <c r="S128" i="5"/>
  <c r="R128" i="5"/>
  <c r="Q128" i="5"/>
  <c r="P128" i="5"/>
  <c r="O128" i="5"/>
  <c r="N128" i="5"/>
  <c r="M128" i="5"/>
  <c r="L128" i="5"/>
  <c r="K128" i="5"/>
  <c r="T127" i="5"/>
  <c r="S127" i="5"/>
  <c r="R127" i="5"/>
  <c r="Q127" i="5"/>
  <c r="P127" i="5"/>
  <c r="O127" i="5"/>
  <c r="N127" i="5"/>
  <c r="M127" i="5"/>
  <c r="L127" i="5"/>
  <c r="K127" i="5"/>
  <c r="T126" i="5"/>
  <c r="S126" i="5"/>
  <c r="R126" i="5"/>
  <c r="Q126" i="5"/>
  <c r="P126" i="5"/>
  <c r="O126" i="5"/>
  <c r="N126" i="5"/>
  <c r="M126" i="5"/>
  <c r="L126" i="5"/>
  <c r="K126" i="5"/>
  <c r="T125" i="5"/>
  <c r="S125" i="5"/>
  <c r="R125" i="5"/>
  <c r="Q125" i="5"/>
  <c r="P125" i="5"/>
  <c r="O125" i="5"/>
  <c r="N125" i="5"/>
  <c r="M125" i="5"/>
  <c r="L125" i="5"/>
  <c r="K125" i="5"/>
  <c r="T124" i="5"/>
  <c r="S124" i="5"/>
  <c r="R124" i="5"/>
  <c r="Q124" i="5"/>
  <c r="P124" i="5"/>
  <c r="O124" i="5"/>
  <c r="N124" i="5"/>
  <c r="M124" i="5"/>
  <c r="L124" i="5"/>
  <c r="K124" i="5"/>
  <c r="T123" i="5"/>
  <c r="S123" i="5"/>
  <c r="R123" i="5"/>
  <c r="Q123" i="5"/>
  <c r="P123" i="5"/>
  <c r="O123" i="5"/>
  <c r="N123" i="5"/>
  <c r="M123" i="5"/>
  <c r="L123" i="5"/>
  <c r="K123" i="5"/>
  <c r="T122" i="5"/>
  <c r="S122" i="5"/>
  <c r="R122" i="5"/>
  <c r="Q122" i="5"/>
  <c r="P122" i="5"/>
  <c r="O122" i="5"/>
  <c r="N122" i="5"/>
  <c r="M122" i="5"/>
  <c r="L122" i="5"/>
  <c r="K122" i="5"/>
  <c r="T121" i="5"/>
  <c r="S121" i="5"/>
  <c r="R121" i="5"/>
  <c r="Q121" i="5"/>
  <c r="P121" i="5"/>
  <c r="O121" i="5"/>
  <c r="N121" i="5"/>
  <c r="M121" i="5"/>
  <c r="L121" i="5"/>
  <c r="K121" i="5"/>
  <c r="T120" i="5"/>
  <c r="S120" i="5"/>
  <c r="R120" i="5"/>
  <c r="Q120" i="5"/>
  <c r="P120" i="5"/>
  <c r="O120" i="5"/>
  <c r="N120" i="5"/>
  <c r="M120" i="5"/>
  <c r="L120" i="5"/>
  <c r="K120" i="5"/>
  <c r="T119" i="5"/>
  <c r="S119" i="5"/>
  <c r="R119" i="5"/>
  <c r="Q119" i="5"/>
  <c r="P119" i="5"/>
  <c r="O119" i="5"/>
  <c r="N119" i="5"/>
  <c r="M119" i="5"/>
  <c r="L119" i="5"/>
  <c r="K119" i="5"/>
  <c r="T118" i="5"/>
  <c r="S118" i="5"/>
  <c r="R118" i="5"/>
  <c r="Q118" i="5"/>
  <c r="P118" i="5"/>
  <c r="O118" i="5"/>
  <c r="N118" i="5"/>
  <c r="M118" i="5"/>
  <c r="L118" i="5"/>
  <c r="K118" i="5"/>
  <c r="T115" i="5"/>
  <c r="S115" i="5"/>
  <c r="R115" i="5"/>
  <c r="Q115" i="5"/>
  <c r="P115" i="5"/>
  <c r="O115" i="5"/>
  <c r="N115" i="5"/>
  <c r="M115" i="5"/>
  <c r="L115" i="5"/>
  <c r="K115" i="5"/>
  <c r="T114" i="5"/>
  <c r="S114" i="5"/>
  <c r="R114" i="5"/>
  <c r="Q114" i="5"/>
  <c r="P114" i="5"/>
  <c r="O114" i="5"/>
  <c r="N114" i="5"/>
  <c r="M114" i="5"/>
  <c r="L114" i="5"/>
  <c r="K114" i="5"/>
  <c r="T113" i="5"/>
  <c r="S113" i="5"/>
  <c r="R113" i="5"/>
  <c r="Q113" i="5"/>
  <c r="P113" i="5"/>
  <c r="O113" i="5"/>
  <c r="N113" i="5"/>
  <c r="M113" i="5"/>
  <c r="L113" i="5"/>
  <c r="K113" i="5"/>
  <c r="T112" i="5"/>
  <c r="S112" i="5"/>
  <c r="R112" i="5"/>
  <c r="Q112" i="5"/>
  <c r="P112" i="5"/>
  <c r="O112" i="5"/>
  <c r="N112" i="5"/>
  <c r="M112" i="5"/>
  <c r="L112" i="5"/>
  <c r="K112" i="5"/>
  <c r="T111" i="5"/>
  <c r="S111" i="5"/>
  <c r="R111" i="5"/>
  <c r="Q111" i="5"/>
  <c r="P111" i="5"/>
  <c r="O111" i="5"/>
  <c r="N111" i="5"/>
  <c r="M111" i="5"/>
  <c r="L111" i="5"/>
  <c r="K111" i="5"/>
  <c r="T110" i="5"/>
  <c r="S110" i="5"/>
  <c r="R110" i="5"/>
  <c r="Q110" i="5"/>
  <c r="P110" i="5"/>
  <c r="O110" i="5"/>
  <c r="N110" i="5"/>
  <c r="M110" i="5"/>
  <c r="L110" i="5"/>
  <c r="K110" i="5"/>
  <c r="T109" i="5"/>
  <c r="S109" i="5"/>
  <c r="R109" i="5"/>
  <c r="Q109" i="5"/>
  <c r="P109" i="5"/>
  <c r="O109" i="5"/>
  <c r="N109" i="5"/>
  <c r="M109" i="5"/>
  <c r="L109" i="5"/>
  <c r="K109" i="5"/>
  <c r="T108" i="5"/>
  <c r="S108" i="5"/>
  <c r="R108" i="5"/>
  <c r="Q108" i="5"/>
  <c r="P108" i="5"/>
  <c r="O108" i="5"/>
  <c r="N108" i="5"/>
  <c r="M108" i="5"/>
  <c r="L108" i="5"/>
  <c r="K108" i="5"/>
  <c r="T107" i="5"/>
  <c r="S107" i="5"/>
  <c r="R107" i="5"/>
  <c r="Q107" i="5"/>
  <c r="P107" i="5"/>
  <c r="O107" i="5"/>
  <c r="N107" i="5"/>
  <c r="M107" i="5"/>
  <c r="L107" i="5"/>
  <c r="K107" i="5"/>
  <c r="T106" i="5"/>
  <c r="S106" i="5"/>
  <c r="R106" i="5"/>
  <c r="Q106" i="5"/>
  <c r="P106" i="5"/>
  <c r="O106" i="5"/>
  <c r="N106" i="5"/>
  <c r="M106" i="5"/>
  <c r="L106" i="5"/>
  <c r="K106" i="5"/>
  <c r="T105" i="5"/>
  <c r="S105" i="5"/>
  <c r="R105" i="5"/>
  <c r="Q105" i="5"/>
  <c r="P105" i="5"/>
  <c r="O105" i="5"/>
  <c r="N105" i="5"/>
  <c r="M105" i="5"/>
  <c r="L105" i="5"/>
  <c r="K105" i="5"/>
  <c r="T104" i="5"/>
  <c r="S104" i="5"/>
  <c r="R104" i="5"/>
  <c r="Q104" i="5"/>
  <c r="P104" i="5"/>
  <c r="O104" i="5"/>
  <c r="N104" i="5"/>
  <c r="M104" i="5"/>
  <c r="L104" i="5"/>
  <c r="K104" i="5"/>
  <c r="T103" i="5"/>
  <c r="S103" i="5"/>
  <c r="R103" i="5"/>
  <c r="Q103" i="5"/>
  <c r="P103" i="5"/>
  <c r="O103" i="5"/>
  <c r="N103" i="5"/>
  <c r="M103" i="5"/>
  <c r="L103" i="5"/>
  <c r="K103" i="5"/>
  <c r="T100" i="5"/>
  <c r="S100" i="5"/>
  <c r="R100" i="5"/>
  <c r="Q100" i="5"/>
  <c r="P100" i="5"/>
  <c r="O100" i="5"/>
  <c r="N100" i="5"/>
  <c r="M100" i="5"/>
  <c r="L100" i="5"/>
  <c r="K100" i="5"/>
  <c r="T99" i="5"/>
  <c r="S99" i="5"/>
  <c r="R99" i="5"/>
  <c r="Q99" i="5"/>
  <c r="P99" i="5"/>
  <c r="O99" i="5"/>
  <c r="N99" i="5"/>
  <c r="M99" i="5"/>
  <c r="L99" i="5"/>
  <c r="K99" i="5"/>
  <c r="T98" i="5"/>
  <c r="S98" i="5"/>
  <c r="R98" i="5"/>
  <c r="Q98" i="5"/>
  <c r="P98" i="5"/>
  <c r="O98" i="5"/>
  <c r="N98" i="5"/>
  <c r="M98" i="5"/>
  <c r="L98" i="5"/>
  <c r="K98" i="5"/>
  <c r="T97" i="5"/>
  <c r="S97" i="5"/>
  <c r="R97" i="5"/>
  <c r="Q97" i="5"/>
  <c r="P97" i="5"/>
  <c r="O97" i="5"/>
  <c r="N97" i="5"/>
  <c r="M97" i="5"/>
  <c r="L97" i="5"/>
  <c r="K97" i="5"/>
  <c r="T96" i="5"/>
  <c r="S96" i="5"/>
  <c r="R96" i="5"/>
  <c r="Q96" i="5"/>
  <c r="P96" i="5"/>
  <c r="O96" i="5"/>
  <c r="N96" i="5"/>
  <c r="M96" i="5"/>
  <c r="L96" i="5"/>
  <c r="K96" i="5"/>
  <c r="T95" i="5"/>
  <c r="S95" i="5"/>
  <c r="R95" i="5"/>
  <c r="Q95" i="5"/>
  <c r="P95" i="5"/>
  <c r="O95" i="5"/>
  <c r="N95" i="5"/>
  <c r="M95" i="5"/>
  <c r="L95" i="5"/>
  <c r="K95" i="5"/>
  <c r="T94" i="5"/>
  <c r="S94" i="5"/>
  <c r="R94" i="5"/>
  <c r="Q94" i="5"/>
  <c r="P94" i="5"/>
  <c r="O94" i="5"/>
  <c r="N94" i="5"/>
  <c r="M94" i="5"/>
  <c r="L94" i="5"/>
  <c r="K94" i="5"/>
  <c r="T93" i="5"/>
  <c r="S93" i="5"/>
  <c r="R93" i="5"/>
  <c r="Q93" i="5"/>
  <c r="P93" i="5"/>
  <c r="O93" i="5"/>
  <c r="N93" i="5"/>
  <c r="M93" i="5"/>
  <c r="L93" i="5"/>
  <c r="K93" i="5"/>
  <c r="T92" i="5"/>
  <c r="S92" i="5"/>
  <c r="R92" i="5"/>
  <c r="Q92" i="5"/>
  <c r="P92" i="5"/>
  <c r="O92" i="5"/>
  <c r="N92" i="5"/>
  <c r="M92" i="5"/>
  <c r="L92" i="5"/>
  <c r="K92" i="5"/>
  <c r="T91" i="5"/>
  <c r="S91" i="5"/>
  <c r="R91" i="5"/>
  <c r="Q91" i="5"/>
  <c r="P91" i="5"/>
  <c r="O91" i="5"/>
  <c r="N91" i="5"/>
  <c r="M91" i="5"/>
  <c r="L91" i="5"/>
  <c r="K91" i="5"/>
  <c r="T90" i="5"/>
  <c r="S90" i="5"/>
  <c r="R90" i="5"/>
  <c r="Q90" i="5"/>
  <c r="P90" i="5"/>
  <c r="O90" i="5"/>
  <c r="N90" i="5"/>
  <c r="M90" i="5"/>
  <c r="L90" i="5"/>
  <c r="K90" i="5"/>
  <c r="T89" i="5"/>
  <c r="S89" i="5"/>
  <c r="R89" i="5"/>
  <c r="Q89" i="5"/>
  <c r="P89" i="5"/>
  <c r="O89" i="5"/>
  <c r="N89" i="5"/>
  <c r="M89" i="5"/>
  <c r="L89" i="5"/>
  <c r="K89" i="5"/>
  <c r="T88" i="5"/>
  <c r="S88" i="5"/>
  <c r="R88" i="5"/>
  <c r="Q88" i="5"/>
  <c r="P88" i="5"/>
  <c r="O88" i="5"/>
  <c r="N88" i="5"/>
  <c r="M88" i="5"/>
  <c r="L88" i="5"/>
  <c r="K88" i="5"/>
  <c r="T87" i="5"/>
  <c r="S87" i="5"/>
  <c r="R87" i="5"/>
  <c r="Q87" i="5"/>
  <c r="P87" i="5"/>
  <c r="O87" i="5"/>
  <c r="N87" i="5"/>
  <c r="M87" i="5"/>
  <c r="L87" i="5"/>
  <c r="K87" i="5"/>
  <c r="T86" i="5"/>
  <c r="S86" i="5"/>
  <c r="R86" i="5"/>
  <c r="Q86" i="5"/>
  <c r="P86" i="5"/>
  <c r="O86" i="5"/>
  <c r="N86" i="5"/>
  <c r="M86" i="5"/>
  <c r="L86" i="5"/>
  <c r="K86" i="5"/>
  <c r="T85" i="5"/>
  <c r="S85" i="5"/>
  <c r="R85" i="5"/>
  <c r="Q85" i="5"/>
  <c r="P85" i="5"/>
  <c r="O85" i="5"/>
  <c r="N85" i="5"/>
  <c r="M85" i="5"/>
  <c r="L85" i="5"/>
  <c r="K85" i="5"/>
  <c r="T84" i="5"/>
  <c r="S84" i="5"/>
  <c r="R84" i="5"/>
  <c r="Q84" i="5"/>
  <c r="P84" i="5"/>
  <c r="O84" i="5"/>
  <c r="N84" i="5"/>
  <c r="M84" i="5"/>
  <c r="L84" i="5"/>
  <c r="K84" i="5"/>
  <c r="T83" i="5"/>
  <c r="S83" i="5"/>
  <c r="R83" i="5"/>
  <c r="Q83" i="5"/>
  <c r="P83" i="5"/>
  <c r="O83" i="5"/>
  <c r="N83" i="5"/>
  <c r="M83" i="5"/>
  <c r="L83" i="5"/>
  <c r="K83" i="5"/>
  <c r="T82" i="5"/>
  <c r="S82" i="5"/>
  <c r="R82" i="5"/>
  <c r="Q82" i="5"/>
  <c r="P82" i="5"/>
  <c r="O82" i="5"/>
  <c r="N82" i="5"/>
  <c r="M82" i="5"/>
  <c r="L82" i="5"/>
  <c r="K82" i="5"/>
  <c r="T81" i="5"/>
  <c r="S81" i="5"/>
  <c r="R81" i="5"/>
  <c r="Q81" i="5"/>
  <c r="P81" i="5"/>
  <c r="O81" i="5"/>
  <c r="N81" i="5"/>
  <c r="M81" i="5"/>
  <c r="L81" i="5"/>
  <c r="K81" i="5"/>
  <c r="T78" i="5"/>
  <c r="S78" i="5"/>
  <c r="R78" i="5"/>
  <c r="Q78" i="5"/>
  <c r="P78" i="5"/>
  <c r="O78" i="5"/>
  <c r="N78" i="5"/>
  <c r="M78" i="5"/>
  <c r="L78" i="5"/>
  <c r="K78" i="5"/>
  <c r="T77" i="5"/>
  <c r="S77" i="5"/>
  <c r="R77" i="5"/>
  <c r="Q77" i="5"/>
  <c r="P77" i="5"/>
  <c r="O77" i="5"/>
  <c r="N77" i="5"/>
  <c r="M77" i="5"/>
  <c r="L77" i="5"/>
  <c r="K77" i="5"/>
  <c r="T76" i="5"/>
  <c r="S76" i="5"/>
  <c r="R76" i="5"/>
  <c r="Q76" i="5"/>
  <c r="P76" i="5"/>
  <c r="O76" i="5"/>
  <c r="N76" i="5"/>
  <c r="M76" i="5"/>
  <c r="L76" i="5"/>
  <c r="K76" i="5"/>
  <c r="T75" i="5"/>
  <c r="S75" i="5"/>
  <c r="R75" i="5"/>
  <c r="Q75" i="5"/>
  <c r="P75" i="5"/>
  <c r="O75" i="5"/>
  <c r="N75" i="5"/>
  <c r="M75" i="5"/>
  <c r="L75" i="5"/>
  <c r="K75" i="5"/>
  <c r="T72" i="5"/>
  <c r="S72" i="5"/>
  <c r="R72" i="5"/>
  <c r="Q72" i="5"/>
  <c r="P72" i="5"/>
  <c r="O72" i="5"/>
  <c r="N72" i="5"/>
  <c r="M72" i="5"/>
  <c r="L72" i="5"/>
  <c r="K72" i="5"/>
  <c r="T71" i="5"/>
  <c r="S71" i="5"/>
  <c r="R71" i="5"/>
  <c r="Q71" i="5"/>
  <c r="P71" i="5"/>
  <c r="O71" i="5"/>
  <c r="N71" i="5"/>
  <c r="M71" i="5"/>
  <c r="L71" i="5"/>
  <c r="K71" i="5"/>
  <c r="T70" i="5"/>
  <c r="S70" i="5"/>
  <c r="R70" i="5"/>
  <c r="Q70" i="5"/>
  <c r="P70" i="5"/>
  <c r="O70" i="5"/>
  <c r="N70" i="5"/>
  <c r="M70" i="5"/>
  <c r="L70" i="5"/>
  <c r="K70" i="5"/>
  <c r="T69" i="5"/>
  <c r="S69" i="5"/>
  <c r="R69" i="5"/>
  <c r="Q69" i="5"/>
  <c r="P69" i="5"/>
  <c r="O69" i="5"/>
  <c r="N69" i="5"/>
  <c r="M69" i="5"/>
  <c r="L69" i="5"/>
  <c r="K69" i="5"/>
  <c r="T68" i="5"/>
  <c r="S68" i="5"/>
  <c r="R68" i="5"/>
  <c r="Q68" i="5"/>
  <c r="P68" i="5"/>
  <c r="O68" i="5"/>
  <c r="N68" i="5"/>
  <c r="M68" i="5"/>
  <c r="L68" i="5"/>
  <c r="K68" i="5"/>
  <c r="T67" i="5"/>
  <c r="S67" i="5"/>
  <c r="R67" i="5"/>
  <c r="Q67" i="5"/>
  <c r="P67" i="5"/>
  <c r="O67" i="5"/>
  <c r="N67" i="5"/>
  <c r="M67" i="5"/>
  <c r="L67" i="5"/>
  <c r="K67" i="5"/>
  <c r="T66" i="5"/>
  <c r="S66" i="5"/>
  <c r="R66" i="5"/>
  <c r="Q66" i="5"/>
  <c r="P66" i="5"/>
  <c r="O66" i="5"/>
  <c r="N66" i="5"/>
  <c r="M66" i="5"/>
  <c r="L66" i="5"/>
  <c r="K66" i="5"/>
  <c r="T65" i="5"/>
  <c r="S65" i="5"/>
  <c r="R65" i="5"/>
  <c r="Q65" i="5"/>
  <c r="P65" i="5"/>
  <c r="O65" i="5"/>
  <c r="N65" i="5"/>
  <c r="M65" i="5"/>
  <c r="L65" i="5"/>
  <c r="K65" i="5"/>
  <c r="T64" i="5"/>
  <c r="S64" i="5"/>
  <c r="R64" i="5"/>
  <c r="Q64" i="5"/>
  <c r="P64" i="5"/>
  <c r="O64" i="5"/>
  <c r="N64" i="5"/>
  <c r="M64" i="5"/>
  <c r="L64" i="5"/>
  <c r="K64" i="5"/>
  <c r="T63" i="5"/>
  <c r="S63" i="5"/>
  <c r="R63" i="5"/>
  <c r="Q63" i="5"/>
  <c r="P63" i="5"/>
  <c r="O63" i="5"/>
  <c r="N63" i="5"/>
  <c r="M63" i="5"/>
  <c r="L63" i="5"/>
  <c r="K63" i="5"/>
  <c r="T62" i="5"/>
  <c r="S62" i="5"/>
  <c r="R62" i="5"/>
  <c r="Q62" i="5"/>
  <c r="P62" i="5"/>
  <c r="O62" i="5"/>
  <c r="N62" i="5"/>
  <c r="M62" i="5"/>
  <c r="L62" i="5"/>
  <c r="K62" i="5"/>
  <c r="T59" i="5"/>
  <c r="S59" i="5"/>
  <c r="R59" i="5"/>
  <c r="Q59" i="5"/>
  <c r="P59" i="5"/>
  <c r="O59" i="5"/>
  <c r="N59" i="5"/>
  <c r="M59" i="5"/>
  <c r="L59" i="5"/>
  <c r="K59" i="5"/>
  <c r="T58" i="5"/>
  <c r="S58" i="5"/>
  <c r="R58" i="5"/>
  <c r="Q58" i="5"/>
  <c r="P58" i="5"/>
  <c r="O58" i="5"/>
  <c r="N58" i="5"/>
  <c r="M58" i="5"/>
  <c r="L58" i="5"/>
  <c r="K58" i="5"/>
  <c r="T57" i="5"/>
  <c r="S57" i="5"/>
  <c r="R57" i="5"/>
  <c r="Q57" i="5"/>
  <c r="P57" i="5"/>
  <c r="O57" i="5"/>
  <c r="N57" i="5"/>
  <c r="M57" i="5"/>
  <c r="L57" i="5"/>
  <c r="K57" i="5"/>
  <c r="T56" i="5"/>
  <c r="S56" i="5"/>
  <c r="R56" i="5"/>
  <c r="Q56" i="5"/>
  <c r="P56" i="5"/>
  <c r="O56" i="5"/>
  <c r="N56" i="5"/>
  <c r="M56" i="5"/>
  <c r="L56" i="5"/>
  <c r="K56" i="5"/>
  <c r="T55" i="5"/>
  <c r="S55" i="5"/>
  <c r="R55" i="5"/>
  <c r="Q55" i="5"/>
  <c r="P55" i="5"/>
  <c r="O55" i="5"/>
  <c r="N55" i="5"/>
  <c r="M55" i="5"/>
  <c r="L55" i="5"/>
  <c r="K55" i="5"/>
  <c r="T54" i="5"/>
  <c r="S54" i="5"/>
  <c r="R54" i="5"/>
  <c r="Q54" i="5"/>
  <c r="P54" i="5"/>
  <c r="O54" i="5"/>
  <c r="N54" i="5"/>
  <c r="M54" i="5"/>
  <c r="L54" i="5"/>
  <c r="K54" i="5"/>
  <c r="T53" i="5"/>
  <c r="S53" i="5"/>
  <c r="R53" i="5"/>
  <c r="Q53" i="5"/>
  <c r="P53" i="5"/>
  <c r="O53" i="5"/>
  <c r="N53" i="5"/>
  <c r="M53" i="5"/>
  <c r="L53" i="5"/>
  <c r="K53" i="5"/>
  <c r="T52" i="5"/>
  <c r="S52" i="5"/>
  <c r="R52" i="5"/>
  <c r="Q52" i="5"/>
  <c r="P52" i="5"/>
  <c r="O52" i="5"/>
  <c r="N52" i="5"/>
  <c r="M52" i="5"/>
  <c r="L52" i="5"/>
  <c r="K52" i="5"/>
  <c r="T51" i="5"/>
  <c r="S51" i="5"/>
  <c r="R51" i="5"/>
  <c r="Q51" i="5"/>
  <c r="P51" i="5"/>
  <c r="O51" i="5"/>
  <c r="N51" i="5"/>
  <c r="M51" i="5"/>
  <c r="L51" i="5"/>
  <c r="K51" i="5"/>
  <c r="T50" i="5"/>
  <c r="S50" i="5"/>
  <c r="R50" i="5"/>
  <c r="Q50" i="5"/>
  <c r="P50" i="5"/>
  <c r="O50" i="5"/>
  <c r="N50" i="5"/>
  <c r="M50" i="5"/>
  <c r="L50" i="5"/>
  <c r="K50" i="5"/>
  <c r="T47" i="5"/>
  <c r="S47" i="5"/>
  <c r="R47" i="5"/>
  <c r="Q47" i="5"/>
  <c r="P47" i="5"/>
  <c r="O47" i="5"/>
  <c r="N47" i="5"/>
  <c r="M47" i="5"/>
  <c r="L47" i="5"/>
  <c r="K47" i="5"/>
  <c r="T46" i="5"/>
  <c r="S46" i="5"/>
  <c r="R46" i="5"/>
  <c r="Q46" i="5"/>
  <c r="P46" i="5"/>
  <c r="O46" i="5"/>
  <c r="N46" i="5"/>
  <c r="M46" i="5"/>
  <c r="L46" i="5"/>
  <c r="K46" i="5"/>
  <c r="T45" i="5"/>
  <c r="S45" i="5"/>
  <c r="R45" i="5"/>
  <c r="Q45" i="5"/>
  <c r="P45" i="5"/>
  <c r="O45" i="5"/>
  <c r="N45" i="5"/>
  <c r="M45" i="5"/>
  <c r="L45" i="5"/>
  <c r="K45" i="5"/>
  <c r="T44" i="5"/>
  <c r="S44" i="5"/>
  <c r="R44" i="5"/>
  <c r="Q44" i="5"/>
  <c r="P44" i="5"/>
  <c r="O44" i="5"/>
  <c r="N44" i="5"/>
  <c r="M44" i="5"/>
  <c r="L44" i="5"/>
  <c r="K44" i="5"/>
  <c r="T43" i="5"/>
  <c r="S43" i="5"/>
  <c r="R43" i="5"/>
  <c r="Q43" i="5"/>
  <c r="P43" i="5"/>
  <c r="O43" i="5"/>
  <c r="N43" i="5"/>
  <c r="M43" i="5"/>
  <c r="L43" i="5"/>
  <c r="K43" i="5"/>
  <c r="T42" i="5"/>
  <c r="S42" i="5"/>
  <c r="R42" i="5"/>
  <c r="Q42" i="5"/>
  <c r="P42" i="5"/>
  <c r="O42" i="5"/>
  <c r="N42" i="5"/>
  <c r="M42" i="5"/>
  <c r="L42" i="5"/>
  <c r="K42" i="5"/>
  <c r="T41" i="5"/>
  <c r="S41" i="5"/>
  <c r="R41" i="5"/>
  <c r="Q41" i="5"/>
  <c r="P41" i="5"/>
  <c r="O41" i="5"/>
  <c r="N41" i="5"/>
  <c r="M41" i="5"/>
  <c r="L41" i="5"/>
  <c r="K41" i="5"/>
  <c r="T40" i="5"/>
  <c r="S40" i="5"/>
  <c r="R40" i="5"/>
  <c r="Q40" i="5"/>
  <c r="P40" i="5"/>
  <c r="O40" i="5"/>
  <c r="N40" i="5"/>
  <c r="M40" i="5"/>
  <c r="L40" i="5"/>
  <c r="K40" i="5"/>
  <c r="T39" i="5"/>
  <c r="S39" i="5"/>
  <c r="R39" i="5"/>
  <c r="Q39" i="5"/>
  <c r="P39" i="5"/>
  <c r="O39" i="5"/>
  <c r="N39" i="5"/>
  <c r="M39" i="5"/>
  <c r="L39" i="5"/>
  <c r="K39" i="5"/>
  <c r="T38" i="5"/>
  <c r="S38" i="5"/>
  <c r="R38" i="5"/>
  <c r="Q38" i="5"/>
  <c r="P38" i="5"/>
  <c r="O38" i="5"/>
  <c r="N38" i="5"/>
  <c r="M38" i="5"/>
  <c r="L38" i="5"/>
  <c r="K38" i="5"/>
  <c r="T37" i="5"/>
  <c r="S37" i="5"/>
  <c r="R37" i="5"/>
  <c r="Q37" i="5"/>
  <c r="P37" i="5"/>
  <c r="O37" i="5"/>
  <c r="N37" i="5"/>
  <c r="M37" i="5"/>
  <c r="L37" i="5"/>
  <c r="K37" i="5"/>
  <c r="T36" i="5"/>
  <c r="S36" i="5"/>
  <c r="R36" i="5"/>
  <c r="Q36" i="5"/>
  <c r="P36" i="5"/>
  <c r="O36" i="5"/>
  <c r="N36" i="5"/>
  <c r="M36" i="5"/>
  <c r="L36" i="5"/>
  <c r="K36" i="5"/>
  <c r="T35" i="5"/>
  <c r="S35" i="5"/>
  <c r="R35" i="5"/>
  <c r="Q35" i="5"/>
  <c r="P35" i="5"/>
  <c r="O35" i="5"/>
  <c r="N35" i="5"/>
  <c r="M35" i="5"/>
  <c r="L35" i="5"/>
  <c r="K35" i="5"/>
  <c r="T34" i="5"/>
  <c r="S34" i="5"/>
  <c r="R34" i="5"/>
  <c r="Q34" i="5"/>
  <c r="P34" i="5"/>
  <c r="O34" i="5"/>
  <c r="N34" i="5"/>
  <c r="M34" i="5"/>
  <c r="L34" i="5"/>
  <c r="K34" i="5"/>
  <c r="T31" i="5"/>
  <c r="S31" i="5"/>
  <c r="R31" i="5"/>
  <c r="Q31" i="5"/>
  <c r="P31" i="5"/>
  <c r="O31" i="5"/>
  <c r="N31" i="5"/>
  <c r="M31" i="5"/>
  <c r="L31" i="5"/>
  <c r="K31" i="5"/>
  <c r="T30" i="5"/>
  <c r="S30" i="5"/>
  <c r="R30" i="5"/>
  <c r="Q30" i="5"/>
  <c r="P30" i="5"/>
  <c r="O30" i="5"/>
  <c r="N30" i="5"/>
  <c r="M30" i="5"/>
  <c r="L30" i="5"/>
  <c r="K30" i="5"/>
  <c r="T29" i="5"/>
  <c r="S29" i="5"/>
  <c r="R29" i="5"/>
  <c r="Q29" i="5"/>
  <c r="P29" i="5"/>
  <c r="O29" i="5"/>
  <c r="N29" i="5"/>
  <c r="M29" i="5"/>
  <c r="L29" i="5"/>
  <c r="K29" i="5"/>
  <c r="T28" i="5"/>
  <c r="S28" i="5"/>
  <c r="R28" i="5"/>
  <c r="Q28" i="5"/>
  <c r="P28" i="5"/>
  <c r="O28" i="5"/>
  <c r="N28" i="5"/>
  <c r="M28" i="5"/>
  <c r="L28" i="5"/>
  <c r="K28" i="5"/>
  <c r="T27" i="5"/>
  <c r="S27" i="5"/>
  <c r="R27" i="5"/>
  <c r="Q27" i="5"/>
  <c r="P27" i="5"/>
  <c r="O27" i="5"/>
  <c r="N27" i="5"/>
  <c r="M27" i="5"/>
  <c r="L27" i="5"/>
  <c r="K27" i="5"/>
  <c r="T26" i="5"/>
  <c r="S26" i="5"/>
  <c r="R26" i="5"/>
  <c r="Q26" i="5"/>
  <c r="P26" i="5"/>
  <c r="O26" i="5"/>
  <c r="N26" i="5"/>
  <c r="M26" i="5"/>
  <c r="L26" i="5"/>
  <c r="K26" i="5"/>
  <c r="T25" i="5"/>
  <c r="S25" i="5"/>
  <c r="R25" i="5"/>
  <c r="Q25" i="5"/>
  <c r="P25" i="5"/>
  <c r="O25" i="5"/>
  <c r="N25" i="5"/>
  <c r="M25" i="5"/>
  <c r="L25" i="5"/>
  <c r="K25" i="5"/>
  <c r="T24" i="5"/>
  <c r="S24" i="5"/>
  <c r="R24" i="5"/>
  <c r="Q24" i="5"/>
  <c r="P24" i="5"/>
  <c r="O24" i="5"/>
  <c r="N24" i="5"/>
  <c r="M24" i="5"/>
  <c r="L24" i="5"/>
  <c r="K24" i="5"/>
  <c r="T166" i="9"/>
  <c r="S166" i="9"/>
  <c r="R166" i="9"/>
  <c r="Q166" i="9"/>
  <c r="P166" i="9"/>
  <c r="O166" i="9"/>
  <c r="N166" i="9"/>
  <c r="M166" i="9"/>
  <c r="L166" i="9"/>
  <c r="K166" i="9"/>
  <c r="T165" i="9"/>
  <c r="S165" i="9"/>
  <c r="R165" i="9"/>
  <c r="Q165" i="9"/>
  <c r="P165" i="9"/>
  <c r="O165" i="9"/>
  <c r="N165" i="9"/>
  <c r="M165" i="9"/>
  <c r="L165" i="9"/>
  <c r="K165" i="9"/>
  <c r="T164" i="9"/>
  <c r="S164" i="9"/>
  <c r="R164" i="9"/>
  <c r="Q164" i="9"/>
  <c r="P164" i="9"/>
  <c r="O164" i="9"/>
  <c r="N164" i="9"/>
  <c r="M164" i="9"/>
  <c r="L164" i="9"/>
  <c r="K164" i="9"/>
  <c r="T161" i="9"/>
  <c r="S161" i="9"/>
  <c r="R161" i="9"/>
  <c r="Q161" i="9"/>
  <c r="P161" i="9"/>
  <c r="O161" i="9"/>
  <c r="N161" i="9"/>
  <c r="M161" i="9"/>
  <c r="L161" i="9"/>
  <c r="K161" i="9"/>
  <c r="T160" i="9"/>
  <c r="S160" i="9"/>
  <c r="R160" i="9"/>
  <c r="Q160" i="9"/>
  <c r="P160" i="9"/>
  <c r="O160" i="9"/>
  <c r="N160" i="9"/>
  <c r="M160" i="9"/>
  <c r="L160" i="9"/>
  <c r="K160" i="9"/>
  <c r="T159" i="9"/>
  <c r="S159" i="9"/>
  <c r="R159" i="9"/>
  <c r="Q159" i="9"/>
  <c r="P159" i="9"/>
  <c r="O159" i="9"/>
  <c r="N159" i="9"/>
  <c r="M159" i="9"/>
  <c r="L159" i="9"/>
  <c r="K159" i="9"/>
  <c r="T158" i="9"/>
  <c r="S158" i="9"/>
  <c r="R158" i="9"/>
  <c r="Q158" i="9"/>
  <c r="P158" i="9"/>
  <c r="O158" i="9"/>
  <c r="N158" i="9"/>
  <c r="M158" i="9"/>
  <c r="L158" i="9"/>
  <c r="K158" i="9"/>
  <c r="T157" i="9"/>
  <c r="S157" i="9"/>
  <c r="R157" i="9"/>
  <c r="Q157" i="9"/>
  <c r="P157" i="9"/>
  <c r="O157" i="9"/>
  <c r="N157" i="9"/>
  <c r="M157" i="9"/>
  <c r="L157" i="9"/>
  <c r="K157" i="9"/>
  <c r="T156" i="9"/>
  <c r="S156" i="9"/>
  <c r="R156" i="9"/>
  <c r="Q156" i="9"/>
  <c r="P156" i="9"/>
  <c r="O156" i="9"/>
  <c r="N156" i="9"/>
  <c r="M156" i="9"/>
  <c r="L156" i="9"/>
  <c r="K156" i="9"/>
  <c r="T155" i="9"/>
  <c r="S155" i="9"/>
  <c r="R155" i="9"/>
  <c r="Q155" i="9"/>
  <c r="P155" i="9"/>
  <c r="O155" i="9"/>
  <c r="N155" i="9"/>
  <c r="M155" i="9"/>
  <c r="L155" i="9"/>
  <c r="K155" i="9"/>
  <c r="T154" i="9"/>
  <c r="S154" i="9"/>
  <c r="R154" i="9"/>
  <c r="Q154" i="9"/>
  <c r="P154" i="9"/>
  <c r="O154" i="9"/>
  <c r="N154" i="9"/>
  <c r="M154" i="9"/>
  <c r="L154" i="9"/>
  <c r="K154" i="9"/>
  <c r="T153" i="9"/>
  <c r="S153" i="9"/>
  <c r="R153" i="9"/>
  <c r="Q153" i="9"/>
  <c r="P153" i="9"/>
  <c r="O153" i="9"/>
  <c r="N153" i="9"/>
  <c r="M153" i="9"/>
  <c r="L153" i="9"/>
  <c r="K153" i="9"/>
  <c r="T152" i="9"/>
  <c r="S152" i="9"/>
  <c r="R152" i="9"/>
  <c r="Q152" i="9"/>
  <c r="P152" i="9"/>
  <c r="O152" i="9"/>
  <c r="N152" i="9"/>
  <c r="M152" i="9"/>
  <c r="L152" i="9"/>
  <c r="K152" i="9"/>
  <c r="T151" i="9"/>
  <c r="S151" i="9"/>
  <c r="R151" i="9"/>
  <c r="Q151" i="9"/>
  <c r="P151" i="9"/>
  <c r="O151" i="9"/>
  <c r="N151" i="9"/>
  <c r="M151" i="9"/>
  <c r="L151" i="9"/>
  <c r="K151" i="9"/>
  <c r="T150" i="9"/>
  <c r="S150" i="9"/>
  <c r="R150" i="9"/>
  <c r="Q150" i="9"/>
  <c r="P150" i="9"/>
  <c r="O150" i="9"/>
  <c r="N150" i="9"/>
  <c r="M150" i="9"/>
  <c r="L150" i="9"/>
  <c r="K150" i="9"/>
  <c r="T147" i="9"/>
  <c r="S147" i="9"/>
  <c r="R147" i="9"/>
  <c r="Q147" i="9"/>
  <c r="P147" i="9"/>
  <c r="O147" i="9"/>
  <c r="N147" i="9"/>
  <c r="M147" i="9"/>
  <c r="L147" i="9"/>
  <c r="K147" i="9"/>
  <c r="T146" i="9"/>
  <c r="S146" i="9"/>
  <c r="R146" i="9"/>
  <c r="Q146" i="9"/>
  <c r="P146" i="9"/>
  <c r="O146" i="9"/>
  <c r="N146" i="9"/>
  <c r="M146" i="9"/>
  <c r="L146" i="9"/>
  <c r="K146" i="9"/>
  <c r="T145" i="9"/>
  <c r="S145" i="9"/>
  <c r="R145" i="9"/>
  <c r="Q145" i="9"/>
  <c r="P145" i="9"/>
  <c r="O145" i="9"/>
  <c r="N145" i="9"/>
  <c r="M145" i="9"/>
  <c r="L145" i="9"/>
  <c r="K145" i="9"/>
  <c r="T144" i="9"/>
  <c r="S144" i="9"/>
  <c r="R144" i="9"/>
  <c r="Q144" i="9"/>
  <c r="P144" i="9"/>
  <c r="O144" i="9"/>
  <c r="N144" i="9"/>
  <c r="M144" i="9"/>
  <c r="L144" i="9"/>
  <c r="K144" i="9"/>
  <c r="T143" i="9"/>
  <c r="S143" i="9"/>
  <c r="R143" i="9"/>
  <c r="Q143" i="9"/>
  <c r="P143" i="9"/>
  <c r="O143" i="9"/>
  <c r="N143" i="9"/>
  <c r="M143" i="9"/>
  <c r="L143" i="9"/>
  <c r="K143" i="9"/>
  <c r="T142" i="9"/>
  <c r="S142" i="9"/>
  <c r="R142" i="9"/>
  <c r="Q142" i="9"/>
  <c r="P142" i="9"/>
  <c r="O142" i="9"/>
  <c r="N142" i="9"/>
  <c r="M142" i="9"/>
  <c r="L142" i="9"/>
  <c r="K142" i="9"/>
  <c r="T141" i="9"/>
  <c r="S141" i="9"/>
  <c r="R141" i="9"/>
  <c r="Q141" i="9"/>
  <c r="P141" i="9"/>
  <c r="O141" i="9"/>
  <c r="N141" i="9"/>
  <c r="M141" i="9"/>
  <c r="L141" i="9"/>
  <c r="K141" i="9"/>
  <c r="T140" i="9"/>
  <c r="S140" i="9"/>
  <c r="R140" i="9"/>
  <c r="Q140" i="9"/>
  <c r="P140" i="9"/>
  <c r="O140" i="9"/>
  <c r="N140" i="9"/>
  <c r="M140" i="9"/>
  <c r="L140" i="9"/>
  <c r="K140" i="9"/>
  <c r="T139" i="9"/>
  <c r="S139" i="9"/>
  <c r="R139" i="9"/>
  <c r="Q139" i="9"/>
  <c r="P139" i="9"/>
  <c r="O139" i="9"/>
  <c r="N139" i="9"/>
  <c r="M139" i="9"/>
  <c r="L139" i="9"/>
  <c r="K139" i="9"/>
  <c r="T138" i="9"/>
  <c r="S138" i="9"/>
  <c r="R138" i="9"/>
  <c r="Q138" i="9"/>
  <c r="P138" i="9"/>
  <c r="O138" i="9"/>
  <c r="N138" i="9"/>
  <c r="M138" i="9"/>
  <c r="L138" i="9"/>
  <c r="K138" i="9"/>
  <c r="T137" i="9"/>
  <c r="S137" i="9"/>
  <c r="R137" i="9"/>
  <c r="Q137" i="9"/>
  <c r="P137" i="9"/>
  <c r="O137" i="9"/>
  <c r="N137" i="9"/>
  <c r="M137" i="9"/>
  <c r="L137" i="9"/>
  <c r="K137" i="9"/>
  <c r="T136" i="9"/>
  <c r="S136" i="9"/>
  <c r="R136" i="9"/>
  <c r="Q136" i="9"/>
  <c r="P136" i="9"/>
  <c r="O136" i="9"/>
  <c r="N136" i="9"/>
  <c r="M136" i="9"/>
  <c r="L136" i="9"/>
  <c r="K136" i="9"/>
  <c r="T132" i="9"/>
  <c r="S132" i="9"/>
  <c r="R132" i="9"/>
  <c r="Q132" i="9"/>
  <c r="P132" i="9"/>
  <c r="O132" i="9"/>
  <c r="N132" i="9"/>
  <c r="M132" i="9"/>
  <c r="L132" i="9"/>
  <c r="K132" i="9"/>
  <c r="T131" i="9"/>
  <c r="S131" i="9"/>
  <c r="R131" i="9"/>
  <c r="Q131" i="9"/>
  <c r="P131" i="9"/>
  <c r="O131" i="9"/>
  <c r="N131" i="9"/>
  <c r="M131" i="9"/>
  <c r="L131" i="9"/>
  <c r="K131" i="9"/>
  <c r="T130" i="9"/>
  <c r="S130" i="9"/>
  <c r="R130" i="9"/>
  <c r="Q130" i="9"/>
  <c r="P130" i="9"/>
  <c r="O130" i="9"/>
  <c r="N130" i="9"/>
  <c r="M130" i="9"/>
  <c r="L130" i="9"/>
  <c r="K130" i="9"/>
  <c r="T129" i="9"/>
  <c r="S129" i="9"/>
  <c r="R129" i="9"/>
  <c r="Q129" i="9"/>
  <c r="P129" i="9"/>
  <c r="O129" i="9"/>
  <c r="N129" i="9"/>
  <c r="M129" i="9"/>
  <c r="L129" i="9"/>
  <c r="K129" i="9"/>
  <c r="T128" i="9"/>
  <c r="S128" i="9"/>
  <c r="R128" i="9"/>
  <c r="Q128" i="9"/>
  <c r="P128" i="9"/>
  <c r="O128" i="9"/>
  <c r="N128" i="9"/>
  <c r="M128" i="9"/>
  <c r="L128" i="9"/>
  <c r="K128" i="9"/>
  <c r="T127" i="9"/>
  <c r="S127" i="9"/>
  <c r="R127" i="9"/>
  <c r="Q127" i="9"/>
  <c r="P127" i="9"/>
  <c r="O127" i="9"/>
  <c r="N127" i="9"/>
  <c r="M127" i="9"/>
  <c r="L127" i="9"/>
  <c r="K127" i="9"/>
  <c r="T126" i="9"/>
  <c r="S126" i="9"/>
  <c r="R126" i="9"/>
  <c r="Q126" i="9"/>
  <c r="P126" i="9"/>
  <c r="O126" i="9"/>
  <c r="N126" i="9"/>
  <c r="M126" i="9"/>
  <c r="L126" i="9"/>
  <c r="K126" i="9"/>
  <c r="T125" i="9"/>
  <c r="S125" i="9"/>
  <c r="R125" i="9"/>
  <c r="Q125" i="9"/>
  <c r="P125" i="9"/>
  <c r="O125" i="9"/>
  <c r="N125" i="9"/>
  <c r="M125" i="9"/>
  <c r="L125" i="9"/>
  <c r="K125" i="9"/>
  <c r="T124" i="9"/>
  <c r="S124" i="9"/>
  <c r="R124" i="9"/>
  <c r="Q124" i="9"/>
  <c r="P124" i="9"/>
  <c r="O124" i="9"/>
  <c r="N124" i="9"/>
  <c r="M124" i="9"/>
  <c r="L124" i="9"/>
  <c r="K124" i="9"/>
  <c r="T123" i="9"/>
  <c r="S123" i="9"/>
  <c r="R123" i="9"/>
  <c r="Q123" i="9"/>
  <c r="P123" i="9"/>
  <c r="O123" i="9"/>
  <c r="N123" i="9"/>
  <c r="M123" i="9"/>
  <c r="L123" i="9"/>
  <c r="K123" i="9"/>
  <c r="T122" i="9"/>
  <c r="S122" i="9"/>
  <c r="R122" i="9"/>
  <c r="Q122" i="9"/>
  <c r="P122" i="9"/>
  <c r="O122" i="9"/>
  <c r="N122" i="9"/>
  <c r="M122" i="9"/>
  <c r="L122" i="9"/>
  <c r="K122" i="9"/>
  <c r="T121" i="9"/>
  <c r="S121" i="9"/>
  <c r="R121" i="9"/>
  <c r="Q121" i="9"/>
  <c r="P121" i="9"/>
  <c r="O121" i="9"/>
  <c r="N121" i="9"/>
  <c r="M121" i="9"/>
  <c r="L121" i="9"/>
  <c r="K121" i="9"/>
  <c r="T120" i="9"/>
  <c r="S120" i="9"/>
  <c r="R120" i="9"/>
  <c r="Q120" i="9"/>
  <c r="P120" i="9"/>
  <c r="O120" i="9"/>
  <c r="N120" i="9"/>
  <c r="M120" i="9"/>
  <c r="L120" i="9"/>
  <c r="K120" i="9"/>
  <c r="T119" i="9"/>
  <c r="S119" i="9"/>
  <c r="R119" i="9"/>
  <c r="Q119" i="9"/>
  <c r="P119" i="9"/>
  <c r="O119" i="9"/>
  <c r="N119" i="9"/>
  <c r="M119" i="9"/>
  <c r="L119" i="9"/>
  <c r="K119" i="9"/>
  <c r="T118" i="9"/>
  <c r="S118" i="9"/>
  <c r="R118" i="9"/>
  <c r="Q118" i="9"/>
  <c r="P118" i="9"/>
  <c r="O118" i="9"/>
  <c r="N118" i="9"/>
  <c r="M118" i="9"/>
  <c r="L118" i="9"/>
  <c r="K118" i="9"/>
  <c r="T115" i="9"/>
  <c r="S115" i="9"/>
  <c r="R115" i="9"/>
  <c r="Q115" i="9"/>
  <c r="P115" i="9"/>
  <c r="O115" i="9"/>
  <c r="N115" i="9"/>
  <c r="M115" i="9"/>
  <c r="L115" i="9"/>
  <c r="K115" i="9"/>
  <c r="T114" i="9"/>
  <c r="S114" i="9"/>
  <c r="R114" i="9"/>
  <c r="Q114" i="9"/>
  <c r="P114" i="9"/>
  <c r="O114" i="9"/>
  <c r="N114" i="9"/>
  <c r="M114" i="9"/>
  <c r="L114" i="9"/>
  <c r="K114" i="9"/>
  <c r="T113" i="9"/>
  <c r="S113" i="9"/>
  <c r="R113" i="9"/>
  <c r="Q113" i="9"/>
  <c r="P113" i="9"/>
  <c r="O113" i="9"/>
  <c r="N113" i="9"/>
  <c r="M113" i="9"/>
  <c r="L113" i="9"/>
  <c r="K113" i="9"/>
  <c r="T112" i="9"/>
  <c r="S112" i="9"/>
  <c r="R112" i="9"/>
  <c r="Q112" i="9"/>
  <c r="P112" i="9"/>
  <c r="O112" i="9"/>
  <c r="N112" i="9"/>
  <c r="M112" i="9"/>
  <c r="L112" i="9"/>
  <c r="K112" i="9"/>
  <c r="T111" i="9"/>
  <c r="S111" i="9"/>
  <c r="R111" i="9"/>
  <c r="Q111" i="9"/>
  <c r="P111" i="9"/>
  <c r="O111" i="9"/>
  <c r="N111" i="9"/>
  <c r="M111" i="9"/>
  <c r="L111" i="9"/>
  <c r="K111" i="9"/>
  <c r="T110" i="9"/>
  <c r="S110" i="9"/>
  <c r="R110" i="9"/>
  <c r="Q110" i="9"/>
  <c r="P110" i="9"/>
  <c r="O110" i="9"/>
  <c r="N110" i="9"/>
  <c r="M110" i="9"/>
  <c r="L110" i="9"/>
  <c r="K110" i="9"/>
  <c r="T109" i="9"/>
  <c r="S109" i="9"/>
  <c r="R109" i="9"/>
  <c r="Q109" i="9"/>
  <c r="P109" i="9"/>
  <c r="O109" i="9"/>
  <c r="N109" i="9"/>
  <c r="M109" i="9"/>
  <c r="L109" i="9"/>
  <c r="K109" i="9"/>
  <c r="T108" i="9"/>
  <c r="S108" i="9"/>
  <c r="R108" i="9"/>
  <c r="Q108" i="9"/>
  <c r="P108" i="9"/>
  <c r="O108" i="9"/>
  <c r="N108" i="9"/>
  <c r="M108" i="9"/>
  <c r="L108" i="9"/>
  <c r="K108" i="9"/>
  <c r="T107" i="9"/>
  <c r="S107" i="9"/>
  <c r="R107" i="9"/>
  <c r="Q107" i="9"/>
  <c r="P107" i="9"/>
  <c r="O107" i="9"/>
  <c r="N107" i="9"/>
  <c r="M107" i="9"/>
  <c r="L107" i="9"/>
  <c r="K107" i="9"/>
  <c r="T106" i="9"/>
  <c r="S106" i="9"/>
  <c r="R106" i="9"/>
  <c r="Q106" i="9"/>
  <c r="P106" i="9"/>
  <c r="O106" i="9"/>
  <c r="N106" i="9"/>
  <c r="M106" i="9"/>
  <c r="L106" i="9"/>
  <c r="K106" i="9"/>
  <c r="T105" i="9"/>
  <c r="S105" i="9"/>
  <c r="R105" i="9"/>
  <c r="Q105" i="9"/>
  <c r="P105" i="9"/>
  <c r="O105" i="9"/>
  <c r="N105" i="9"/>
  <c r="M105" i="9"/>
  <c r="L105" i="9"/>
  <c r="K105" i="9"/>
  <c r="T104" i="9"/>
  <c r="S104" i="9"/>
  <c r="R104" i="9"/>
  <c r="Q104" i="9"/>
  <c r="P104" i="9"/>
  <c r="O104" i="9"/>
  <c r="N104" i="9"/>
  <c r="M104" i="9"/>
  <c r="L104" i="9"/>
  <c r="K104" i="9"/>
  <c r="T103" i="9"/>
  <c r="S103" i="9"/>
  <c r="R103" i="9"/>
  <c r="Q103" i="9"/>
  <c r="P103" i="9"/>
  <c r="O103" i="9"/>
  <c r="N103" i="9"/>
  <c r="M103" i="9"/>
  <c r="L103" i="9"/>
  <c r="K103" i="9"/>
  <c r="T100" i="9"/>
  <c r="S100" i="9"/>
  <c r="R100" i="9"/>
  <c r="Q100" i="9"/>
  <c r="P100" i="9"/>
  <c r="O100" i="9"/>
  <c r="N100" i="9"/>
  <c r="M100" i="9"/>
  <c r="L100" i="9"/>
  <c r="K100" i="9"/>
  <c r="T99" i="9"/>
  <c r="S99" i="9"/>
  <c r="R99" i="9"/>
  <c r="Q99" i="9"/>
  <c r="P99" i="9"/>
  <c r="O99" i="9"/>
  <c r="N99" i="9"/>
  <c r="M99" i="9"/>
  <c r="L99" i="9"/>
  <c r="K99" i="9"/>
  <c r="T98" i="9"/>
  <c r="S98" i="9"/>
  <c r="R98" i="9"/>
  <c r="Q98" i="9"/>
  <c r="P98" i="9"/>
  <c r="O98" i="9"/>
  <c r="N98" i="9"/>
  <c r="M98" i="9"/>
  <c r="L98" i="9"/>
  <c r="K98" i="9"/>
  <c r="T97" i="9"/>
  <c r="S97" i="9"/>
  <c r="R97" i="9"/>
  <c r="Q97" i="9"/>
  <c r="P97" i="9"/>
  <c r="O97" i="9"/>
  <c r="N97" i="9"/>
  <c r="M97" i="9"/>
  <c r="L97" i="9"/>
  <c r="K97" i="9"/>
  <c r="T96" i="9"/>
  <c r="S96" i="9"/>
  <c r="R96" i="9"/>
  <c r="Q96" i="9"/>
  <c r="P96" i="9"/>
  <c r="O96" i="9"/>
  <c r="N96" i="9"/>
  <c r="M96" i="9"/>
  <c r="L96" i="9"/>
  <c r="K96" i="9"/>
  <c r="T95" i="9"/>
  <c r="S95" i="9"/>
  <c r="R95" i="9"/>
  <c r="Q95" i="9"/>
  <c r="P95" i="9"/>
  <c r="O95" i="9"/>
  <c r="N95" i="9"/>
  <c r="M95" i="9"/>
  <c r="L95" i="9"/>
  <c r="K95" i="9"/>
  <c r="T94" i="9"/>
  <c r="S94" i="9"/>
  <c r="R94" i="9"/>
  <c r="Q94" i="9"/>
  <c r="P94" i="9"/>
  <c r="O94" i="9"/>
  <c r="N94" i="9"/>
  <c r="M94" i="9"/>
  <c r="L94" i="9"/>
  <c r="K94" i="9"/>
  <c r="T93" i="9"/>
  <c r="S93" i="9"/>
  <c r="R93" i="9"/>
  <c r="Q93" i="9"/>
  <c r="P93" i="9"/>
  <c r="O93" i="9"/>
  <c r="N93" i="9"/>
  <c r="M93" i="9"/>
  <c r="L93" i="9"/>
  <c r="K93" i="9"/>
  <c r="T92" i="9"/>
  <c r="S92" i="9"/>
  <c r="R92" i="9"/>
  <c r="Q92" i="9"/>
  <c r="P92" i="9"/>
  <c r="O92" i="9"/>
  <c r="N92" i="9"/>
  <c r="M92" i="9"/>
  <c r="L92" i="9"/>
  <c r="K92" i="9"/>
  <c r="T91" i="9"/>
  <c r="S91" i="9"/>
  <c r="R91" i="9"/>
  <c r="Q91" i="9"/>
  <c r="P91" i="9"/>
  <c r="O91" i="9"/>
  <c r="N91" i="9"/>
  <c r="M91" i="9"/>
  <c r="L91" i="9"/>
  <c r="K91" i="9"/>
  <c r="T90" i="9"/>
  <c r="S90" i="9"/>
  <c r="R90" i="9"/>
  <c r="Q90" i="9"/>
  <c r="P90" i="9"/>
  <c r="O90" i="9"/>
  <c r="N90" i="9"/>
  <c r="M90" i="9"/>
  <c r="L90" i="9"/>
  <c r="K90" i="9"/>
  <c r="T89" i="9"/>
  <c r="S89" i="9"/>
  <c r="R89" i="9"/>
  <c r="Q89" i="9"/>
  <c r="P89" i="9"/>
  <c r="O89" i="9"/>
  <c r="N89" i="9"/>
  <c r="M89" i="9"/>
  <c r="L89" i="9"/>
  <c r="K89" i="9"/>
  <c r="T88" i="9"/>
  <c r="S88" i="9"/>
  <c r="R88" i="9"/>
  <c r="Q88" i="9"/>
  <c r="P88" i="9"/>
  <c r="O88" i="9"/>
  <c r="N88" i="9"/>
  <c r="M88" i="9"/>
  <c r="L88" i="9"/>
  <c r="K88" i="9"/>
  <c r="T87" i="9"/>
  <c r="S87" i="9"/>
  <c r="R87" i="9"/>
  <c r="Q87" i="9"/>
  <c r="P87" i="9"/>
  <c r="O87" i="9"/>
  <c r="N87" i="9"/>
  <c r="M87" i="9"/>
  <c r="L87" i="9"/>
  <c r="K87" i="9"/>
  <c r="T86" i="9"/>
  <c r="S86" i="9"/>
  <c r="R86" i="9"/>
  <c r="Q86" i="9"/>
  <c r="P86" i="9"/>
  <c r="O86" i="9"/>
  <c r="N86" i="9"/>
  <c r="M86" i="9"/>
  <c r="L86" i="9"/>
  <c r="K86" i="9"/>
  <c r="T85" i="9"/>
  <c r="S85" i="9"/>
  <c r="R85" i="9"/>
  <c r="Q85" i="9"/>
  <c r="P85" i="9"/>
  <c r="O85" i="9"/>
  <c r="N85" i="9"/>
  <c r="M85" i="9"/>
  <c r="L85" i="9"/>
  <c r="K85" i="9"/>
  <c r="T84" i="9"/>
  <c r="S84" i="9"/>
  <c r="R84" i="9"/>
  <c r="Q84" i="9"/>
  <c r="P84" i="9"/>
  <c r="O84" i="9"/>
  <c r="N84" i="9"/>
  <c r="M84" i="9"/>
  <c r="L84" i="9"/>
  <c r="K84" i="9"/>
  <c r="T83" i="9"/>
  <c r="S83" i="9"/>
  <c r="R83" i="9"/>
  <c r="Q83" i="9"/>
  <c r="P83" i="9"/>
  <c r="O83" i="9"/>
  <c r="N83" i="9"/>
  <c r="M83" i="9"/>
  <c r="L83" i="9"/>
  <c r="K83" i="9"/>
  <c r="T82" i="9"/>
  <c r="S82" i="9"/>
  <c r="R82" i="9"/>
  <c r="Q82" i="9"/>
  <c r="P82" i="9"/>
  <c r="O82" i="9"/>
  <c r="N82" i="9"/>
  <c r="M82" i="9"/>
  <c r="L82" i="9"/>
  <c r="K82" i="9"/>
  <c r="T81" i="9"/>
  <c r="S81" i="9"/>
  <c r="R81" i="9"/>
  <c r="Q81" i="9"/>
  <c r="P81" i="9"/>
  <c r="O81" i="9"/>
  <c r="N81" i="9"/>
  <c r="M81" i="9"/>
  <c r="L81" i="9"/>
  <c r="K81" i="9"/>
  <c r="T78" i="9"/>
  <c r="S78" i="9"/>
  <c r="R78" i="9"/>
  <c r="Q78" i="9"/>
  <c r="P78" i="9"/>
  <c r="O78" i="9"/>
  <c r="N78" i="9"/>
  <c r="M78" i="9"/>
  <c r="L78" i="9"/>
  <c r="K78" i="9"/>
  <c r="T77" i="9"/>
  <c r="S77" i="9"/>
  <c r="R77" i="9"/>
  <c r="Q77" i="9"/>
  <c r="P77" i="9"/>
  <c r="O77" i="9"/>
  <c r="N77" i="9"/>
  <c r="M77" i="9"/>
  <c r="L77" i="9"/>
  <c r="K77" i="9"/>
  <c r="T76" i="9"/>
  <c r="S76" i="9"/>
  <c r="R76" i="9"/>
  <c r="Q76" i="9"/>
  <c r="P76" i="9"/>
  <c r="O76" i="9"/>
  <c r="N76" i="9"/>
  <c r="M76" i="9"/>
  <c r="L76" i="9"/>
  <c r="K76" i="9"/>
  <c r="T75" i="9"/>
  <c r="S75" i="9"/>
  <c r="R75" i="9"/>
  <c r="Q75" i="9"/>
  <c r="P75" i="9"/>
  <c r="O75" i="9"/>
  <c r="N75" i="9"/>
  <c r="M75" i="9"/>
  <c r="L75" i="9"/>
  <c r="K75" i="9"/>
  <c r="T72" i="9"/>
  <c r="S72" i="9"/>
  <c r="R72" i="9"/>
  <c r="Q72" i="9"/>
  <c r="P72" i="9"/>
  <c r="O72" i="9"/>
  <c r="N72" i="9"/>
  <c r="M72" i="9"/>
  <c r="L72" i="9"/>
  <c r="K72" i="9"/>
  <c r="T71" i="9"/>
  <c r="S71" i="9"/>
  <c r="R71" i="9"/>
  <c r="Q71" i="9"/>
  <c r="P71" i="9"/>
  <c r="O71" i="9"/>
  <c r="N71" i="9"/>
  <c r="M71" i="9"/>
  <c r="L71" i="9"/>
  <c r="K71" i="9"/>
  <c r="T70" i="9"/>
  <c r="S70" i="9"/>
  <c r="R70" i="9"/>
  <c r="Q70" i="9"/>
  <c r="P70" i="9"/>
  <c r="O70" i="9"/>
  <c r="N70" i="9"/>
  <c r="M70" i="9"/>
  <c r="L70" i="9"/>
  <c r="K70" i="9"/>
  <c r="T69" i="9"/>
  <c r="S69" i="9"/>
  <c r="R69" i="9"/>
  <c r="Q69" i="9"/>
  <c r="P69" i="9"/>
  <c r="O69" i="9"/>
  <c r="N69" i="9"/>
  <c r="M69" i="9"/>
  <c r="L69" i="9"/>
  <c r="K69" i="9"/>
  <c r="T68" i="9"/>
  <c r="S68" i="9"/>
  <c r="R68" i="9"/>
  <c r="Q68" i="9"/>
  <c r="P68" i="9"/>
  <c r="O68" i="9"/>
  <c r="N68" i="9"/>
  <c r="M68" i="9"/>
  <c r="L68" i="9"/>
  <c r="K68" i="9"/>
  <c r="T67" i="9"/>
  <c r="S67" i="9"/>
  <c r="R67" i="9"/>
  <c r="Q67" i="9"/>
  <c r="P67" i="9"/>
  <c r="O67" i="9"/>
  <c r="N67" i="9"/>
  <c r="M67" i="9"/>
  <c r="L67" i="9"/>
  <c r="K67" i="9"/>
  <c r="T66" i="9"/>
  <c r="S66" i="9"/>
  <c r="R66" i="9"/>
  <c r="Q66" i="9"/>
  <c r="P66" i="9"/>
  <c r="O66" i="9"/>
  <c r="N66" i="9"/>
  <c r="M66" i="9"/>
  <c r="L66" i="9"/>
  <c r="K66" i="9"/>
  <c r="T65" i="9"/>
  <c r="S65" i="9"/>
  <c r="R65" i="9"/>
  <c r="Q65" i="9"/>
  <c r="P65" i="9"/>
  <c r="O65" i="9"/>
  <c r="N65" i="9"/>
  <c r="M65" i="9"/>
  <c r="L65" i="9"/>
  <c r="K65" i="9"/>
  <c r="T64" i="9"/>
  <c r="S64" i="9"/>
  <c r="R64" i="9"/>
  <c r="Q64" i="9"/>
  <c r="P64" i="9"/>
  <c r="O64" i="9"/>
  <c r="N64" i="9"/>
  <c r="M64" i="9"/>
  <c r="L64" i="9"/>
  <c r="K64" i="9"/>
  <c r="T63" i="9"/>
  <c r="S63" i="9"/>
  <c r="R63" i="9"/>
  <c r="Q63" i="9"/>
  <c r="P63" i="9"/>
  <c r="O63" i="9"/>
  <c r="N63" i="9"/>
  <c r="M63" i="9"/>
  <c r="L63" i="9"/>
  <c r="K63" i="9"/>
  <c r="T62" i="9"/>
  <c r="S62" i="9"/>
  <c r="R62" i="9"/>
  <c r="Q62" i="9"/>
  <c r="P62" i="9"/>
  <c r="O62" i="9"/>
  <c r="N62" i="9"/>
  <c r="M62" i="9"/>
  <c r="L62" i="9"/>
  <c r="K62" i="9"/>
  <c r="T59" i="9"/>
  <c r="S59" i="9"/>
  <c r="R59" i="9"/>
  <c r="Q59" i="9"/>
  <c r="P59" i="9"/>
  <c r="O59" i="9"/>
  <c r="N59" i="9"/>
  <c r="M59" i="9"/>
  <c r="L59" i="9"/>
  <c r="K59" i="9"/>
  <c r="T58" i="9"/>
  <c r="S58" i="9"/>
  <c r="R58" i="9"/>
  <c r="Q58" i="9"/>
  <c r="P58" i="9"/>
  <c r="O58" i="9"/>
  <c r="N58" i="9"/>
  <c r="M58" i="9"/>
  <c r="L58" i="9"/>
  <c r="K58" i="9"/>
  <c r="T57" i="9"/>
  <c r="S57" i="9"/>
  <c r="R57" i="9"/>
  <c r="Q57" i="9"/>
  <c r="P57" i="9"/>
  <c r="O57" i="9"/>
  <c r="N57" i="9"/>
  <c r="M57" i="9"/>
  <c r="L57" i="9"/>
  <c r="K57" i="9"/>
  <c r="T56" i="9"/>
  <c r="S56" i="9"/>
  <c r="R56" i="9"/>
  <c r="Q56" i="9"/>
  <c r="P56" i="9"/>
  <c r="O56" i="9"/>
  <c r="N56" i="9"/>
  <c r="M56" i="9"/>
  <c r="L56" i="9"/>
  <c r="K56" i="9"/>
  <c r="T55" i="9"/>
  <c r="S55" i="9"/>
  <c r="R55" i="9"/>
  <c r="Q55" i="9"/>
  <c r="P55" i="9"/>
  <c r="O55" i="9"/>
  <c r="N55" i="9"/>
  <c r="M55" i="9"/>
  <c r="L55" i="9"/>
  <c r="K55" i="9"/>
  <c r="T54" i="9"/>
  <c r="S54" i="9"/>
  <c r="R54" i="9"/>
  <c r="Q54" i="9"/>
  <c r="P54" i="9"/>
  <c r="O54" i="9"/>
  <c r="N54" i="9"/>
  <c r="M54" i="9"/>
  <c r="L54" i="9"/>
  <c r="K54" i="9"/>
  <c r="T53" i="9"/>
  <c r="S53" i="9"/>
  <c r="R53" i="9"/>
  <c r="Q53" i="9"/>
  <c r="P53" i="9"/>
  <c r="O53" i="9"/>
  <c r="N53" i="9"/>
  <c r="M53" i="9"/>
  <c r="L53" i="9"/>
  <c r="K53" i="9"/>
  <c r="T52" i="9"/>
  <c r="S52" i="9"/>
  <c r="R52" i="9"/>
  <c r="Q52" i="9"/>
  <c r="P52" i="9"/>
  <c r="O52" i="9"/>
  <c r="N52" i="9"/>
  <c r="M52" i="9"/>
  <c r="L52" i="9"/>
  <c r="K52" i="9"/>
  <c r="T51" i="9"/>
  <c r="S51" i="9"/>
  <c r="R51" i="9"/>
  <c r="Q51" i="9"/>
  <c r="P51" i="9"/>
  <c r="O51" i="9"/>
  <c r="N51" i="9"/>
  <c r="M51" i="9"/>
  <c r="L51" i="9"/>
  <c r="K51" i="9"/>
  <c r="T50" i="9"/>
  <c r="S50" i="9"/>
  <c r="R50" i="9"/>
  <c r="Q50" i="9"/>
  <c r="P50" i="9"/>
  <c r="O50" i="9"/>
  <c r="N50" i="9"/>
  <c r="M50" i="9"/>
  <c r="L50" i="9"/>
  <c r="K50" i="9"/>
  <c r="T47" i="9"/>
  <c r="S47" i="9"/>
  <c r="R47" i="9"/>
  <c r="Q47" i="9"/>
  <c r="P47" i="9"/>
  <c r="O47" i="9"/>
  <c r="N47" i="9"/>
  <c r="M47" i="9"/>
  <c r="L47" i="9"/>
  <c r="K47" i="9"/>
  <c r="T46" i="9"/>
  <c r="S46" i="9"/>
  <c r="R46" i="9"/>
  <c r="Q46" i="9"/>
  <c r="P46" i="9"/>
  <c r="O46" i="9"/>
  <c r="N46" i="9"/>
  <c r="M46" i="9"/>
  <c r="L46" i="9"/>
  <c r="K46" i="9"/>
  <c r="T45" i="9"/>
  <c r="S45" i="9"/>
  <c r="R45" i="9"/>
  <c r="Q45" i="9"/>
  <c r="P45" i="9"/>
  <c r="O45" i="9"/>
  <c r="N45" i="9"/>
  <c r="M45" i="9"/>
  <c r="L45" i="9"/>
  <c r="K45" i="9"/>
  <c r="T44" i="9"/>
  <c r="S44" i="9"/>
  <c r="R44" i="9"/>
  <c r="Q44" i="9"/>
  <c r="P44" i="9"/>
  <c r="O44" i="9"/>
  <c r="N44" i="9"/>
  <c r="M44" i="9"/>
  <c r="L44" i="9"/>
  <c r="K44" i="9"/>
  <c r="T43" i="9"/>
  <c r="S43" i="9"/>
  <c r="R43" i="9"/>
  <c r="Q43" i="9"/>
  <c r="P43" i="9"/>
  <c r="O43" i="9"/>
  <c r="N43" i="9"/>
  <c r="M43" i="9"/>
  <c r="L43" i="9"/>
  <c r="K43" i="9"/>
  <c r="T42" i="9"/>
  <c r="S42" i="9"/>
  <c r="R42" i="9"/>
  <c r="Q42" i="9"/>
  <c r="P42" i="9"/>
  <c r="O42" i="9"/>
  <c r="N42" i="9"/>
  <c r="M42" i="9"/>
  <c r="L42" i="9"/>
  <c r="K42" i="9"/>
  <c r="T41" i="9"/>
  <c r="S41" i="9"/>
  <c r="R41" i="9"/>
  <c r="Q41" i="9"/>
  <c r="P41" i="9"/>
  <c r="O41" i="9"/>
  <c r="N41" i="9"/>
  <c r="M41" i="9"/>
  <c r="L41" i="9"/>
  <c r="K41" i="9"/>
  <c r="T40" i="9"/>
  <c r="S40" i="9"/>
  <c r="R40" i="9"/>
  <c r="Q40" i="9"/>
  <c r="P40" i="9"/>
  <c r="O40" i="9"/>
  <c r="N40" i="9"/>
  <c r="M40" i="9"/>
  <c r="L40" i="9"/>
  <c r="K40" i="9"/>
  <c r="T39" i="9"/>
  <c r="S39" i="9"/>
  <c r="R39" i="9"/>
  <c r="Q39" i="9"/>
  <c r="P39" i="9"/>
  <c r="O39" i="9"/>
  <c r="N39" i="9"/>
  <c r="M39" i="9"/>
  <c r="L39" i="9"/>
  <c r="K39" i="9"/>
  <c r="T38" i="9"/>
  <c r="S38" i="9"/>
  <c r="R38" i="9"/>
  <c r="Q38" i="9"/>
  <c r="P38" i="9"/>
  <c r="O38" i="9"/>
  <c r="N38" i="9"/>
  <c r="M38" i="9"/>
  <c r="L38" i="9"/>
  <c r="K38" i="9"/>
  <c r="T37" i="9"/>
  <c r="S37" i="9"/>
  <c r="R37" i="9"/>
  <c r="Q37" i="9"/>
  <c r="P37" i="9"/>
  <c r="O37" i="9"/>
  <c r="N37" i="9"/>
  <c r="M37" i="9"/>
  <c r="L37" i="9"/>
  <c r="K37" i="9"/>
  <c r="T36" i="9"/>
  <c r="S36" i="9"/>
  <c r="R36" i="9"/>
  <c r="Q36" i="9"/>
  <c r="P36" i="9"/>
  <c r="O36" i="9"/>
  <c r="N36" i="9"/>
  <c r="M36" i="9"/>
  <c r="L36" i="9"/>
  <c r="K36" i="9"/>
  <c r="T35" i="9"/>
  <c r="S35" i="9"/>
  <c r="R35" i="9"/>
  <c r="Q35" i="9"/>
  <c r="P35" i="9"/>
  <c r="O35" i="9"/>
  <c r="N35" i="9"/>
  <c r="M35" i="9"/>
  <c r="L35" i="9"/>
  <c r="K35" i="9"/>
  <c r="T34" i="9"/>
  <c r="S34" i="9"/>
  <c r="R34" i="9"/>
  <c r="Q34" i="9"/>
  <c r="P34" i="9"/>
  <c r="O34" i="9"/>
  <c r="N34" i="9"/>
  <c r="M34" i="9"/>
  <c r="L34" i="9"/>
  <c r="K34" i="9"/>
  <c r="T31" i="9"/>
  <c r="S31" i="9"/>
  <c r="R31" i="9"/>
  <c r="Q31" i="9"/>
  <c r="P31" i="9"/>
  <c r="O31" i="9"/>
  <c r="N31" i="9"/>
  <c r="M31" i="9"/>
  <c r="L31" i="9"/>
  <c r="K31" i="9"/>
  <c r="T30" i="9"/>
  <c r="S30" i="9"/>
  <c r="R30" i="9"/>
  <c r="Q30" i="9"/>
  <c r="P30" i="9"/>
  <c r="O30" i="9"/>
  <c r="N30" i="9"/>
  <c r="M30" i="9"/>
  <c r="L30" i="9"/>
  <c r="K30" i="9"/>
  <c r="T29" i="9"/>
  <c r="S29" i="9"/>
  <c r="R29" i="9"/>
  <c r="Q29" i="9"/>
  <c r="P29" i="9"/>
  <c r="O29" i="9"/>
  <c r="N29" i="9"/>
  <c r="M29" i="9"/>
  <c r="L29" i="9"/>
  <c r="K29" i="9"/>
  <c r="T28" i="9"/>
  <c r="S28" i="9"/>
  <c r="R28" i="9"/>
  <c r="Q28" i="9"/>
  <c r="P28" i="9"/>
  <c r="O28" i="9"/>
  <c r="N28" i="9"/>
  <c r="M28" i="9"/>
  <c r="L28" i="9"/>
  <c r="K28" i="9"/>
  <c r="T27" i="9"/>
  <c r="S27" i="9"/>
  <c r="R27" i="9"/>
  <c r="Q27" i="9"/>
  <c r="P27" i="9"/>
  <c r="O27" i="9"/>
  <c r="N27" i="9"/>
  <c r="M27" i="9"/>
  <c r="L27" i="9"/>
  <c r="K27" i="9"/>
  <c r="T26" i="9"/>
  <c r="S26" i="9"/>
  <c r="R26" i="9"/>
  <c r="Q26" i="9"/>
  <c r="P26" i="9"/>
  <c r="O26" i="9"/>
  <c r="N26" i="9"/>
  <c r="M26" i="9"/>
  <c r="L26" i="9"/>
  <c r="K26" i="9"/>
  <c r="T25" i="9"/>
  <c r="S25" i="9"/>
  <c r="R25" i="9"/>
  <c r="Q25" i="9"/>
  <c r="P25" i="9"/>
  <c r="O25" i="9"/>
  <c r="N25" i="9"/>
  <c r="M25" i="9"/>
  <c r="L25" i="9"/>
  <c r="K25" i="9"/>
  <c r="T24" i="9"/>
  <c r="S24" i="9"/>
  <c r="R24" i="9"/>
  <c r="Q24" i="9"/>
  <c r="P24" i="9"/>
  <c r="O24" i="9"/>
  <c r="N24" i="9"/>
  <c r="M24" i="9"/>
  <c r="L24" i="9"/>
  <c r="K24" i="9"/>
  <c r="T166" i="8"/>
  <c r="S166" i="8"/>
  <c r="R166" i="8"/>
  <c r="Q166" i="8"/>
  <c r="P166" i="8"/>
  <c r="O166" i="8"/>
  <c r="N166" i="8"/>
  <c r="M166" i="8"/>
  <c r="L166" i="8"/>
  <c r="K166" i="8"/>
  <c r="T165" i="8"/>
  <c r="S165" i="8"/>
  <c r="R165" i="8"/>
  <c r="Q165" i="8"/>
  <c r="P165" i="8"/>
  <c r="O165" i="8"/>
  <c r="N165" i="8"/>
  <c r="M165" i="8"/>
  <c r="L165" i="8"/>
  <c r="K165" i="8"/>
  <c r="T164" i="8"/>
  <c r="S164" i="8"/>
  <c r="R164" i="8"/>
  <c r="Q164" i="8"/>
  <c r="P164" i="8"/>
  <c r="O164" i="8"/>
  <c r="N164" i="8"/>
  <c r="M164" i="8"/>
  <c r="L164" i="8"/>
  <c r="K164" i="8"/>
  <c r="T161" i="8"/>
  <c r="S161" i="8"/>
  <c r="R161" i="8"/>
  <c r="Q161" i="8"/>
  <c r="P161" i="8"/>
  <c r="O161" i="8"/>
  <c r="N161" i="8"/>
  <c r="M161" i="8"/>
  <c r="L161" i="8"/>
  <c r="K161" i="8"/>
  <c r="T160" i="8"/>
  <c r="S160" i="8"/>
  <c r="R160" i="8"/>
  <c r="Q160" i="8"/>
  <c r="P160" i="8"/>
  <c r="O160" i="8"/>
  <c r="N160" i="8"/>
  <c r="M160" i="8"/>
  <c r="L160" i="8"/>
  <c r="K160" i="8"/>
  <c r="T159" i="8"/>
  <c r="S159" i="8"/>
  <c r="R159" i="8"/>
  <c r="Q159" i="8"/>
  <c r="P159" i="8"/>
  <c r="O159" i="8"/>
  <c r="N159" i="8"/>
  <c r="M159" i="8"/>
  <c r="L159" i="8"/>
  <c r="K159" i="8"/>
  <c r="T158" i="8"/>
  <c r="S158" i="8"/>
  <c r="R158" i="8"/>
  <c r="Q158" i="8"/>
  <c r="P158" i="8"/>
  <c r="O158" i="8"/>
  <c r="N158" i="8"/>
  <c r="M158" i="8"/>
  <c r="L158" i="8"/>
  <c r="K158" i="8"/>
  <c r="T157" i="8"/>
  <c r="S157" i="8"/>
  <c r="R157" i="8"/>
  <c r="Q157" i="8"/>
  <c r="P157" i="8"/>
  <c r="O157" i="8"/>
  <c r="N157" i="8"/>
  <c r="M157" i="8"/>
  <c r="L157" i="8"/>
  <c r="K157" i="8"/>
  <c r="T156" i="8"/>
  <c r="S156" i="8"/>
  <c r="R156" i="8"/>
  <c r="Q156" i="8"/>
  <c r="P156" i="8"/>
  <c r="O156" i="8"/>
  <c r="N156" i="8"/>
  <c r="M156" i="8"/>
  <c r="L156" i="8"/>
  <c r="K156" i="8"/>
  <c r="T155" i="8"/>
  <c r="S155" i="8"/>
  <c r="R155" i="8"/>
  <c r="Q155" i="8"/>
  <c r="P155" i="8"/>
  <c r="O155" i="8"/>
  <c r="N155" i="8"/>
  <c r="M155" i="8"/>
  <c r="L155" i="8"/>
  <c r="K155" i="8"/>
  <c r="T154" i="8"/>
  <c r="S154" i="8"/>
  <c r="R154" i="8"/>
  <c r="Q154" i="8"/>
  <c r="P154" i="8"/>
  <c r="O154" i="8"/>
  <c r="N154" i="8"/>
  <c r="M154" i="8"/>
  <c r="L154" i="8"/>
  <c r="K154" i="8"/>
  <c r="T153" i="8"/>
  <c r="S153" i="8"/>
  <c r="R153" i="8"/>
  <c r="Q153" i="8"/>
  <c r="P153" i="8"/>
  <c r="O153" i="8"/>
  <c r="N153" i="8"/>
  <c r="M153" i="8"/>
  <c r="L153" i="8"/>
  <c r="K153" i="8"/>
  <c r="T152" i="8"/>
  <c r="S152" i="8"/>
  <c r="R152" i="8"/>
  <c r="Q152" i="8"/>
  <c r="P152" i="8"/>
  <c r="O152" i="8"/>
  <c r="N152" i="8"/>
  <c r="M152" i="8"/>
  <c r="L152" i="8"/>
  <c r="K152" i="8"/>
  <c r="T151" i="8"/>
  <c r="S151" i="8"/>
  <c r="R151" i="8"/>
  <c r="Q151" i="8"/>
  <c r="P151" i="8"/>
  <c r="O151" i="8"/>
  <c r="N151" i="8"/>
  <c r="M151" i="8"/>
  <c r="L151" i="8"/>
  <c r="K151" i="8"/>
  <c r="T150" i="8"/>
  <c r="S150" i="8"/>
  <c r="R150" i="8"/>
  <c r="Q150" i="8"/>
  <c r="P150" i="8"/>
  <c r="O150" i="8"/>
  <c r="N150" i="8"/>
  <c r="M150" i="8"/>
  <c r="L150" i="8"/>
  <c r="K150" i="8"/>
  <c r="T147" i="8"/>
  <c r="S147" i="8"/>
  <c r="R147" i="8"/>
  <c r="Q147" i="8"/>
  <c r="P147" i="8"/>
  <c r="O147" i="8"/>
  <c r="N147" i="8"/>
  <c r="M147" i="8"/>
  <c r="L147" i="8"/>
  <c r="K147" i="8"/>
  <c r="T146" i="8"/>
  <c r="S146" i="8"/>
  <c r="R146" i="8"/>
  <c r="Q146" i="8"/>
  <c r="P146" i="8"/>
  <c r="O146" i="8"/>
  <c r="N146" i="8"/>
  <c r="M146" i="8"/>
  <c r="L146" i="8"/>
  <c r="K146" i="8"/>
  <c r="T145" i="8"/>
  <c r="S145" i="8"/>
  <c r="R145" i="8"/>
  <c r="Q145" i="8"/>
  <c r="P145" i="8"/>
  <c r="O145" i="8"/>
  <c r="N145" i="8"/>
  <c r="M145" i="8"/>
  <c r="L145" i="8"/>
  <c r="K145" i="8"/>
  <c r="T144" i="8"/>
  <c r="S144" i="8"/>
  <c r="R144" i="8"/>
  <c r="Q144" i="8"/>
  <c r="P144" i="8"/>
  <c r="O144" i="8"/>
  <c r="N144" i="8"/>
  <c r="M144" i="8"/>
  <c r="L144" i="8"/>
  <c r="K144" i="8"/>
  <c r="T143" i="8"/>
  <c r="S143" i="8"/>
  <c r="R143" i="8"/>
  <c r="Q143" i="8"/>
  <c r="P143" i="8"/>
  <c r="O143" i="8"/>
  <c r="N143" i="8"/>
  <c r="M143" i="8"/>
  <c r="L143" i="8"/>
  <c r="K143" i="8"/>
  <c r="T142" i="8"/>
  <c r="S142" i="8"/>
  <c r="R142" i="8"/>
  <c r="Q142" i="8"/>
  <c r="P142" i="8"/>
  <c r="O142" i="8"/>
  <c r="N142" i="8"/>
  <c r="M142" i="8"/>
  <c r="L142" i="8"/>
  <c r="K142" i="8"/>
  <c r="T141" i="8"/>
  <c r="S141" i="8"/>
  <c r="R141" i="8"/>
  <c r="Q141" i="8"/>
  <c r="P141" i="8"/>
  <c r="O141" i="8"/>
  <c r="N141" i="8"/>
  <c r="M141" i="8"/>
  <c r="L141" i="8"/>
  <c r="K141" i="8"/>
  <c r="T140" i="8"/>
  <c r="S140" i="8"/>
  <c r="R140" i="8"/>
  <c r="Q140" i="8"/>
  <c r="P140" i="8"/>
  <c r="O140" i="8"/>
  <c r="N140" i="8"/>
  <c r="M140" i="8"/>
  <c r="L140" i="8"/>
  <c r="K140" i="8"/>
  <c r="T139" i="8"/>
  <c r="S139" i="8"/>
  <c r="R139" i="8"/>
  <c r="Q139" i="8"/>
  <c r="P139" i="8"/>
  <c r="O139" i="8"/>
  <c r="N139" i="8"/>
  <c r="M139" i="8"/>
  <c r="L139" i="8"/>
  <c r="K139" i="8"/>
  <c r="T138" i="8"/>
  <c r="S138" i="8"/>
  <c r="R138" i="8"/>
  <c r="Q138" i="8"/>
  <c r="P138" i="8"/>
  <c r="O138" i="8"/>
  <c r="N138" i="8"/>
  <c r="M138" i="8"/>
  <c r="L138" i="8"/>
  <c r="K138" i="8"/>
  <c r="T137" i="8"/>
  <c r="S137" i="8"/>
  <c r="R137" i="8"/>
  <c r="Q137" i="8"/>
  <c r="P137" i="8"/>
  <c r="O137" i="8"/>
  <c r="N137" i="8"/>
  <c r="M137" i="8"/>
  <c r="L137" i="8"/>
  <c r="K137" i="8"/>
  <c r="T136" i="8"/>
  <c r="S136" i="8"/>
  <c r="R136" i="8"/>
  <c r="Q136" i="8"/>
  <c r="P136" i="8"/>
  <c r="O136" i="8"/>
  <c r="N136" i="8"/>
  <c r="M136" i="8"/>
  <c r="L136" i="8"/>
  <c r="K136" i="8"/>
  <c r="T132" i="8"/>
  <c r="S132" i="8"/>
  <c r="R132" i="8"/>
  <c r="Q132" i="8"/>
  <c r="P132" i="8"/>
  <c r="O132" i="8"/>
  <c r="N132" i="8"/>
  <c r="M132" i="8"/>
  <c r="L132" i="8"/>
  <c r="K132" i="8"/>
  <c r="T131" i="8"/>
  <c r="S131" i="8"/>
  <c r="R131" i="8"/>
  <c r="Q131" i="8"/>
  <c r="P131" i="8"/>
  <c r="O131" i="8"/>
  <c r="N131" i="8"/>
  <c r="M131" i="8"/>
  <c r="L131" i="8"/>
  <c r="K131" i="8"/>
  <c r="T130" i="8"/>
  <c r="S130" i="8"/>
  <c r="R130" i="8"/>
  <c r="Q130" i="8"/>
  <c r="P130" i="8"/>
  <c r="O130" i="8"/>
  <c r="N130" i="8"/>
  <c r="M130" i="8"/>
  <c r="L130" i="8"/>
  <c r="K130" i="8"/>
  <c r="T129" i="8"/>
  <c r="S129" i="8"/>
  <c r="R129" i="8"/>
  <c r="Q129" i="8"/>
  <c r="P129" i="8"/>
  <c r="O129" i="8"/>
  <c r="N129" i="8"/>
  <c r="M129" i="8"/>
  <c r="L129" i="8"/>
  <c r="K129" i="8"/>
  <c r="T128" i="8"/>
  <c r="S128" i="8"/>
  <c r="R128" i="8"/>
  <c r="Q128" i="8"/>
  <c r="P128" i="8"/>
  <c r="O128" i="8"/>
  <c r="N128" i="8"/>
  <c r="M128" i="8"/>
  <c r="L128" i="8"/>
  <c r="K128" i="8"/>
  <c r="T127" i="8"/>
  <c r="S127" i="8"/>
  <c r="R127" i="8"/>
  <c r="Q127" i="8"/>
  <c r="P127" i="8"/>
  <c r="O127" i="8"/>
  <c r="N127" i="8"/>
  <c r="M127" i="8"/>
  <c r="L127" i="8"/>
  <c r="K127" i="8"/>
  <c r="T126" i="8"/>
  <c r="S126" i="8"/>
  <c r="R126" i="8"/>
  <c r="Q126" i="8"/>
  <c r="P126" i="8"/>
  <c r="O126" i="8"/>
  <c r="N126" i="8"/>
  <c r="M126" i="8"/>
  <c r="L126" i="8"/>
  <c r="K126" i="8"/>
  <c r="T125" i="8"/>
  <c r="S125" i="8"/>
  <c r="R125" i="8"/>
  <c r="Q125" i="8"/>
  <c r="P125" i="8"/>
  <c r="O125" i="8"/>
  <c r="N125" i="8"/>
  <c r="M125" i="8"/>
  <c r="L125" i="8"/>
  <c r="K125" i="8"/>
  <c r="T124" i="8"/>
  <c r="S124" i="8"/>
  <c r="R124" i="8"/>
  <c r="Q124" i="8"/>
  <c r="P124" i="8"/>
  <c r="O124" i="8"/>
  <c r="N124" i="8"/>
  <c r="M124" i="8"/>
  <c r="L124" i="8"/>
  <c r="K124" i="8"/>
  <c r="T123" i="8"/>
  <c r="S123" i="8"/>
  <c r="R123" i="8"/>
  <c r="Q123" i="8"/>
  <c r="P123" i="8"/>
  <c r="O123" i="8"/>
  <c r="N123" i="8"/>
  <c r="M123" i="8"/>
  <c r="L123" i="8"/>
  <c r="K123" i="8"/>
  <c r="T122" i="8"/>
  <c r="S122" i="8"/>
  <c r="R122" i="8"/>
  <c r="Q122" i="8"/>
  <c r="P122" i="8"/>
  <c r="O122" i="8"/>
  <c r="N122" i="8"/>
  <c r="M122" i="8"/>
  <c r="L122" i="8"/>
  <c r="K122" i="8"/>
  <c r="T121" i="8"/>
  <c r="S121" i="8"/>
  <c r="R121" i="8"/>
  <c r="Q121" i="8"/>
  <c r="P121" i="8"/>
  <c r="O121" i="8"/>
  <c r="N121" i="8"/>
  <c r="M121" i="8"/>
  <c r="L121" i="8"/>
  <c r="K121" i="8"/>
  <c r="T120" i="8"/>
  <c r="S120" i="8"/>
  <c r="R120" i="8"/>
  <c r="Q120" i="8"/>
  <c r="P120" i="8"/>
  <c r="O120" i="8"/>
  <c r="N120" i="8"/>
  <c r="M120" i="8"/>
  <c r="L120" i="8"/>
  <c r="K120" i="8"/>
  <c r="T119" i="8"/>
  <c r="S119" i="8"/>
  <c r="R119" i="8"/>
  <c r="Q119" i="8"/>
  <c r="P119" i="8"/>
  <c r="O119" i="8"/>
  <c r="N119" i="8"/>
  <c r="M119" i="8"/>
  <c r="L119" i="8"/>
  <c r="K119" i="8"/>
  <c r="T118" i="8"/>
  <c r="S118" i="8"/>
  <c r="R118" i="8"/>
  <c r="Q118" i="8"/>
  <c r="P118" i="8"/>
  <c r="O118" i="8"/>
  <c r="N118" i="8"/>
  <c r="M118" i="8"/>
  <c r="L118" i="8"/>
  <c r="K118" i="8"/>
  <c r="T115" i="8"/>
  <c r="S115" i="8"/>
  <c r="R115" i="8"/>
  <c r="Q115" i="8"/>
  <c r="P115" i="8"/>
  <c r="O115" i="8"/>
  <c r="N115" i="8"/>
  <c r="M115" i="8"/>
  <c r="L115" i="8"/>
  <c r="K115" i="8"/>
  <c r="T114" i="8"/>
  <c r="S114" i="8"/>
  <c r="R114" i="8"/>
  <c r="Q114" i="8"/>
  <c r="P114" i="8"/>
  <c r="O114" i="8"/>
  <c r="N114" i="8"/>
  <c r="M114" i="8"/>
  <c r="L114" i="8"/>
  <c r="K114" i="8"/>
  <c r="T113" i="8"/>
  <c r="S113" i="8"/>
  <c r="R113" i="8"/>
  <c r="Q113" i="8"/>
  <c r="P113" i="8"/>
  <c r="O113" i="8"/>
  <c r="N113" i="8"/>
  <c r="M113" i="8"/>
  <c r="L113" i="8"/>
  <c r="K113" i="8"/>
  <c r="T112" i="8"/>
  <c r="S112" i="8"/>
  <c r="R112" i="8"/>
  <c r="Q112" i="8"/>
  <c r="P112" i="8"/>
  <c r="O112" i="8"/>
  <c r="N112" i="8"/>
  <c r="M112" i="8"/>
  <c r="L112" i="8"/>
  <c r="K112" i="8"/>
  <c r="T111" i="8"/>
  <c r="S111" i="8"/>
  <c r="R111" i="8"/>
  <c r="Q111" i="8"/>
  <c r="P111" i="8"/>
  <c r="O111" i="8"/>
  <c r="N111" i="8"/>
  <c r="M111" i="8"/>
  <c r="L111" i="8"/>
  <c r="K111" i="8"/>
  <c r="T110" i="8"/>
  <c r="S110" i="8"/>
  <c r="R110" i="8"/>
  <c r="Q110" i="8"/>
  <c r="P110" i="8"/>
  <c r="O110" i="8"/>
  <c r="N110" i="8"/>
  <c r="M110" i="8"/>
  <c r="L110" i="8"/>
  <c r="K110" i="8"/>
  <c r="T109" i="8"/>
  <c r="S109" i="8"/>
  <c r="R109" i="8"/>
  <c r="Q109" i="8"/>
  <c r="P109" i="8"/>
  <c r="O109" i="8"/>
  <c r="N109" i="8"/>
  <c r="M109" i="8"/>
  <c r="L109" i="8"/>
  <c r="K109" i="8"/>
  <c r="T108" i="8"/>
  <c r="S108" i="8"/>
  <c r="R108" i="8"/>
  <c r="Q108" i="8"/>
  <c r="P108" i="8"/>
  <c r="O108" i="8"/>
  <c r="N108" i="8"/>
  <c r="M108" i="8"/>
  <c r="L108" i="8"/>
  <c r="K108" i="8"/>
  <c r="T107" i="8"/>
  <c r="S107" i="8"/>
  <c r="R107" i="8"/>
  <c r="Q107" i="8"/>
  <c r="P107" i="8"/>
  <c r="O107" i="8"/>
  <c r="N107" i="8"/>
  <c r="M107" i="8"/>
  <c r="L107" i="8"/>
  <c r="K107" i="8"/>
  <c r="T106" i="8"/>
  <c r="S106" i="8"/>
  <c r="R106" i="8"/>
  <c r="Q106" i="8"/>
  <c r="P106" i="8"/>
  <c r="O106" i="8"/>
  <c r="N106" i="8"/>
  <c r="M106" i="8"/>
  <c r="L106" i="8"/>
  <c r="K106" i="8"/>
  <c r="T105" i="8"/>
  <c r="S105" i="8"/>
  <c r="R105" i="8"/>
  <c r="Q105" i="8"/>
  <c r="P105" i="8"/>
  <c r="O105" i="8"/>
  <c r="N105" i="8"/>
  <c r="M105" i="8"/>
  <c r="L105" i="8"/>
  <c r="K105" i="8"/>
  <c r="T104" i="8"/>
  <c r="S104" i="8"/>
  <c r="R104" i="8"/>
  <c r="Q104" i="8"/>
  <c r="P104" i="8"/>
  <c r="O104" i="8"/>
  <c r="N104" i="8"/>
  <c r="M104" i="8"/>
  <c r="L104" i="8"/>
  <c r="K104" i="8"/>
  <c r="T103" i="8"/>
  <c r="S103" i="8"/>
  <c r="R103" i="8"/>
  <c r="Q103" i="8"/>
  <c r="P103" i="8"/>
  <c r="O103" i="8"/>
  <c r="N103" i="8"/>
  <c r="M103" i="8"/>
  <c r="L103" i="8"/>
  <c r="K103" i="8"/>
  <c r="T100" i="8"/>
  <c r="S100" i="8"/>
  <c r="R100" i="8"/>
  <c r="Q100" i="8"/>
  <c r="P100" i="8"/>
  <c r="O100" i="8"/>
  <c r="N100" i="8"/>
  <c r="M100" i="8"/>
  <c r="L100" i="8"/>
  <c r="K100" i="8"/>
  <c r="T99" i="8"/>
  <c r="S99" i="8"/>
  <c r="R99" i="8"/>
  <c r="Q99" i="8"/>
  <c r="P99" i="8"/>
  <c r="O99" i="8"/>
  <c r="N99" i="8"/>
  <c r="M99" i="8"/>
  <c r="L99" i="8"/>
  <c r="K99" i="8"/>
  <c r="T98" i="8"/>
  <c r="S98" i="8"/>
  <c r="R98" i="8"/>
  <c r="Q98" i="8"/>
  <c r="P98" i="8"/>
  <c r="O98" i="8"/>
  <c r="N98" i="8"/>
  <c r="M98" i="8"/>
  <c r="L98" i="8"/>
  <c r="K98" i="8"/>
  <c r="T97" i="8"/>
  <c r="S97" i="8"/>
  <c r="R97" i="8"/>
  <c r="Q97" i="8"/>
  <c r="P97" i="8"/>
  <c r="O97" i="8"/>
  <c r="N97" i="8"/>
  <c r="M97" i="8"/>
  <c r="L97" i="8"/>
  <c r="K97" i="8"/>
  <c r="T96" i="8"/>
  <c r="S96" i="8"/>
  <c r="R96" i="8"/>
  <c r="Q96" i="8"/>
  <c r="P96" i="8"/>
  <c r="O96" i="8"/>
  <c r="N96" i="8"/>
  <c r="M96" i="8"/>
  <c r="L96" i="8"/>
  <c r="K96" i="8"/>
  <c r="T95" i="8"/>
  <c r="S95" i="8"/>
  <c r="R95" i="8"/>
  <c r="Q95" i="8"/>
  <c r="P95" i="8"/>
  <c r="O95" i="8"/>
  <c r="N95" i="8"/>
  <c r="M95" i="8"/>
  <c r="L95" i="8"/>
  <c r="K95" i="8"/>
  <c r="T94" i="8"/>
  <c r="S94" i="8"/>
  <c r="R94" i="8"/>
  <c r="Q94" i="8"/>
  <c r="P94" i="8"/>
  <c r="O94" i="8"/>
  <c r="N94" i="8"/>
  <c r="M94" i="8"/>
  <c r="L94" i="8"/>
  <c r="K94" i="8"/>
  <c r="T93" i="8"/>
  <c r="S93" i="8"/>
  <c r="R93" i="8"/>
  <c r="Q93" i="8"/>
  <c r="P93" i="8"/>
  <c r="O93" i="8"/>
  <c r="N93" i="8"/>
  <c r="M93" i="8"/>
  <c r="L93" i="8"/>
  <c r="K93" i="8"/>
  <c r="T92" i="8"/>
  <c r="S92" i="8"/>
  <c r="R92" i="8"/>
  <c r="Q92" i="8"/>
  <c r="P92" i="8"/>
  <c r="O92" i="8"/>
  <c r="N92" i="8"/>
  <c r="M92" i="8"/>
  <c r="L92" i="8"/>
  <c r="K92" i="8"/>
  <c r="T91" i="8"/>
  <c r="S91" i="8"/>
  <c r="R91" i="8"/>
  <c r="Q91" i="8"/>
  <c r="P91" i="8"/>
  <c r="O91" i="8"/>
  <c r="N91" i="8"/>
  <c r="M91" i="8"/>
  <c r="L91" i="8"/>
  <c r="K91" i="8"/>
  <c r="T90" i="8"/>
  <c r="S90" i="8"/>
  <c r="R90" i="8"/>
  <c r="Q90" i="8"/>
  <c r="P90" i="8"/>
  <c r="O90" i="8"/>
  <c r="N90" i="8"/>
  <c r="M90" i="8"/>
  <c r="L90" i="8"/>
  <c r="K90" i="8"/>
  <c r="T89" i="8"/>
  <c r="S89" i="8"/>
  <c r="R89" i="8"/>
  <c r="Q89" i="8"/>
  <c r="P89" i="8"/>
  <c r="O89" i="8"/>
  <c r="N89" i="8"/>
  <c r="M89" i="8"/>
  <c r="L89" i="8"/>
  <c r="K89" i="8"/>
  <c r="T88" i="8"/>
  <c r="S88" i="8"/>
  <c r="R88" i="8"/>
  <c r="Q88" i="8"/>
  <c r="P88" i="8"/>
  <c r="O88" i="8"/>
  <c r="N88" i="8"/>
  <c r="M88" i="8"/>
  <c r="L88" i="8"/>
  <c r="K88" i="8"/>
  <c r="T87" i="8"/>
  <c r="S87" i="8"/>
  <c r="R87" i="8"/>
  <c r="Q87" i="8"/>
  <c r="P87" i="8"/>
  <c r="O87" i="8"/>
  <c r="N87" i="8"/>
  <c r="M87" i="8"/>
  <c r="L87" i="8"/>
  <c r="K87" i="8"/>
  <c r="T86" i="8"/>
  <c r="S86" i="8"/>
  <c r="R86" i="8"/>
  <c r="Q86" i="8"/>
  <c r="P86" i="8"/>
  <c r="O86" i="8"/>
  <c r="N86" i="8"/>
  <c r="M86" i="8"/>
  <c r="L86" i="8"/>
  <c r="K86" i="8"/>
  <c r="T85" i="8"/>
  <c r="S85" i="8"/>
  <c r="R85" i="8"/>
  <c r="Q85" i="8"/>
  <c r="P85" i="8"/>
  <c r="O85" i="8"/>
  <c r="N85" i="8"/>
  <c r="M85" i="8"/>
  <c r="L85" i="8"/>
  <c r="K85" i="8"/>
  <c r="T84" i="8"/>
  <c r="S84" i="8"/>
  <c r="R84" i="8"/>
  <c r="Q84" i="8"/>
  <c r="P84" i="8"/>
  <c r="O84" i="8"/>
  <c r="N84" i="8"/>
  <c r="M84" i="8"/>
  <c r="L84" i="8"/>
  <c r="K84" i="8"/>
  <c r="T83" i="8"/>
  <c r="S83" i="8"/>
  <c r="R83" i="8"/>
  <c r="Q83" i="8"/>
  <c r="P83" i="8"/>
  <c r="O83" i="8"/>
  <c r="N83" i="8"/>
  <c r="M83" i="8"/>
  <c r="L83" i="8"/>
  <c r="K83" i="8"/>
  <c r="T82" i="8"/>
  <c r="S82" i="8"/>
  <c r="R82" i="8"/>
  <c r="Q82" i="8"/>
  <c r="P82" i="8"/>
  <c r="O82" i="8"/>
  <c r="N82" i="8"/>
  <c r="M82" i="8"/>
  <c r="L82" i="8"/>
  <c r="K82" i="8"/>
  <c r="T81" i="8"/>
  <c r="S81" i="8"/>
  <c r="R81" i="8"/>
  <c r="Q81" i="8"/>
  <c r="P81" i="8"/>
  <c r="O81" i="8"/>
  <c r="N81" i="8"/>
  <c r="M81" i="8"/>
  <c r="L81" i="8"/>
  <c r="K81" i="8"/>
  <c r="T78" i="8"/>
  <c r="S78" i="8"/>
  <c r="R78" i="8"/>
  <c r="Q78" i="8"/>
  <c r="P78" i="8"/>
  <c r="O78" i="8"/>
  <c r="N78" i="8"/>
  <c r="M78" i="8"/>
  <c r="L78" i="8"/>
  <c r="K78" i="8"/>
  <c r="T77" i="8"/>
  <c r="S77" i="8"/>
  <c r="R77" i="8"/>
  <c r="Q77" i="8"/>
  <c r="P77" i="8"/>
  <c r="O77" i="8"/>
  <c r="N77" i="8"/>
  <c r="M77" i="8"/>
  <c r="L77" i="8"/>
  <c r="K77" i="8"/>
  <c r="T76" i="8"/>
  <c r="S76" i="8"/>
  <c r="R76" i="8"/>
  <c r="Q76" i="8"/>
  <c r="P76" i="8"/>
  <c r="O76" i="8"/>
  <c r="N76" i="8"/>
  <c r="M76" i="8"/>
  <c r="L76" i="8"/>
  <c r="K76" i="8"/>
  <c r="T75" i="8"/>
  <c r="S75" i="8"/>
  <c r="R75" i="8"/>
  <c r="Q75" i="8"/>
  <c r="P75" i="8"/>
  <c r="O75" i="8"/>
  <c r="N75" i="8"/>
  <c r="M75" i="8"/>
  <c r="L75" i="8"/>
  <c r="K75" i="8"/>
  <c r="T72" i="8"/>
  <c r="S72" i="8"/>
  <c r="R72" i="8"/>
  <c r="Q72" i="8"/>
  <c r="P72" i="8"/>
  <c r="O72" i="8"/>
  <c r="N72" i="8"/>
  <c r="M72" i="8"/>
  <c r="L72" i="8"/>
  <c r="K72" i="8"/>
  <c r="T71" i="8"/>
  <c r="S71" i="8"/>
  <c r="R71" i="8"/>
  <c r="Q71" i="8"/>
  <c r="P71" i="8"/>
  <c r="O71" i="8"/>
  <c r="N71" i="8"/>
  <c r="M71" i="8"/>
  <c r="L71" i="8"/>
  <c r="K71" i="8"/>
  <c r="T70" i="8"/>
  <c r="S70" i="8"/>
  <c r="R70" i="8"/>
  <c r="Q70" i="8"/>
  <c r="P70" i="8"/>
  <c r="O70" i="8"/>
  <c r="N70" i="8"/>
  <c r="M70" i="8"/>
  <c r="L70" i="8"/>
  <c r="K70" i="8"/>
  <c r="T69" i="8"/>
  <c r="S69" i="8"/>
  <c r="R69" i="8"/>
  <c r="Q69" i="8"/>
  <c r="P69" i="8"/>
  <c r="O69" i="8"/>
  <c r="N69" i="8"/>
  <c r="M69" i="8"/>
  <c r="L69" i="8"/>
  <c r="K69" i="8"/>
  <c r="T68" i="8"/>
  <c r="S68" i="8"/>
  <c r="R68" i="8"/>
  <c r="Q68" i="8"/>
  <c r="P68" i="8"/>
  <c r="O68" i="8"/>
  <c r="N68" i="8"/>
  <c r="M68" i="8"/>
  <c r="L68" i="8"/>
  <c r="K68" i="8"/>
  <c r="T67" i="8"/>
  <c r="S67" i="8"/>
  <c r="R67" i="8"/>
  <c r="Q67" i="8"/>
  <c r="P67" i="8"/>
  <c r="O67" i="8"/>
  <c r="N67" i="8"/>
  <c r="M67" i="8"/>
  <c r="L67" i="8"/>
  <c r="K67" i="8"/>
  <c r="T66" i="8"/>
  <c r="S66" i="8"/>
  <c r="R66" i="8"/>
  <c r="Q66" i="8"/>
  <c r="P66" i="8"/>
  <c r="O66" i="8"/>
  <c r="N66" i="8"/>
  <c r="M66" i="8"/>
  <c r="L66" i="8"/>
  <c r="K66" i="8"/>
  <c r="T65" i="8"/>
  <c r="S65" i="8"/>
  <c r="R65" i="8"/>
  <c r="Q65" i="8"/>
  <c r="P65" i="8"/>
  <c r="O65" i="8"/>
  <c r="N65" i="8"/>
  <c r="M65" i="8"/>
  <c r="L65" i="8"/>
  <c r="K65" i="8"/>
  <c r="T64" i="8"/>
  <c r="S64" i="8"/>
  <c r="R64" i="8"/>
  <c r="Q64" i="8"/>
  <c r="P64" i="8"/>
  <c r="O64" i="8"/>
  <c r="N64" i="8"/>
  <c r="M64" i="8"/>
  <c r="L64" i="8"/>
  <c r="K64" i="8"/>
  <c r="T63" i="8"/>
  <c r="S63" i="8"/>
  <c r="R63" i="8"/>
  <c r="Q63" i="8"/>
  <c r="P63" i="8"/>
  <c r="O63" i="8"/>
  <c r="N63" i="8"/>
  <c r="M63" i="8"/>
  <c r="L63" i="8"/>
  <c r="K63" i="8"/>
  <c r="T62" i="8"/>
  <c r="S62" i="8"/>
  <c r="R62" i="8"/>
  <c r="Q62" i="8"/>
  <c r="P62" i="8"/>
  <c r="O62" i="8"/>
  <c r="N62" i="8"/>
  <c r="M62" i="8"/>
  <c r="L62" i="8"/>
  <c r="K62" i="8"/>
  <c r="T59" i="8"/>
  <c r="S59" i="8"/>
  <c r="R59" i="8"/>
  <c r="Q59" i="8"/>
  <c r="P59" i="8"/>
  <c r="O59" i="8"/>
  <c r="N59" i="8"/>
  <c r="M59" i="8"/>
  <c r="L59" i="8"/>
  <c r="K59" i="8"/>
  <c r="T58" i="8"/>
  <c r="S58" i="8"/>
  <c r="R58" i="8"/>
  <c r="Q58" i="8"/>
  <c r="P58" i="8"/>
  <c r="O58" i="8"/>
  <c r="N58" i="8"/>
  <c r="M58" i="8"/>
  <c r="L58" i="8"/>
  <c r="K58" i="8"/>
  <c r="T57" i="8"/>
  <c r="S57" i="8"/>
  <c r="R57" i="8"/>
  <c r="Q57" i="8"/>
  <c r="P57" i="8"/>
  <c r="O57" i="8"/>
  <c r="N57" i="8"/>
  <c r="M57" i="8"/>
  <c r="L57" i="8"/>
  <c r="K57" i="8"/>
  <c r="T56" i="8"/>
  <c r="S56" i="8"/>
  <c r="R56" i="8"/>
  <c r="Q56" i="8"/>
  <c r="P56" i="8"/>
  <c r="O56" i="8"/>
  <c r="N56" i="8"/>
  <c r="M56" i="8"/>
  <c r="L56" i="8"/>
  <c r="K56" i="8"/>
  <c r="T55" i="8"/>
  <c r="S55" i="8"/>
  <c r="R55" i="8"/>
  <c r="Q55" i="8"/>
  <c r="P55" i="8"/>
  <c r="O55" i="8"/>
  <c r="N55" i="8"/>
  <c r="M55" i="8"/>
  <c r="L55" i="8"/>
  <c r="K55" i="8"/>
  <c r="T54" i="8"/>
  <c r="S54" i="8"/>
  <c r="R54" i="8"/>
  <c r="Q54" i="8"/>
  <c r="P54" i="8"/>
  <c r="O54" i="8"/>
  <c r="N54" i="8"/>
  <c r="M54" i="8"/>
  <c r="L54" i="8"/>
  <c r="K54" i="8"/>
  <c r="T53" i="8"/>
  <c r="S53" i="8"/>
  <c r="R53" i="8"/>
  <c r="Q53" i="8"/>
  <c r="P53" i="8"/>
  <c r="O53" i="8"/>
  <c r="N53" i="8"/>
  <c r="M53" i="8"/>
  <c r="L53" i="8"/>
  <c r="K53" i="8"/>
  <c r="T52" i="8"/>
  <c r="S52" i="8"/>
  <c r="R52" i="8"/>
  <c r="Q52" i="8"/>
  <c r="P52" i="8"/>
  <c r="O52" i="8"/>
  <c r="N52" i="8"/>
  <c r="M52" i="8"/>
  <c r="L52" i="8"/>
  <c r="K52" i="8"/>
  <c r="T51" i="8"/>
  <c r="S51" i="8"/>
  <c r="R51" i="8"/>
  <c r="Q51" i="8"/>
  <c r="P51" i="8"/>
  <c r="O51" i="8"/>
  <c r="N51" i="8"/>
  <c r="M51" i="8"/>
  <c r="L51" i="8"/>
  <c r="K51" i="8"/>
  <c r="T50" i="8"/>
  <c r="S50" i="8"/>
  <c r="R50" i="8"/>
  <c r="Q50" i="8"/>
  <c r="P50" i="8"/>
  <c r="O50" i="8"/>
  <c r="N50" i="8"/>
  <c r="M50" i="8"/>
  <c r="L50" i="8"/>
  <c r="K50" i="8"/>
  <c r="T47" i="8"/>
  <c r="S47" i="8"/>
  <c r="R47" i="8"/>
  <c r="Q47" i="8"/>
  <c r="P47" i="8"/>
  <c r="O47" i="8"/>
  <c r="N47" i="8"/>
  <c r="M47" i="8"/>
  <c r="L47" i="8"/>
  <c r="K47" i="8"/>
  <c r="T46" i="8"/>
  <c r="S46" i="8"/>
  <c r="R46" i="8"/>
  <c r="Q46" i="8"/>
  <c r="P46" i="8"/>
  <c r="O46" i="8"/>
  <c r="N46" i="8"/>
  <c r="M46" i="8"/>
  <c r="L46" i="8"/>
  <c r="K46" i="8"/>
  <c r="T45" i="8"/>
  <c r="S45" i="8"/>
  <c r="R45" i="8"/>
  <c r="Q45" i="8"/>
  <c r="P45" i="8"/>
  <c r="O45" i="8"/>
  <c r="N45" i="8"/>
  <c r="M45" i="8"/>
  <c r="L45" i="8"/>
  <c r="K45" i="8"/>
  <c r="T44" i="8"/>
  <c r="S44" i="8"/>
  <c r="R44" i="8"/>
  <c r="Q44" i="8"/>
  <c r="P44" i="8"/>
  <c r="O44" i="8"/>
  <c r="N44" i="8"/>
  <c r="M44" i="8"/>
  <c r="L44" i="8"/>
  <c r="K44" i="8"/>
  <c r="T43" i="8"/>
  <c r="S43" i="8"/>
  <c r="R43" i="8"/>
  <c r="Q43" i="8"/>
  <c r="P43" i="8"/>
  <c r="O43" i="8"/>
  <c r="N43" i="8"/>
  <c r="M43" i="8"/>
  <c r="L43" i="8"/>
  <c r="K43" i="8"/>
  <c r="T42" i="8"/>
  <c r="S42" i="8"/>
  <c r="R42" i="8"/>
  <c r="Q42" i="8"/>
  <c r="P42" i="8"/>
  <c r="O42" i="8"/>
  <c r="N42" i="8"/>
  <c r="M42" i="8"/>
  <c r="L42" i="8"/>
  <c r="K42" i="8"/>
  <c r="T41" i="8"/>
  <c r="S41" i="8"/>
  <c r="R41" i="8"/>
  <c r="Q41" i="8"/>
  <c r="P41" i="8"/>
  <c r="O41" i="8"/>
  <c r="N41" i="8"/>
  <c r="M41" i="8"/>
  <c r="L41" i="8"/>
  <c r="K41" i="8"/>
  <c r="T40" i="8"/>
  <c r="S40" i="8"/>
  <c r="R40" i="8"/>
  <c r="Q40" i="8"/>
  <c r="P40" i="8"/>
  <c r="O40" i="8"/>
  <c r="N40" i="8"/>
  <c r="M40" i="8"/>
  <c r="L40" i="8"/>
  <c r="K40" i="8"/>
  <c r="T39" i="8"/>
  <c r="S39" i="8"/>
  <c r="R39" i="8"/>
  <c r="Q39" i="8"/>
  <c r="P39" i="8"/>
  <c r="O39" i="8"/>
  <c r="N39" i="8"/>
  <c r="M39" i="8"/>
  <c r="L39" i="8"/>
  <c r="K39" i="8"/>
  <c r="T38" i="8"/>
  <c r="S38" i="8"/>
  <c r="R38" i="8"/>
  <c r="Q38" i="8"/>
  <c r="P38" i="8"/>
  <c r="O38" i="8"/>
  <c r="N38" i="8"/>
  <c r="M38" i="8"/>
  <c r="L38" i="8"/>
  <c r="K38" i="8"/>
  <c r="T37" i="8"/>
  <c r="S37" i="8"/>
  <c r="R37" i="8"/>
  <c r="Q37" i="8"/>
  <c r="P37" i="8"/>
  <c r="O37" i="8"/>
  <c r="N37" i="8"/>
  <c r="M37" i="8"/>
  <c r="L37" i="8"/>
  <c r="K37" i="8"/>
  <c r="T36" i="8"/>
  <c r="S36" i="8"/>
  <c r="R36" i="8"/>
  <c r="Q36" i="8"/>
  <c r="P36" i="8"/>
  <c r="O36" i="8"/>
  <c r="N36" i="8"/>
  <c r="M36" i="8"/>
  <c r="L36" i="8"/>
  <c r="K36" i="8"/>
  <c r="T35" i="8"/>
  <c r="S35" i="8"/>
  <c r="R35" i="8"/>
  <c r="Q35" i="8"/>
  <c r="P35" i="8"/>
  <c r="O35" i="8"/>
  <c r="N35" i="8"/>
  <c r="M35" i="8"/>
  <c r="L35" i="8"/>
  <c r="K35" i="8"/>
  <c r="T34" i="8"/>
  <c r="S34" i="8"/>
  <c r="R34" i="8"/>
  <c r="Q34" i="8"/>
  <c r="P34" i="8"/>
  <c r="O34" i="8"/>
  <c r="N34" i="8"/>
  <c r="M34" i="8"/>
  <c r="L34" i="8"/>
  <c r="K34" i="8"/>
  <c r="T31" i="8"/>
  <c r="S31" i="8"/>
  <c r="R31" i="8"/>
  <c r="Q31" i="8"/>
  <c r="P31" i="8"/>
  <c r="O31" i="8"/>
  <c r="N31" i="8"/>
  <c r="M31" i="8"/>
  <c r="L31" i="8"/>
  <c r="K31" i="8"/>
  <c r="T30" i="8"/>
  <c r="S30" i="8"/>
  <c r="R30" i="8"/>
  <c r="Q30" i="8"/>
  <c r="P30" i="8"/>
  <c r="O30" i="8"/>
  <c r="N30" i="8"/>
  <c r="M30" i="8"/>
  <c r="L30" i="8"/>
  <c r="K30" i="8"/>
  <c r="T29" i="8"/>
  <c r="S29" i="8"/>
  <c r="R29" i="8"/>
  <c r="Q29" i="8"/>
  <c r="P29" i="8"/>
  <c r="O29" i="8"/>
  <c r="N29" i="8"/>
  <c r="M29" i="8"/>
  <c r="L29" i="8"/>
  <c r="K29" i="8"/>
  <c r="T28" i="8"/>
  <c r="S28" i="8"/>
  <c r="R28" i="8"/>
  <c r="Q28" i="8"/>
  <c r="P28" i="8"/>
  <c r="O28" i="8"/>
  <c r="N28" i="8"/>
  <c r="M28" i="8"/>
  <c r="L28" i="8"/>
  <c r="K28" i="8"/>
  <c r="T27" i="8"/>
  <c r="S27" i="8"/>
  <c r="R27" i="8"/>
  <c r="Q27" i="8"/>
  <c r="P27" i="8"/>
  <c r="O27" i="8"/>
  <c r="N27" i="8"/>
  <c r="M27" i="8"/>
  <c r="L27" i="8"/>
  <c r="K27" i="8"/>
  <c r="T26" i="8"/>
  <c r="S26" i="8"/>
  <c r="R26" i="8"/>
  <c r="Q26" i="8"/>
  <c r="P26" i="8"/>
  <c r="O26" i="8"/>
  <c r="N26" i="8"/>
  <c r="M26" i="8"/>
  <c r="L26" i="8"/>
  <c r="K26" i="8"/>
  <c r="T25" i="8"/>
  <c r="S25" i="8"/>
  <c r="R25" i="8"/>
  <c r="Q25" i="8"/>
  <c r="P25" i="8"/>
  <c r="O25" i="8"/>
  <c r="N25" i="8"/>
  <c r="M25" i="8"/>
  <c r="L25" i="8"/>
  <c r="K25" i="8"/>
  <c r="T24" i="8"/>
  <c r="S24" i="8"/>
  <c r="R24" i="8"/>
  <c r="Q24" i="8"/>
  <c r="P24" i="8"/>
  <c r="O24" i="8"/>
  <c r="N24" i="8"/>
  <c r="M24" i="8"/>
  <c r="L24" i="8"/>
  <c r="K24" i="8"/>
  <c r="T166" i="10"/>
  <c r="S166" i="10"/>
  <c r="R166" i="10"/>
  <c r="Q166" i="10"/>
  <c r="P166" i="10"/>
  <c r="O166" i="10"/>
  <c r="N166" i="10"/>
  <c r="M166" i="10"/>
  <c r="L166" i="10"/>
  <c r="K166" i="10"/>
  <c r="T165" i="10"/>
  <c r="S165" i="10"/>
  <c r="R165" i="10"/>
  <c r="Q165" i="10"/>
  <c r="P165" i="10"/>
  <c r="O165" i="10"/>
  <c r="N165" i="10"/>
  <c r="M165" i="10"/>
  <c r="L165" i="10"/>
  <c r="K165" i="10"/>
  <c r="T164" i="10"/>
  <c r="S164" i="10"/>
  <c r="R164" i="10"/>
  <c r="Q164" i="10"/>
  <c r="P164" i="10"/>
  <c r="O164" i="10"/>
  <c r="N164" i="10"/>
  <c r="M164" i="10"/>
  <c r="L164" i="10"/>
  <c r="K164" i="10"/>
  <c r="T161" i="10"/>
  <c r="S161" i="10"/>
  <c r="R161" i="10"/>
  <c r="Q161" i="10"/>
  <c r="P161" i="10"/>
  <c r="O161" i="10"/>
  <c r="N161" i="10"/>
  <c r="M161" i="10"/>
  <c r="L161" i="10"/>
  <c r="K161" i="10"/>
  <c r="T160" i="10"/>
  <c r="S160" i="10"/>
  <c r="R160" i="10"/>
  <c r="Q160" i="10"/>
  <c r="P160" i="10"/>
  <c r="O160" i="10"/>
  <c r="N160" i="10"/>
  <c r="M160" i="10"/>
  <c r="L160" i="10"/>
  <c r="K160" i="10"/>
  <c r="T159" i="10"/>
  <c r="S159" i="10"/>
  <c r="R159" i="10"/>
  <c r="Q159" i="10"/>
  <c r="P159" i="10"/>
  <c r="O159" i="10"/>
  <c r="N159" i="10"/>
  <c r="M159" i="10"/>
  <c r="L159" i="10"/>
  <c r="K159" i="10"/>
  <c r="T158" i="10"/>
  <c r="S158" i="10"/>
  <c r="R158" i="10"/>
  <c r="Q158" i="10"/>
  <c r="P158" i="10"/>
  <c r="O158" i="10"/>
  <c r="N158" i="10"/>
  <c r="M158" i="10"/>
  <c r="L158" i="10"/>
  <c r="K158" i="10"/>
  <c r="T157" i="10"/>
  <c r="S157" i="10"/>
  <c r="R157" i="10"/>
  <c r="Q157" i="10"/>
  <c r="P157" i="10"/>
  <c r="O157" i="10"/>
  <c r="N157" i="10"/>
  <c r="M157" i="10"/>
  <c r="L157" i="10"/>
  <c r="K157" i="10"/>
  <c r="T156" i="10"/>
  <c r="S156" i="10"/>
  <c r="R156" i="10"/>
  <c r="Q156" i="10"/>
  <c r="P156" i="10"/>
  <c r="O156" i="10"/>
  <c r="N156" i="10"/>
  <c r="M156" i="10"/>
  <c r="L156" i="10"/>
  <c r="K156" i="10"/>
  <c r="T155" i="10"/>
  <c r="S155" i="10"/>
  <c r="R155" i="10"/>
  <c r="Q155" i="10"/>
  <c r="P155" i="10"/>
  <c r="O155" i="10"/>
  <c r="N155" i="10"/>
  <c r="M155" i="10"/>
  <c r="L155" i="10"/>
  <c r="K155" i="10"/>
  <c r="T154" i="10"/>
  <c r="S154" i="10"/>
  <c r="R154" i="10"/>
  <c r="Q154" i="10"/>
  <c r="P154" i="10"/>
  <c r="O154" i="10"/>
  <c r="N154" i="10"/>
  <c r="M154" i="10"/>
  <c r="L154" i="10"/>
  <c r="K154" i="10"/>
  <c r="T153" i="10"/>
  <c r="S153" i="10"/>
  <c r="R153" i="10"/>
  <c r="Q153" i="10"/>
  <c r="P153" i="10"/>
  <c r="O153" i="10"/>
  <c r="N153" i="10"/>
  <c r="M153" i="10"/>
  <c r="L153" i="10"/>
  <c r="K153" i="10"/>
  <c r="T152" i="10"/>
  <c r="S152" i="10"/>
  <c r="R152" i="10"/>
  <c r="Q152" i="10"/>
  <c r="P152" i="10"/>
  <c r="O152" i="10"/>
  <c r="N152" i="10"/>
  <c r="M152" i="10"/>
  <c r="L152" i="10"/>
  <c r="K152" i="10"/>
  <c r="T151" i="10"/>
  <c r="S151" i="10"/>
  <c r="R151" i="10"/>
  <c r="Q151" i="10"/>
  <c r="P151" i="10"/>
  <c r="O151" i="10"/>
  <c r="N151" i="10"/>
  <c r="M151" i="10"/>
  <c r="L151" i="10"/>
  <c r="K151" i="10"/>
  <c r="T150" i="10"/>
  <c r="S150" i="10"/>
  <c r="R150" i="10"/>
  <c r="Q150" i="10"/>
  <c r="P150" i="10"/>
  <c r="O150" i="10"/>
  <c r="N150" i="10"/>
  <c r="M150" i="10"/>
  <c r="L150" i="10"/>
  <c r="K150" i="10"/>
  <c r="T147" i="10"/>
  <c r="S147" i="10"/>
  <c r="R147" i="10"/>
  <c r="Q147" i="10"/>
  <c r="P147" i="10"/>
  <c r="O147" i="10"/>
  <c r="N147" i="10"/>
  <c r="M147" i="10"/>
  <c r="L147" i="10"/>
  <c r="K147" i="10"/>
  <c r="T146" i="10"/>
  <c r="S146" i="10"/>
  <c r="R146" i="10"/>
  <c r="Q146" i="10"/>
  <c r="P146" i="10"/>
  <c r="O146" i="10"/>
  <c r="N146" i="10"/>
  <c r="M146" i="10"/>
  <c r="L146" i="10"/>
  <c r="K146" i="10"/>
  <c r="T145" i="10"/>
  <c r="S145" i="10"/>
  <c r="R145" i="10"/>
  <c r="Q145" i="10"/>
  <c r="P145" i="10"/>
  <c r="O145" i="10"/>
  <c r="N145" i="10"/>
  <c r="M145" i="10"/>
  <c r="L145" i="10"/>
  <c r="K145" i="10"/>
  <c r="T144" i="10"/>
  <c r="S144" i="10"/>
  <c r="R144" i="10"/>
  <c r="Q144" i="10"/>
  <c r="P144" i="10"/>
  <c r="O144" i="10"/>
  <c r="N144" i="10"/>
  <c r="M144" i="10"/>
  <c r="L144" i="10"/>
  <c r="K144" i="10"/>
  <c r="T143" i="10"/>
  <c r="S143" i="10"/>
  <c r="R143" i="10"/>
  <c r="Q143" i="10"/>
  <c r="P143" i="10"/>
  <c r="O143" i="10"/>
  <c r="N143" i="10"/>
  <c r="M143" i="10"/>
  <c r="L143" i="10"/>
  <c r="K143" i="10"/>
  <c r="T142" i="10"/>
  <c r="S142" i="10"/>
  <c r="R142" i="10"/>
  <c r="Q142" i="10"/>
  <c r="P142" i="10"/>
  <c r="O142" i="10"/>
  <c r="N142" i="10"/>
  <c r="M142" i="10"/>
  <c r="L142" i="10"/>
  <c r="K142" i="10"/>
  <c r="T141" i="10"/>
  <c r="S141" i="10"/>
  <c r="R141" i="10"/>
  <c r="Q141" i="10"/>
  <c r="P141" i="10"/>
  <c r="O141" i="10"/>
  <c r="N141" i="10"/>
  <c r="M141" i="10"/>
  <c r="L141" i="10"/>
  <c r="K141" i="10"/>
  <c r="T140" i="10"/>
  <c r="S140" i="10"/>
  <c r="R140" i="10"/>
  <c r="Q140" i="10"/>
  <c r="P140" i="10"/>
  <c r="O140" i="10"/>
  <c r="N140" i="10"/>
  <c r="M140" i="10"/>
  <c r="L140" i="10"/>
  <c r="K140" i="10"/>
  <c r="T139" i="10"/>
  <c r="S139" i="10"/>
  <c r="R139" i="10"/>
  <c r="Q139" i="10"/>
  <c r="P139" i="10"/>
  <c r="O139" i="10"/>
  <c r="N139" i="10"/>
  <c r="M139" i="10"/>
  <c r="L139" i="10"/>
  <c r="K139" i="10"/>
  <c r="T138" i="10"/>
  <c r="S138" i="10"/>
  <c r="R138" i="10"/>
  <c r="Q138" i="10"/>
  <c r="P138" i="10"/>
  <c r="O138" i="10"/>
  <c r="N138" i="10"/>
  <c r="M138" i="10"/>
  <c r="L138" i="10"/>
  <c r="K138" i="10"/>
  <c r="T137" i="10"/>
  <c r="S137" i="10"/>
  <c r="R137" i="10"/>
  <c r="Q137" i="10"/>
  <c r="P137" i="10"/>
  <c r="O137" i="10"/>
  <c r="N137" i="10"/>
  <c r="M137" i="10"/>
  <c r="L137" i="10"/>
  <c r="K137" i="10"/>
  <c r="T136" i="10"/>
  <c r="S136" i="10"/>
  <c r="R136" i="10"/>
  <c r="Q136" i="10"/>
  <c r="P136" i="10"/>
  <c r="O136" i="10"/>
  <c r="N136" i="10"/>
  <c r="M136" i="10"/>
  <c r="L136" i="10"/>
  <c r="K136" i="10"/>
  <c r="T132" i="10"/>
  <c r="S132" i="10"/>
  <c r="R132" i="10"/>
  <c r="Q132" i="10"/>
  <c r="P132" i="10"/>
  <c r="O132" i="10"/>
  <c r="N132" i="10"/>
  <c r="M132" i="10"/>
  <c r="L132" i="10"/>
  <c r="K132" i="10"/>
  <c r="T131" i="10"/>
  <c r="S131" i="10"/>
  <c r="R131" i="10"/>
  <c r="Q131" i="10"/>
  <c r="P131" i="10"/>
  <c r="O131" i="10"/>
  <c r="N131" i="10"/>
  <c r="M131" i="10"/>
  <c r="L131" i="10"/>
  <c r="K131" i="10"/>
  <c r="T130" i="10"/>
  <c r="S130" i="10"/>
  <c r="R130" i="10"/>
  <c r="Q130" i="10"/>
  <c r="P130" i="10"/>
  <c r="O130" i="10"/>
  <c r="N130" i="10"/>
  <c r="M130" i="10"/>
  <c r="L130" i="10"/>
  <c r="K130" i="10"/>
  <c r="T129" i="10"/>
  <c r="S129" i="10"/>
  <c r="R129" i="10"/>
  <c r="Q129" i="10"/>
  <c r="P129" i="10"/>
  <c r="O129" i="10"/>
  <c r="N129" i="10"/>
  <c r="M129" i="10"/>
  <c r="L129" i="10"/>
  <c r="K129" i="10"/>
  <c r="T128" i="10"/>
  <c r="S128" i="10"/>
  <c r="R128" i="10"/>
  <c r="Q128" i="10"/>
  <c r="P128" i="10"/>
  <c r="O128" i="10"/>
  <c r="N128" i="10"/>
  <c r="M128" i="10"/>
  <c r="L128" i="10"/>
  <c r="K128" i="10"/>
  <c r="T127" i="10"/>
  <c r="S127" i="10"/>
  <c r="R127" i="10"/>
  <c r="Q127" i="10"/>
  <c r="P127" i="10"/>
  <c r="O127" i="10"/>
  <c r="N127" i="10"/>
  <c r="M127" i="10"/>
  <c r="L127" i="10"/>
  <c r="K127" i="10"/>
  <c r="T126" i="10"/>
  <c r="S126" i="10"/>
  <c r="R126" i="10"/>
  <c r="Q126" i="10"/>
  <c r="P126" i="10"/>
  <c r="O126" i="10"/>
  <c r="N126" i="10"/>
  <c r="M126" i="10"/>
  <c r="L126" i="10"/>
  <c r="K126" i="10"/>
  <c r="T125" i="10"/>
  <c r="S125" i="10"/>
  <c r="R125" i="10"/>
  <c r="Q125" i="10"/>
  <c r="P125" i="10"/>
  <c r="O125" i="10"/>
  <c r="N125" i="10"/>
  <c r="M125" i="10"/>
  <c r="L125" i="10"/>
  <c r="K125" i="10"/>
  <c r="T124" i="10"/>
  <c r="S124" i="10"/>
  <c r="R124" i="10"/>
  <c r="Q124" i="10"/>
  <c r="P124" i="10"/>
  <c r="O124" i="10"/>
  <c r="N124" i="10"/>
  <c r="M124" i="10"/>
  <c r="L124" i="10"/>
  <c r="K124" i="10"/>
  <c r="T123" i="10"/>
  <c r="S123" i="10"/>
  <c r="R123" i="10"/>
  <c r="Q123" i="10"/>
  <c r="P123" i="10"/>
  <c r="O123" i="10"/>
  <c r="N123" i="10"/>
  <c r="M123" i="10"/>
  <c r="L123" i="10"/>
  <c r="K123" i="10"/>
  <c r="T122" i="10"/>
  <c r="S122" i="10"/>
  <c r="R122" i="10"/>
  <c r="Q122" i="10"/>
  <c r="P122" i="10"/>
  <c r="O122" i="10"/>
  <c r="N122" i="10"/>
  <c r="M122" i="10"/>
  <c r="L122" i="10"/>
  <c r="K122" i="10"/>
  <c r="T121" i="10"/>
  <c r="S121" i="10"/>
  <c r="R121" i="10"/>
  <c r="Q121" i="10"/>
  <c r="P121" i="10"/>
  <c r="O121" i="10"/>
  <c r="N121" i="10"/>
  <c r="M121" i="10"/>
  <c r="L121" i="10"/>
  <c r="K121" i="10"/>
  <c r="T120" i="10"/>
  <c r="S120" i="10"/>
  <c r="R120" i="10"/>
  <c r="Q120" i="10"/>
  <c r="P120" i="10"/>
  <c r="O120" i="10"/>
  <c r="N120" i="10"/>
  <c r="M120" i="10"/>
  <c r="L120" i="10"/>
  <c r="K120" i="10"/>
  <c r="T119" i="10"/>
  <c r="S119" i="10"/>
  <c r="R119" i="10"/>
  <c r="Q119" i="10"/>
  <c r="P119" i="10"/>
  <c r="O119" i="10"/>
  <c r="N119" i="10"/>
  <c r="M119" i="10"/>
  <c r="L119" i="10"/>
  <c r="K119" i="10"/>
  <c r="T118" i="10"/>
  <c r="S118" i="10"/>
  <c r="R118" i="10"/>
  <c r="Q118" i="10"/>
  <c r="P118" i="10"/>
  <c r="O118" i="10"/>
  <c r="N118" i="10"/>
  <c r="M118" i="10"/>
  <c r="L118" i="10"/>
  <c r="K118" i="10"/>
  <c r="T115" i="10"/>
  <c r="S115" i="10"/>
  <c r="R115" i="10"/>
  <c r="Q115" i="10"/>
  <c r="P115" i="10"/>
  <c r="O115" i="10"/>
  <c r="N115" i="10"/>
  <c r="M115" i="10"/>
  <c r="L115" i="10"/>
  <c r="K115" i="10"/>
  <c r="T114" i="10"/>
  <c r="S114" i="10"/>
  <c r="R114" i="10"/>
  <c r="Q114" i="10"/>
  <c r="P114" i="10"/>
  <c r="O114" i="10"/>
  <c r="N114" i="10"/>
  <c r="M114" i="10"/>
  <c r="L114" i="10"/>
  <c r="K114" i="10"/>
  <c r="T113" i="10"/>
  <c r="S113" i="10"/>
  <c r="R113" i="10"/>
  <c r="Q113" i="10"/>
  <c r="P113" i="10"/>
  <c r="O113" i="10"/>
  <c r="N113" i="10"/>
  <c r="M113" i="10"/>
  <c r="L113" i="10"/>
  <c r="K113" i="10"/>
  <c r="T112" i="10"/>
  <c r="S112" i="10"/>
  <c r="R112" i="10"/>
  <c r="Q112" i="10"/>
  <c r="P112" i="10"/>
  <c r="O112" i="10"/>
  <c r="N112" i="10"/>
  <c r="M112" i="10"/>
  <c r="L112" i="10"/>
  <c r="K112" i="10"/>
  <c r="T111" i="10"/>
  <c r="S111" i="10"/>
  <c r="R111" i="10"/>
  <c r="Q111" i="10"/>
  <c r="P111" i="10"/>
  <c r="O111" i="10"/>
  <c r="N111" i="10"/>
  <c r="M111" i="10"/>
  <c r="L111" i="10"/>
  <c r="K111" i="10"/>
  <c r="T110" i="10"/>
  <c r="S110" i="10"/>
  <c r="R110" i="10"/>
  <c r="Q110" i="10"/>
  <c r="P110" i="10"/>
  <c r="O110" i="10"/>
  <c r="N110" i="10"/>
  <c r="M110" i="10"/>
  <c r="L110" i="10"/>
  <c r="K110" i="10"/>
  <c r="T109" i="10"/>
  <c r="S109" i="10"/>
  <c r="R109" i="10"/>
  <c r="Q109" i="10"/>
  <c r="P109" i="10"/>
  <c r="O109" i="10"/>
  <c r="N109" i="10"/>
  <c r="M109" i="10"/>
  <c r="L109" i="10"/>
  <c r="K109" i="10"/>
  <c r="T108" i="10"/>
  <c r="S108" i="10"/>
  <c r="R108" i="10"/>
  <c r="Q108" i="10"/>
  <c r="P108" i="10"/>
  <c r="O108" i="10"/>
  <c r="N108" i="10"/>
  <c r="M108" i="10"/>
  <c r="L108" i="10"/>
  <c r="K108" i="10"/>
  <c r="T107" i="10"/>
  <c r="S107" i="10"/>
  <c r="R107" i="10"/>
  <c r="Q107" i="10"/>
  <c r="P107" i="10"/>
  <c r="O107" i="10"/>
  <c r="N107" i="10"/>
  <c r="M107" i="10"/>
  <c r="L107" i="10"/>
  <c r="K107" i="10"/>
  <c r="T106" i="10"/>
  <c r="S106" i="10"/>
  <c r="R106" i="10"/>
  <c r="Q106" i="10"/>
  <c r="P106" i="10"/>
  <c r="O106" i="10"/>
  <c r="N106" i="10"/>
  <c r="M106" i="10"/>
  <c r="L106" i="10"/>
  <c r="K106" i="10"/>
  <c r="T105" i="10"/>
  <c r="S105" i="10"/>
  <c r="R105" i="10"/>
  <c r="Q105" i="10"/>
  <c r="P105" i="10"/>
  <c r="O105" i="10"/>
  <c r="N105" i="10"/>
  <c r="M105" i="10"/>
  <c r="L105" i="10"/>
  <c r="K105" i="10"/>
  <c r="T104" i="10"/>
  <c r="S104" i="10"/>
  <c r="R104" i="10"/>
  <c r="Q104" i="10"/>
  <c r="P104" i="10"/>
  <c r="O104" i="10"/>
  <c r="N104" i="10"/>
  <c r="M104" i="10"/>
  <c r="L104" i="10"/>
  <c r="K104" i="10"/>
  <c r="T103" i="10"/>
  <c r="S103" i="10"/>
  <c r="R103" i="10"/>
  <c r="Q103" i="10"/>
  <c r="P103" i="10"/>
  <c r="O103" i="10"/>
  <c r="N103" i="10"/>
  <c r="M103" i="10"/>
  <c r="L103" i="10"/>
  <c r="K103" i="10"/>
  <c r="T100" i="10"/>
  <c r="S100" i="10"/>
  <c r="R100" i="10"/>
  <c r="Q100" i="10"/>
  <c r="P100" i="10"/>
  <c r="O100" i="10"/>
  <c r="N100" i="10"/>
  <c r="M100" i="10"/>
  <c r="L100" i="10"/>
  <c r="K100" i="10"/>
  <c r="T99" i="10"/>
  <c r="S99" i="10"/>
  <c r="R99" i="10"/>
  <c r="Q99" i="10"/>
  <c r="P99" i="10"/>
  <c r="O99" i="10"/>
  <c r="N99" i="10"/>
  <c r="M99" i="10"/>
  <c r="L99" i="10"/>
  <c r="K99" i="10"/>
  <c r="T98" i="10"/>
  <c r="S98" i="10"/>
  <c r="R98" i="10"/>
  <c r="Q98" i="10"/>
  <c r="P98" i="10"/>
  <c r="O98" i="10"/>
  <c r="N98" i="10"/>
  <c r="M98" i="10"/>
  <c r="L98" i="10"/>
  <c r="K98" i="10"/>
  <c r="T97" i="10"/>
  <c r="S97" i="10"/>
  <c r="R97" i="10"/>
  <c r="Q97" i="10"/>
  <c r="P97" i="10"/>
  <c r="O97" i="10"/>
  <c r="N97" i="10"/>
  <c r="M97" i="10"/>
  <c r="L97" i="10"/>
  <c r="K97" i="10"/>
  <c r="T96" i="10"/>
  <c r="S96" i="10"/>
  <c r="R96" i="10"/>
  <c r="Q96" i="10"/>
  <c r="P96" i="10"/>
  <c r="O96" i="10"/>
  <c r="N96" i="10"/>
  <c r="M96" i="10"/>
  <c r="L96" i="10"/>
  <c r="K96" i="10"/>
  <c r="T95" i="10"/>
  <c r="S95" i="10"/>
  <c r="R95" i="10"/>
  <c r="Q95" i="10"/>
  <c r="P95" i="10"/>
  <c r="O95" i="10"/>
  <c r="N95" i="10"/>
  <c r="M95" i="10"/>
  <c r="L95" i="10"/>
  <c r="K95" i="10"/>
  <c r="T94" i="10"/>
  <c r="S94" i="10"/>
  <c r="R94" i="10"/>
  <c r="Q94" i="10"/>
  <c r="P94" i="10"/>
  <c r="O94" i="10"/>
  <c r="N94" i="10"/>
  <c r="M94" i="10"/>
  <c r="L94" i="10"/>
  <c r="K94" i="10"/>
  <c r="T93" i="10"/>
  <c r="S93" i="10"/>
  <c r="R93" i="10"/>
  <c r="Q93" i="10"/>
  <c r="P93" i="10"/>
  <c r="O93" i="10"/>
  <c r="N93" i="10"/>
  <c r="M93" i="10"/>
  <c r="L93" i="10"/>
  <c r="K93" i="10"/>
  <c r="T92" i="10"/>
  <c r="S92" i="10"/>
  <c r="R92" i="10"/>
  <c r="Q92" i="10"/>
  <c r="P92" i="10"/>
  <c r="O92" i="10"/>
  <c r="N92" i="10"/>
  <c r="M92" i="10"/>
  <c r="L92" i="10"/>
  <c r="K92" i="10"/>
  <c r="T91" i="10"/>
  <c r="S91" i="10"/>
  <c r="R91" i="10"/>
  <c r="Q91" i="10"/>
  <c r="P91" i="10"/>
  <c r="O91" i="10"/>
  <c r="N91" i="10"/>
  <c r="M91" i="10"/>
  <c r="L91" i="10"/>
  <c r="K91" i="10"/>
  <c r="T90" i="10"/>
  <c r="S90" i="10"/>
  <c r="R90" i="10"/>
  <c r="Q90" i="10"/>
  <c r="P90" i="10"/>
  <c r="O90" i="10"/>
  <c r="N90" i="10"/>
  <c r="M90" i="10"/>
  <c r="L90" i="10"/>
  <c r="K90" i="10"/>
  <c r="T89" i="10"/>
  <c r="S89" i="10"/>
  <c r="R89" i="10"/>
  <c r="Q89" i="10"/>
  <c r="P89" i="10"/>
  <c r="O89" i="10"/>
  <c r="N89" i="10"/>
  <c r="M89" i="10"/>
  <c r="L89" i="10"/>
  <c r="K89" i="10"/>
  <c r="T88" i="10"/>
  <c r="S88" i="10"/>
  <c r="R88" i="10"/>
  <c r="Q88" i="10"/>
  <c r="P88" i="10"/>
  <c r="O88" i="10"/>
  <c r="N88" i="10"/>
  <c r="M88" i="10"/>
  <c r="L88" i="10"/>
  <c r="K88" i="10"/>
  <c r="T87" i="10"/>
  <c r="S87" i="10"/>
  <c r="R87" i="10"/>
  <c r="Q87" i="10"/>
  <c r="P87" i="10"/>
  <c r="O87" i="10"/>
  <c r="N87" i="10"/>
  <c r="M87" i="10"/>
  <c r="L87" i="10"/>
  <c r="K87" i="10"/>
  <c r="T86" i="10"/>
  <c r="S86" i="10"/>
  <c r="R86" i="10"/>
  <c r="Q86" i="10"/>
  <c r="P86" i="10"/>
  <c r="O86" i="10"/>
  <c r="N86" i="10"/>
  <c r="M86" i="10"/>
  <c r="L86" i="10"/>
  <c r="K86" i="10"/>
  <c r="T85" i="10"/>
  <c r="S85" i="10"/>
  <c r="R85" i="10"/>
  <c r="Q85" i="10"/>
  <c r="P85" i="10"/>
  <c r="O85" i="10"/>
  <c r="N85" i="10"/>
  <c r="M85" i="10"/>
  <c r="L85" i="10"/>
  <c r="K85" i="10"/>
  <c r="T84" i="10"/>
  <c r="S84" i="10"/>
  <c r="R84" i="10"/>
  <c r="Q84" i="10"/>
  <c r="P84" i="10"/>
  <c r="O84" i="10"/>
  <c r="N84" i="10"/>
  <c r="M84" i="10"/>
  <c r="L84" i="10"/>
  <c r="K84" i="10"/>
  <c r="T83" i="10"/>
  <c r="S83" i="10"/>
  <c r="R83" i="10"/>
  <c r="Q83" i="10"/>
  <c r="P83" i="10"/>
  <c r="O83" i="10"/>
  <c r="N83" i="10"/>
  <c r="M83" i="10"/>
  <c r="L83" i="10"/>
  <c r="K83" i="10"/>
  <c r="T82" i="10"/>
  <c r="S82" i="10"/>
  <c r="R82" i="10"/>
  <c r="Q82" i="10"/>
  <c r="P82" i="10"/>
  <c r="O82" i="10"/>
  <c r="N82" i="10"/>
  <c r="M82" i="10"/>
  <c r="L82" i="10"/>
  <c r="K82" i="10"/>
  <c r="T81" i="10"/>
  <c r="S81" i="10"/>
  <c r="R81" i="10"/>
  <c r="Q81" i="10"/>
  <c r="P81" i="10"/>
  <c r="O81" i="10"/>
  <c r="N81" i="10"/>
  <c r="M81" i="10"/>
  <c r="L81" i="10"/>
  <c r="K81" i="10"/>
  <c r="T78" i="10"/>
  <c r="S78" i="10"/>
  <c r="R78" i="10"/>
  <c r="Q78" i="10"/>
  <c r="P78" i="10"/>
  <c r="O78" i="10"/>
  <c r="N78" i="10"/>
  <c r="M78" i="10"/>
  <c r="L78" i="10"/>
  <c r="K78" i="10"/>
  <c r="T77" i="10"/>
  <c r="S77" i="10"/>
  <c r="R77" i="10"/>
  <c r="Q77" i="10"/>
  <c r="P77" i="10"/>
  <c r="O77" i="10"/>
  <c r="N77" i="10"/>
  <c r="M77" i="10"/>
  <c r="L77" i="10"/>
  <c r="K77" i="10"/>
  <c r="T76" i="10"/>
  <c r="S76" i="10"/>
  <c r="R76" i="10"/>
  <c r="Q76" i="10"/>
  <c r="P76" i="10"/>
  <c r="O76" i="10"/>
  <c r="N76" i="10"/>
  <c r="M76" i="10"/>
  <c r="L76" i="10"/>
  <c r="K76" i="10"/>
  <c r="T75" i="10"/>
  <c r="S75" i="10"/>
  <c r="R75" i="10"/>
  <c r="Q75" i="10"/>
  <c r="P75" i="10"/>
  <c r="O75" i="10"/>
  <c r="N75" i="10"/>
  <c r="M75" i="10"/>
  <c r="L75" i="10"/>
  <c r="K75" i="10"/>
  <c r="T72" i="10"/>
  <c r="S72" i="10"/>
  <c r="R72" i="10"/>
  <c r="Q72" i="10"/>
  <c r="P72" i="10"/>
  <c r="O72" i="10"/>
  <c r="N72" i="10"/>
  <c r="M72" i="10"/>
  <c r="L72" i="10"/>
  <c r="K72" i="10"/>
  <c r="T71" i="10"/>
  <c r="S71" i="10"/>
  <c r="R71" i="10"/>
  <c r="Q71" i="10"/>
  <c r="P71" i="10"/>
  <c r="O71" i="10"/>
  <c r="N71" i="10"/>
  <c r="M71" i="10"/>
  <c r="L71" i="10"/>
  <c r="K71" i="10"/>
  <c r="T70" i="10"/>
  <c r="S70" i="10"/>
  <c r="R70" i="10"/>
  <c r="Q70" i="10"/>
  <c r="P70" i="10"/>
  <c r="O70" i="10"/>
  <c r="N70" i="10"/>
  <c r="M70" i="10"/>
  <c r="L70" i="10"/>
  <c r="K70" i="10"/>
  <c r="T69" i="10"/>
  <c r="S69" i="10"/>
  <c r="R69" i="10"/>
  <c r="Q69" i="10"/>
  <c r="P69" i="10"/>
  <c r="O69" i="10"/>
  <c r="N69" i="10"/>
  <c r="M69" i="10"/>
  <c r="L69" i="10"/>
  <c r="K69" i="10"/>
  <c r="T68" i="10"/>
  <c r="S68" i="10"/>
  <c r="R68" i="10"/>
  <c r="Q68" i="10"/>
  <c r="P68" i="10"/>
  <c r="O68" i="10"/>
  <c r="N68" i="10"/>
  <c r="M68" i="10"/>
  <c r="L68" i="10"/>
  <c r="K68" i="10"/>
  <c r="T67" i="10"/>
  <c r="S67" i="10"/>
  <c r="R67" i="10"/>
  <c r="Q67" i="10"/>
  <c r="P67" i="10"/>
  <c r="O67" i="10"/>
  <c r="N67" i="10"/>
  <c r="M67" i="10"/>
  <c r="L67" i="10"/>
  <c r="K67" i="10"/>
  <c r="T66" i="10"/>
  <c r="S66" i="10"/>
  <c r="R66" i="10"/>
  <c r="Q66" i="10"/>
  <c r="P66" i="10"/>
  <c r="O66" i="10"/>
  <c r="N66" i="10"/>
  <c r="M66" i="10"/>
  <c r="L66" i="10"/>
  <c r="K66" i="10"/>
  <c r="T65" i="10"/>
  <c r="S65" i="10"/>
  <c r="R65" i="10"/>
  <c r="Q65" i="10"/>
  <c r="P65" i="10"/>
  <c r="O65" i="10"/>
  <c r="N65" i="10"/>
  <c r="M65" i="10"/>
  <c r="L65" i="10"/>
  <c r="K65" i="10"/>
  <c r="T64" i="10"/>
  <c r="S64" i="10"/>
  <c r="R64" i="10"/>
  <c r="Q64" i="10"/>
  <c r="P64" i="10"/>
  <c r="O64" i="10"/>
  <c r="N64" i="10"/>
  <c r="M64" i="10"/>
  <c r="L64" i="10"/>
  <c r="K64" i="10"/>
  <c r="T63" i="10"/>
  <c r="S63" i="10"/>
  <c r="R63" i="10"/>
  <c r="Q63" i="10"/>
  <c r="P63" i="10"/>
  <c r="O63" i="10"/>
  <c r="N63" i="10"/>
  <c r="M63" i="10"/>
  <c r="L63" i="10"/>
  <c r="K63" i="10"/>
  <c r="T62" i="10"/>
  <c r="S62" i="10"/>
  <c r="R62" i="10"/>
  <c r="Q62" i="10"/>
  <c r="P62" i="10"/>
  <c r="O62" i="10"/>
  <c r="N62" i="10"/>
  <c r="M62" i="10"/>
  <c r="L62" i="10"/>
  <c r="K62" i="10"/>
  <c r="T59" i="10"/>
  <c r="S59" i="10"/>
  <c r="R59" i="10"/>
  <c r="Q59" i="10"/>
  <c r="P59" i="10"/>
  <c r="O59" i="10"/>
  <c r="N59" i="10"/>
  <c r="M59" i="10"/>
  <c r="L59" i="10"/>
  <c r="K59" i="10"/>
  <c r="T58" i="10"/>
  <c r="S58" i="10"/>
  <c r="R58" i="10"/>
  <c r="Q58" i="10"/>
  <c r="P58" i="10"/>
  <c r="O58" i="10"/>
  <c r="N58" i="10"/>
  <c r="M58" i="10"/>
  <c r="L58" i="10"/>
  <c r="K58" i="10"/>
  <c r="T57" i="10"/>
  <c r="S57" i="10"/>
  <c r="R57" i="10"/>
  <c r="Q57" i="10"/>
  <c r="P57" i="10"/>
  <c r="O57" i="10"/>
  <c r="N57" i="10"/>
  <c r="M57" i="10"/>
  <c r="L57" i="10"/>
  <c r="K57" i="10"/>
  <c r="T56" i="10"/>
  <c r="S56" i="10"/>
  <c r="R56" i="10"/>
  <c r="Q56" i="10"/>
  <c r="P56" i="10"/>
  <c r="O56" i="10"/>
  <c r="N56" i="10"/>
  <c r="M56" i="10"/>
  <c r="L56" i="10"/>
  <c r="K56" i="10"/>
  <c r="T55" i="10"/>
  <c r="S55" i="10"/>
  <c r="R55" i="10"/>
  <c r="Q55" i="10"/>
  <c r="P55" i="10"/>
  <c r="O55" i="10"/>
  <c r="N55" i="10"/>
  <c r="M55" i="10"/>
  <c r="L55" i="10"/>
  <c r="K55" i="10"/>
  <c r="T54" i="10"/>
  <c r="S54" i="10"/>
  <c r="R54" i="10"/>
  <c r="Q54" i="10"/>
  <c r="P54" i="10"/>
  <c r="O54" i="10"/>
  <c r="N54" i="10"/>
  <c r="M54" i="10"/>
  <c r="L54" i="10"/>
  <c r="K54" i="10"/>
  <c r="T53" i="10"/>
  <c r="S53" i="10"/>
  <c r="R53" i="10"/>
  <c r="Q53" i="10"/>
  <c r="P53" i="10"/>
  <c r="O53" i="10"/>
  <c r="N53" i="10"/>
  <c r="M53" i="10"/>
  <c r="L53" i="10"/>
  <c r="K53" i="10"/>
  <c r="T52" i="10"/>
  <c r="S52" i="10"/>
  <c r="R52" i="10"/>
  <c r="Q52" i="10"/>
  <c r="P52" i="10"/>
  <c r="O52" i="10"/>
  <c r="N52" i="10"/>
  <c r="M52" i="10"/>
  <c r="L52" i="10"/>
  <c r="K52" i="10"/>
  <c r="T51" i="10"/>
  <c r="S51" i="10"/>
  <c r="R51" i="10"/>
  <c r="Q51" i="10"/>
  <c r="P51" i="10"/>
  <c r="O51" i="10"/>
  <c r="N51" i="10"/>
  <c r="M51" i="10"/>
  <c r="L51" i="10"/>
  <c r="K51" i="10"/>
  <c r="T50" i="10"/>
  <c r="S50" i="10"/>
  <c r="R50" i="10"/>
  <c r="Q50" i="10"/>
  <c r="P50" i="10"/>
  <c r="O50" i="10"/>
  <c r="N50" i="10"/>
  <c r="M50" i="10"/>
  <c r="L50" i="10"/>
  <c r="K50" i="10"/>
  <c r="T47" i="10"/>
  <c r="S47" i="10"/>
  <c r="R47" i="10"/>
  <c r="Q47" i="10"/>
  <c r="P47" i="10"/>
  <c r="O47" i="10"/>
  <c r="N47" i="10"/>
  <c r="M47" i="10"/>
  <c r="L47" i="10"/>
  <c r="K47" i="10"/>
  <c r="T46" i="10"/>
  <c r="S46" i="10"/>
  <c r="R46" i="10"/>
  <c r="Q46" i="10"/>
  <c r="P46" i="10"/>
  <c r="O46" i="10"/>
  <c r="N46" i="10"/>
  <c r="M46" i="10"/>
  <c r="L46" i="10"/>
  <c r="K46" i="10"/>
  <c r="T45" i="10"/>
  <c r="S45" i="10"/>
  <c r="R45" i="10"/>
  <c r="Q45" i="10"/>
  <c r="P45" i="10"/>
  <c r="O45" i="10"/>
  <c r="N45" i="10"/>
  <c r="M45" i="10"/>
  <c r="L45" i="10"/>
  <c r="K45" i="10"/>
  <c r="T44" i="10"/>
  <c r="S44" i="10"/>
  <c r="R44" i="10"/>
  <c r="Q44" i="10"/>
  <c r="P44" i="10"/>
  <c r="O44" i="10"/>
  <c r="N44" i="10"/>
  <c r="M44" i="10"/>
  <c r="L44" i="10"/>
  <c r="K44" i="10"/>
  <c r="T43" i="10"/>
  <c r="S43" i="10"/>
  <c r="R43" i="10"/>
  <c r="Q43" i="10"/>
  <c r="P43" i="10"/>
  <c r="O43" i="10"/>
  <c r="N43" i="10"/>
  <c r="M43" i="10"/>
  <c r="L43" i="10"/>
  <c r="K43" i="10"/>
  <c r="T42" i="10"/>
  <c r="S42" i="10"/>
  <c r="R42" i="10"/>
  <c r="Q42" i="10"/>
  <c r="P42" i="10"/>
  <c r="O42" i="10"/>
  <c r="N42" i="10"/>
  <c r="M42" i="10"/>
  <c r="L42" i="10"/>
  <c r="K42" i="10"/>
  <c r="T41" i="10"/>
  <c r="S41" i="10"/>
  <c r="R41" i="10"/>
  <c r="Q41" i="10"/>
  <c r="P41" i="10"/>
  <c r="O41" i="10"/>
  <c r="N41" i="10"/>
  <c r="M41" i="10"/>
  <c r="L41" i="10"/>
  <c r="K41" i="10"/>
  <c r="T40" i="10"/>
  <c r="S40" i="10"/>
  <c r="R40" i="10"/>
  <c r="Q40" i="10"/>
  <c r="P40" i="10"/>
  <c r="O40" i="10"/>
  <c r="N40" i="10"/>
  <c r="M40" i="10"/>
  <c r="L40" i="10"/>
  <c r="K40" i="10"/>
  <c r="T39" i="10"/>
  <c r="S39" i="10"/>
  <c r="R39" i="10"/>
  <c r="Q39" i="10"/>
  <c r="P39" i="10"/>
  <c r="O39" i="10"/>
  <c r="N39" i="10"/>
  <c r="M39" i="10"/>
  <c r="L39" i="10"/>
  <c r="K39" i="10"/>
  <c r="T38" i="10"/>
  <c r="S38" i="10"/>
  <c r="R38" i="10"/>
  <c r="Q38" i="10"/>
  <c r="P38" i="10"/>
  <c r="O38" i="10"/>
  <c r="N38" i="10"/>
  <c r="M38" i="10"/>
  <c r="L38" i="10"/>
  <c r="K38" i="10"/>
  <c r="T37" i="10"/>
  <c r="S37" i="10"/>
  <c r="R37" i="10"/>
  <c r="Q37" i="10"/>
  <c r="P37" i="10"/>
  <c r="O37" i="10"/>
  <c r="N37" i="10"/>
  <c r="M37" i="10"/>
  <c r="L37" i="10"/>
  <c r="K37" i="10"/>
  <c r="T36" i="10"/>
  <c r="S36" i="10"/>
  <c r="R36" i="10"/>
  <c r="Q36" i="10"/>
  <c r="P36" i="10"/>
  <c r="O36" i="10"/>
  <c r="N36" i="10"/>
  <c r="M36" i="10"/>
  <c r="L36" i="10"/>
  <c r="K36" i="10"/>
  <c r="T35" i="10"/>
  <c r="S35" i="10"/>
  <c r="R35" i="10"/>
  <c r="Q35" i="10"/>
  <c r="P35" i="10"/>
  <c r="O35" i="10"/>
  <c r="N35" i="10"/>
  <c r="M35" i="10"/>
  <c r="L35" i="10"/>
  <c r="K35" i="10"/>
  <c r="T34" i="10"/>
  <c r="S34" i="10"/>
  <c r="R34" i="10"/>
  <c r="Q34" i="10"/>
  <c r="P34" i="10"/>
  <c r="O34" i="10"/>
  <c r="N34" i="10"/>
  <c r="M34" i="10"/>
  <c r="L34" i="10"/>
  <c r="K34" i="10"/>
  <c r="T31" i="10"/>
  <c r="S31" i="10"/>
  <c r="R31" i="10"/>
  <c r="Q31" i="10"/>
  <c r="P31" i="10"/>
  <c r="O31" i="10"/>
  <c r="N31" i="10"/>
  <c r="M31" i="10"/>
  <c r="L31" i="10"/>
  <c r="K31" i="10"/>
  <c r="T30" i="10"/>
  <c r="S30" i="10"/>
  <c r="R30" i="10"/>
  <c r="Q30" i="10"/>
  <c r="P30" i="10"/>
  <c r="O30" i="10"/>
  <c r="N30" i="10"/>
  <c r="M30" i="10"/>
  <c r="L30" i="10"/>
  <c r="K30" i="10"/>
  <c r="T29" i="10"/>
  <c r="S29" i="10"/>
  <c r="R29" i="10"/>
  <c r="Q29" i="10"/>
  <c r="P29" i="10"/>
  <c r="O29" i="10"/>
  <c r="N29" i="10"/>
  <c r="M29" i="10"/>
  <c r="L29" i="10"/>
  <c r="K29" i="10"/>
  <c r="T28" i="10"/>
  <c r="S28" i="10"/>
  <c r="R28" i="10"/>
  <c r="Q28" i="10"/>
  <c r="P28" i="10"/>
  <c r="O28" i="10"/>
  <c r="N28" i="10"/>
  <c r="M28" i="10"/>
  <c r="L28" i="10"/>
  <c r="K28" i="10"/>
  <c r="T27" i="10"/>
  <c r="S27" i="10"/>
  <c r="R27" i="10"/>
  <c r="Q27" i="10"/>
  <c r="P27" i="10"/>
  <c r="O27" i="10"/>
  <c r="N27" i="10"/>
  <c r="M27" i="10"/>
  <c r="L27" i="10"/>
  <c r="K27" i="10"/>
  <c r="T26" i="10"/>
  <c r="S26" i="10"/>
  <c r="R26" i="10"/>
  <c r="Q26" i="10"/>
  <c r="P26" i="10"/>
  <c r="O26" i="10"/>
  <c r="N26" i="10"/>
  <c r="M26" i="10"/>
  <c r="L26" i="10"/>
  <c r="K26" i="10"/>
  <c r="T25" i="10"/>
  <c r="S25" i="10"/>
  <c r="R25" i="10"/>
  <c r="Q25" i="10"/>
  <c r="P25" i="10"/>
  <c r="O25" i="10"/>
  <c r="N25" i="10"/>
  <c r="M25" i="10"/>
  <c r="L25" i="10"/>
  <c r="K25" i="10"/>
  <c r="T24" i="10"/>
  <c r="S24" i="10"/>
  <c r="R24" i="10"/>
  <c r="Q24" i="10"/>
  <c r="P24" i="10"/>
  <c r="O24" i="10"/>
  <c r="N24" i="10"/>
  <c r="M24" i="10"/>
  <c r="L24" i="10"/>
  <c r="K24" i="10"/>
  <c r="T166" i="11"/>
  <c r="S166" i="11"/>
  <c r="R166" i="11"/>
  <c r="Q166" i="11"/>
  <c r="P166" i="11"/>
  <c r="O166" i="11"/>
  <c r="N166" i="11"/>
  <c r="M166" i="11"/>
  <c r="L166" i="11"/>
  <c r="K166" i="11"/>
  <c r="T165" i="11"/>
  <c r="S165" i="11"/>
  <c r="R165" i="11"/>
  <c r="Q165" i="11"/>
  <c r="P165" i="11"/>
  <c r="O165" i="11"/>
  <c r="N165" i="11"/>
  <c r="M165" i="11"/>
  <c r="L165" i="11"/>
  <c r="K165" i="11"/>
  <c r="T164" i="11"/>
  <c r="S164" i="11"/>
  <c r="R164" i="11"/>
  <c r="Q164" i="11"/>
  <c r="P164" i="11"/>
  <c r="O164" i="11"/>
  <c r="N164" i="11"/>
  <c r="M164" i="11"/>
  <c r="L164" i="11"/>
  <c r="K164" i="11"/>
  <c r="T161" i="11"/>
  <c r="S161" i="11"/>
  <c r="R161" i="11"/>
  <c r="Q161" i="11"/>
  <c r="P161" i="11"/>
  <c r="O161" i="11"/>
  <c r="N161" i="11"/>
  <c r="M161" i="11"/>
  <c r="L161" i="11"/>
  <c r="K161" i="11"/>
  <c r="T160" i="11"/>
  <c r="S160" i="11"/>
  <c r="R160" i="11"/>
  <c r="Q160" i="11"/>
  <c r="P160" i="11"/>
  <c r="O160" i="11"/>
  <c r="N160" i="11"/>
  <c r="M160" i="11"/>
  <c r="L160" i="11"/>
  <c r="K160" i="11"/>
  <c r="T159" i="11"/>
  <c r="S159" i="11"/>
  <c r="R159" i="11"/>
  <c r="Q159" i="11"/>
  <c r="P159" i="11"/>
  <c r="O159" i="11"/>
  <c r="N159" i="11"/>
  <c r="M159" i="11"/>
  <c r="L159" i="11"/>
  <c r="K159" i="11"/>
  <c r="T158" i="11"/>
  <c r="S158" i="11"/>
  <c r="R158" i="11"/>
  <c r="Q158" i="11"/>
  <c r="P158" i="11"/>
  <c r="O158" i="11"/>
  <c r="N158" i="11"/>
  <c r="M158" i="11"/>
  <c r="L158" i="11"/>
  <c r="K158" i="11"/>
  <c r="T157" i="11"/>
  <c r="S157" i="11"/>
  <c r="R157" i="11"/>
  <c r="Q157" i="11"/>
  <c r="P157" i="11"/>
  <c r="O157" i="11"/>
  <c r="N157" i="11"/>
  <c r="M157" i="11"/>
  <c r="L157" i="11"/>
  <c r="K157" i="11"/>
  <c r="T156" i="11"/>
  <c r="S156" i="11"/>
  <c r="R156" i="11"/>
  <c r="Q156" i="11"/>
  <c r="P156" i="11"/>
  <c r="O156" i="11"/>
  <c r="N156" i="11"/>
  <c r="M156" i="11"/>
  <c r="L156" i="11"/>
  <c r="K156" i="11"/>
  <c r="T155" i="11"/>
  <c r="S155" i="11"/>
  <c r="R155" i="11"/>
  <c r="Q155" i="11"/>
  <c r="P155" i="11"/>
  <c r="O155" i="11"/>
  <c r="N155" i="11"/>
  <c r="M155" i="11"/>
  <c r="L155" i="11"/>
  <c r="K155" i="11"/>
  <c r="T154" i="11"/>
  <c r="S154" i="11"/>
  <c r="R154" i="11"/>
  <c r="Q154" i="11"/>
  <c r="P154" i="11"/>
  <c r="O154" i="11"/>
  <c r="N154" i="11"/>
  <c r="M154" i="11"/>
  <c r="L154" i="11"/>
  <c r="K154" i="11"/>
  <c r="T153" i="11"/>
  <c r="S153" i="11"/>
  <c r="R153" i="11"/>
  <c r="Q153" i="11"/>
  <c r="P153" i="11"/>
  <c r="O153" i="11"/>
  <c r="N153" i="11"/>
  <c r="M153" i="11"/>
  <c r="L153" i="11"/>
  <c r="K153" i="11"/>
  <c r="T152" i="11"/>
  <c r="S152" i="11"/>
  <c r="R152" i="11"/>
  <c r="Q152" i="11"/>
  <c r="P152" i="11"/>
  <c r="O152" i="11"/>
  <c r="N152" i="11"/>
  <c r="M152" i="11"/>
  <c r="L152" i="11"/>
  <c r="K152" i="11"/>
  <c r="T151" i="11"/>
  <c r="S151" i="11"/>
  <c r="R151" i="11"/>
  <c r="Q151" i="11"/>
  <c r="P151" i="11"/>
  <c r="O151" i="11"/>
  <c r="N151" i="11"/>
  <c r="M151" i="11"/>
  <c r="L151" i="11"/>
  <c r="K151" i="11"/>
  <c r="T150" i="11"/>
  <c r="S150" i="11"/>
  <c r="R150" i="11"/>
  <c r="Q150" i="11"/>
  <c r="P150" i="11"/>
  <c r="O150" i="11"/>
  <c r="N150" i="11"/>
  <c r="M150" i="11"/>
  <c r="L150" i="11"/>
  <c r="K150" i="11"/>
  <c r="T147" i="11"/>
  <c r="S147" i="11"/>
  <c r="R147" i="11"/>
  <c r="Q147" i="11"/>
  <c r="P147" i="11"/>
  <c r="O147" i="11"/>
  <c r="N147" i="11"/>
  <c r="M147" i="11"/>
  <c r="L147" i="11"/>
  <c r="K147" i="11"/>
  <c r="T146" i="11"/>
  <c r="S146" i="11"/>
  <c r="R146" i="11"/>
  <c r="Q146" i="11"/>
  <c r="P146" i="11"/>
  <c r="O146" i="11"/>
  <c r="N146" i="11"/>
  <c r="M146" i="11"/>
  <c r="L146" i="11"/>
  <c r="K146" i="11"/>
  <c r="T145" i="11"/>
  <c r="S145" i="11"/>
  <c r="R145" i="11"/>
  <c r="Q145" i="11"/>
  <c r="P145" i="11"/>
  <c r="O145" i="11"/>
  <c r="N145" i="11"/>
  <c r="M145" i="11"/>
  <c r="L145" i="11"/>
  <c r="K145" i="11"/>
  <c r="T144" i="11"/>
  <c r="S144" i="11"/>
  <c r="R144" i="11"/>
  <c r="Q144" i="11"/>
  <c r="P144" i="11"/>
  <c r="O144" i="11"/>
  <c r="N144" i="11"/>
  <c r="M144" i="11"/>
  <c r="L144" i="11"/>
  <c r="K144" i="11"/>
  <c r="T143" i="11"/>
  <c r="S143" i="11"/>
  <c r="R143" i="11"/>
  <c r="Q143" i="11"/>
  <c r="P143" i="11"/>
  <c r="O143" i="11"/>
  <c r="N143" i="11"/>
  <c r="M143" i="11"/>
  <c r="L143" i="11"/>
  <c r="K143" i="11"/>
  <c r="T142" i="11"/>
  <c r="S142" i="11"/>
  <c r="R142" i="11"/>
  <c r="Q142" i="11"/>
  <c r="P142" i="11"/>
  <c r="O142" i="11"/>
  <c r="N142" i="11"/>
  <c r="M142" i="11"/>
  <c r="L142" i="11"/>
  <c r="K142" i="11"/>
  <c r="T141" i="11"/>
  <c r="S141" i="11"/>
  <c r="R141" i="11"/>
  <c r="Q141" i="11"/>
  <c r="P141" i="11"/>
  <c r="O141" i="11"/>
  <c r="N141" i="11"/>
  <c r="M141" i="11"/>
  <c r="L141" i="11"/>
  <c r="K141" i="11"/>
  <c r="T140" i="11"/>
  <c r="S140" i="11"/>
  <c r="R140" i="11"/>
  <c r="Q140" i="11"/>
  <c r="P140" i="11"/>
  <c r="O140" i="11"/>
  <c r="N140" i="11"/>
  <c r="M140" i="11"/>
  <c r="L140" i="11"/>
  <c r="K140" i="11"/>
  <c r="T139" i="11"/>
  <c r="S139" i="11"/>
  <c r="R139" i="11"/>
  <c r="Q139" i="11"/>
  <c r="P139" i="11"/>
  <c r="O139" i="11"/>
  <c r="N139" i="11"/>
  <c r="M139" i="11"/>
  <c r="L139" i="11"/>
  <c r="K139" i="11"/>
  <c r="T138" i="11"/>
  <c r="S138" i="11"/>
  <c r="R138" i="11"/>
  <c r="Q138" i="11"/>
  <c r="P138" i="11"/>
  <c r="O138" i="11"/>
  <c r="N138" i="11"/>
  <c r="M138" i="11"/>
  <c r="L138" i="11"/>
  <c r="K138" i="11"/>
  <c r="T137" i="11"/>
  <c r="S137" i="11"/>
  <c r="R137" i="11"/>
  <c r="Q137" i="11"/>
  <c r="P137" i="11"/>
  <c r="O137" i="11"/>
  <c r="N137" i="11"/>
  <c r="M137" i="11"/>
  <c r="L137" i="11"/>
  <c r="K137" i="11"/>
  <c r="T136" i="11"/>
  <c r="S136" i="11"/>
  <c r="R136" i="11"/>
  <c r="Q136" i="11"/>
  <c r="P136" i="11"/>
  <c r="O136" i="11"/>
  <c r="N136" i="11"/>
  <c r="M136" i="11"/>
  <c r="L136" i="11"/>
  <c r="K136" i="11"/>
  <c r="T132" i="11"/>
  <c r="S132" i="11"/>
  <c r="R132" i="11"/>
  <c r="Q132" i="11"/>
  <c r="P132" i="11"/>
  <c r="O132" i="11"/>
  <c r="N132" i="11"/>
  <c r="M132" i="11"/>
  <c r="L132" i="11"/>
  <c r="K132" i="11"/>
  <c r="T131" i="11"/>
  <c r="S131" i="11"/>
  <c r="R131" i="11"/>
  <c r="Q131" i="11"/>
  <c r="P131" i="11"/>
  <c r="O131" i="11"/>
  <c r="N131" i="11"/>
  <c r="M131" i="11"/>
  <c r="L131" i="11"/>
  <c r="K131" i="11"/>
  <c r="T130" i="11"/>
  <c r="S130" i="11"/>
  <c r="R130" i="11"/>
  <c r="Q130" i="11"/>
  <c r="P130" i="11"/>
  <c r="O130" i="11"/>
  <c r="N130" i="11"/>
  <c r="M130" i="11"/>
  <c r="L130" i="11"/>
  <c r="K130" i="11"/>
  <c r="T129" i="11"/>
  <c r="S129" i="11"/>
  <c r="R129" i="11"/>
  <c r="Q129" i="11"/>
  <c r="P129" i="11"/>
  <c r="O129" i="11"/>
  <c r="N129" i="11"/>
  <c r="M129" i="11"/>
  <c r="L129" i="11"/>
  <c r="K129" i="11"/>
  <c r="T128" i="11"/>
  <c r="S128" i="11"/>
  <c r="R128" i="11"/>
  <c r="Q128" i="11"/>
  <c r="P128" i="11"/>
  <c r="O128" i="11"/>
  <c r="N128" i="11"/>
  <c r="M128" i="11"/>
  <c r="L128" i="11"/>
  <c r="K128" i="11"/>
  <c r="T127" i="11"/>
  <c r="S127" i="11"/>
  <c r="R127" i="11"/>
  <c r="Q127" i="11"/>
  <c r="P127" i="11"/>
  <c r="O127" i="11"/>
  <c r="N127" i="11"/>
  <c r="M127" i="11"/>
  <c r="L127" i="11"/>
  <c r="K127" i="11"/>
  <c r="T126" i="11"/>
  <c r="S126" i="11"/>
  <c r="R126" i="11"/>
  <c r="Q126" i="11"/>
  <c r="P126" i="11"/>
  <c r="O126" i="11"/>
  <c r="N126" i="11"/>
  <c r="M126" i="11"/>
  <c r="L126" i="11"/>
  <c r="K126" i="11"/>
  <c r="T125" i="11"/>
  <c r="S125" i="11"/>
  <c r="R125" i="11"/>
  <c r="Q125" i="11"/>
  <c r="P125" i="11"/>
  <c r="O125" i="11"/>
  <c r="N125" i="11"/>
  <c r="M125" i="11"/>
  <c r="L125" i="11"/>
  <c r="K125" i="11"/>
  <c r="T124" i="11"/>
  <c r="S124" i="11"/>
  <c r="R124" i="11"/>
  <c r="Q124" i="11"/>
  <c r="P124" i="11"/>
  <c r="O124" i="11"/>
  <c r="N124" i="11"/>
  <c r="M124" i="11"/>
  <c r="L124" i="11"/>
  <c r="K124" i="11"/>
  <c r="T123" i="11"/>
  <c r="S123" i="11"/>
  <c r="R123" i="11"/>
  <c r="Q123" i="11"/>
  <c r="P123" i="11"/>
  <c r="O123" i="11"/>
  <c r="N123" i="11"/>
  <c r="M123" i="11"/>
  <c r="L123" i="11"/>
  <c r="K123" i="11"/>
  <c r="T122" i="11"/>
  <c r="S122" i="11"/>
  <c r="R122" i="11"/>
  <c r="Q122" i="11"/>
  <c r="P122" i="11"/>
  <c r="O122" i="11"/>
  <c r="N122" i="11"/>
  <c r="M122" i="11"/>
  <c r="L122" i="11"/>
  <c r="K122" i="11"/>
  <c r="T121" i="11"/>
  <c r="S121" i="11"/>
  <c r="R121" i="11"/>
  <c r="Q121" i="11"/>
  <c r="P121" i="11"/>
  <c r="O121" i="11"/>
  <c r="N121" i="11"/>
  <c r="M121" i="11"/>
  <c r="L121" i="11"/>
  <c r="K121" i="11"/>
  <c r="T120" i="11"/>
  <c r="S120" i="11"/>
  <c r="R120" i="11"/>
  <c r="Q120" i="11"/>
  <c r="P120" i="11"/>
  <c r="O120" i="11"/>
  <c r="N120" i="11"/>
  <c r="M120" i="11"/>
  <c r="L120" i="11"/>
  <c r="K120" i="11"/>
  <c r="T119" i="11"/>
  <c r="S119" i="11"/>
  <c r="R119" i="11"/>
  <c r="Q119" i="11"/>
  <c r="P119" i="11"/>
  <c r="O119" i="11"/>
  <c r="N119" i="11"/>
  <c r="M119" i="11"/>
  <c r="L119" i="11"/>
  <c r="K119" i="11"/>
  <c r="T118" i="11"/>
  <c r="S118" i="11"/>
  <c r="R118" i="11"/>
  <c r="Q118" i="11"/>
  <c r="P118" i="11"/>
  <c r="O118" i="11"/>
  <c r="N118" i="11"/>
  <c r="M118" i="11"/>
  <c r="L118" i="11"/>
  <c r="K118" i="11"/>
  <c r="T115" i="11"/>
  <c r="S115" i="11"/>
  <c r="R115" i="11"/>
  <c r="Q115" i="11"/>
  <c r="P115" i="11"/>
  <c r="O115" i="11"/>
  <c r="N115" i="11"/>
  <c r="M115" i="11"/>
  <c r="L115" i="11"/>
  <c r="K115" i="11"/>
  <c r="T114" i="11"/>
  <c r="S114" i="11"/>
  <c r="R114" i="11"/>
  <c r="Q114" i="11"/>
  <c r="P114" i="11"/>
  <c r="O114" i="11"/>
  <c r="N114" i="11"/>
  <c r="M114" i="11"/>
  <c r="L114" i="11"/>
  <c r="K114" i="11"/>
  <c r="T113" i="11"/>
  <c r="S113" i="11"/>
  <c r="R113" i="11"/>
  <c r="Q113" i="11"/>
  <c r="P113" i="11"/>
  <c r="O113" i="11"/>
  <c r="N113" i="11"/>
  <c r="M113" i="11"/>
  <c r="L113" i="11"/>
  <c r="K113" i="11"/>
  <c r="T112" i="11"/>
  <c r="S112" i="11"/>
  <c r="R112" i="11"/>
  <c r="Q112" i="11"/>
  <c r="P112" i="11"/>
  <c r="O112" i="11"/>
  <c r="N112" i="11"/>
  <c r="M112" i="11"/>
  <c r="L112" i="11"/>
  <c r="K112" i="11"/>
  <c r="T111" i="11"/>
  <c r="S111" i="11"/>
  <c r="R111" i="11"/>
  <c r="Q111" i="11"/>
  <c r="P111" i="11"/>
  <c r="O111" i="11"/>
  <c r="N111" i="11"/>
  <c r="M111" i="11"/>
  <c r="L111" i="11"/>
  <c r="K111" i="11"/>
  <c r="T110" i="11"/>
  <c r="S110" i="11"/>
  <c r="R110" i="11"/>
  <c r="Q110" i="11"/>
  <c r="P110" i="11"/>
  <c r="O110" i="11"/>
  <c r="N110" i="11"/>
  <c r="M110" i="11"/>
  <c r="L110" i="11"/>
  <c r="K110" i="11"/>
  <c r="T109" i="11"/>
  <c r="S109" i="11"/>
  <c r="R109" i="11"/>
  <c r="Q109" i="11"/>
  <c r="P109" i="11"/>
  <c r="O109" i="11"/>
  <c r="N109" i="11"/>
  <c r="M109" i="11"/>
  <c r="L109" i="11"/>
  <c r="K109" i="11"/>
  <c r="T108" i="11"/>
  <c r="S108" i="11"/>
  <c r="R108" i="11"/>
  <c r="Q108" i="11"/>
  <c r="P108" i="11"/>
  <c r="O108" i="11"/>
  <c r="N108" i="11"/>
  <c r="M108" i="11"/>
  <c r="L108" i="11"/>
  <c r="K108" i="11"/>
  <c r="T107" i="11"/>
  <c r="S107" i="11"/>
  <c r="R107" i="11"/>
  <c r="Q107" i="11"/>
  <c r="P107" i="11"/>
  <c r="O107" i="11"/>
  <c r="N107" i="11"/>
  <c r="M107" i="11"/>
  <c r="L107" i="11"/>
  <c r="K107" i="11"/>
  <c r="T106" i="11"/>
  <c r="S106" i="11"/>
  <c r="R106" i="11"/>
  <c r="Q106" i="11"/>
  <c r="P106" i="11"/>
  <c r="O106" i="11"/>
  <c r="N106" i="11"/>
  <c r="M106" i="11"/>
  <c r="L106" i="11"/>
  <c r="K106" i="11"/>
  <c r="T105" i="11"/>
  <c r="S105" i="11"/>
  <c r="R105" i="11"/>
  <c r="Q105" i="11"/>
  <c r="P105" i="11"/>
  <c r="O105" i="11"/>
  <c r="N105" i="11"/>
  <c r="M105" i="11"/>
  <c r="L105" i="11"/>
  <c r="K105" i="11"/>
  <c r="T104" i="11"/>
  <c r="S104" i="11"/>
  <c r="R104" i="11"/>
  <c r="Q104" i="11"/>
  <c r="P104" i="11"/>
  <c r="O104" i="11"/>
  <c r="N104" i="11"/>
  <c r="M104" i="11"/>
  <c r="L104" i="11"/>
  <c r="K104" i="11"/>
  <c r="T103" i="11"/>
  <c r="S103" i="11"/>
  <c r="R103" i="11"/>
  <c r="Q103" i="11"/>
  <c r="P103" i="11"/>
  <c r="O103" i="11"/>
  <c r="N103" i="11"/>
  <c r="M103" i="11"/>
  <c r="L103" i="11"/>
  <c r="K103" i="11"/>
  <c r="T100" i="11"/>
  <c r="S100" i="11"/>
  <c r="R100" i="11"/>
  <c r="Q100" i="11"/>
  <c r="P100" i="11"/>
  <c r="O100" i="11"/>
  <c r="N100" i="11"/>
  <c r="M100" i="11"/>
  <c r="L100" i="11"/>
  <c r="K100" i="11"/>
  <c r="T99" i="11"/>
  <c r="S99" i="11"/>
  <c r="R99" i="11"/>
  <c r="Q99" i="11"/>
  <c r="P99" i="11"/>
  <c r="O99" i="11"/>
  <c r="N99" i="11"/>
  <c r="M99" i="11"/>
  <c r="L99" i="11"/>
  <c r="K99" i="11"/>
  <c r="T98" i="11"/>
  <c r="S98" i="11"/>
  <c r="R98" i="11"/>
  <c r="Q98" i="11"/>
  <c r="P98" i="11"/>
  <c r="O98" i="11"/>
  <c r="N98" i="11"/>
  <c r="M98" i="11"/>
  <c r="L98" i="11"/>
  <c r="K98" i="11"/>
  <c r="T97" i="11"/>
  <c r="S97" i="11"/>
  <c r="R97" i="11"/>
  <c r="Q97" i="11"/>
  <c r="P97" i="11"/>
  <c r="O97" i="11"/>
  <c r="N97" i="11"/>
  <c r="M97" i="11"/>
  <c r="L97" i="11"/>
  <c r="K97" i="11"/>
  <c r="T96" i="11"/>
  <c r="S96" i="11"/>
  <c r="R96" i="11"/>
  <c r="Q96" i="11"/>
  <c r="P96" i="11"/>
  <c r="O96" i="11"/>
  <c r="N96" i="11"/>
  <c r="M96" i="11"/>
  <c r="L96" i="11"/>
  <c r="K96" i="11"/>
  <c r="T95" i="11"/>
  <c r="S95" i="11"/>
  <c r="R95" i="11"/>
  <c r="Q95" i="11"/>
  <c r="P95" i="11"/>
  <c r="O95" i="11"/>
  <c r="N95" i="11"/>
  <c r="M95" i="11"/>
  <c r="L95" i="11"/>
  <c r="K95" i="11"/>
  <c r="T94" i="11"/>
  <c r="S94" i="11"/>
  <c r="R94" i="11"/>
  <c r="Q94" i="11"/>
  <c r="P94" i="11"/>
  <c r="O94" i="11"/>
  <c r="N94" i="11"/>
  <c r="M94" i="11"/>
  <c r="L94" i="11"/>
  <c r="K94" i="11"/>
  <c r="T93" i="11"/>
  <c r="S93" i="11"/>
  <c r="R93" i="11"/>
  <c r="Q93" i="11"/>
  <c r="P93" i="11"/>
  <c r="O93" i="11"/>
  <c r="N93" i="11"/>
  <c r="M93" i="11"/>
  <c r="L93" i="11"/>
  <c r="K93" i="11"/>
  <c r="T92" i="11"/>
  <c r="S92" i="11"/>
  <c r="R92" i="11"/>
  <c r="Q92" i="11"/>
  <c r="P92" i="11"/>
  <c r="O92" i="11"/>
  <c r="N92" i="11"/>
  <c r="M92" i="11"/>
  <c r="L92" i="11"/>
  <c r="K92" i="11"/>
  <c r="T91" i="11"/>
  <c r="S91" i="11"/>
  <c r="R91" i="11"/>
  <c r="Q91" i="11"/>
  <c r="P91" i="11"/>
  <c r="O91" i="11"/>
  <c r="N91" i="11"/>
  <c r="M91" i="11"/>
  <c r="L91" i="11"/>
  <c r="K91" i="11"/>
  <c r="T90" i="11"/>
  <c r="S90" i="11"/>
  <c r="R90" i="11"/>
  <c r="Q90" i="11"/>
  <c r="P90" i="11"/>
  <c r="O90" i="11"/>
  <c r="N90" i="11"/>
  <c r="M90" i="11"/>
  <c r="L90" i="11"/>
  <c r="K90" i="11"/>
  <c r="T89" i="11"/>
  <c r="S89" i="11"/>
  <c r="R89" i="11"/>
  <c r="Q89" i="11"/>
  <c r="P89" i="11"/>
  <c r="O89" i="11"/>
  <c r="N89" i="11"/>
  <c r="M89" i="11"/>
  <c r="L89" i="11"/>
  <c r="K89" i="11"/>
  <c r="T88" i="11"/>
  <c r="S88" i="11"/>
  <c r="R88" i="11"/>
  <c r="Q88" i="11"/>
  <c r="P88" i="11"/>
  <c r="O88" i="11"/>
  <c r="N88" i="11"/>
  <c r="M88" i="11"/>
  <c r="L88" i="11"/>
  <c r="K88" i="11"/>
  <c r="T87" i="11"/>
  <c r="S87" i="11"/>
  <c r="R87" i="11"/>
  <c r="Q87" i="11"/>
  <c r="P87" i="11"/>
  <c r="O87" i="11"/>
  <c r="N87" i="11"/>
  <c r="M87" i="11"/>
  <c r="L87" i="11"/>
  <c r="K87" i="11"/>
  <c r="T86" i="11"/>
  <c r="S86" i="11"/>
  <c r="R86" i="11"/>
  <c r="Q86" i="11"/>
  <c r="P86" i="11"/>
  <c r="O86" i="11"/>
  <c r="N86" i="11"/>
  <c r="M86" i="11"/>
  <c r="L86" i="11"/>
  <c r="K86" i="11"/>
  <c r="T85" i="11"/>
  <c r="S85" i="11"/>
  <c r="R85" i="11"/>
  <c r="Q85" i="11"/>
  <c r="P85" i="11"/>
  <c r="O85" i="11"/>
  <c r="N85" i="11"/>
  <c r="M85" i="11"/>
  <c r="L85" i="11"/>
  <c r="K85" i="11"/>
  <c r="T84" i="11"/>
  <c r="S84" i="11"/>
  <c r="R84" i="11"/>
  <c r="Q84" i="11"/>
  <c r="P84" i="11"/>
  <c r="O84" i="11"/>
  <c r="N84" i="11"/>
  <c r="M84" i="11"/>
  <c r="L84" i="11"/>
  <c r="K84" i="11"/>
  <c r="T83" i="11"/>
  <c r="S83" i="11"/>
  <c r="R83" i="11"/>
  <c r="Q83" i="11"/>
  <c r="P83" i="11"/>
  <c r="O83" i="11"/>
  <c r="N83" i="11"/>
  <c r="M83" i="11"/>
  <c r="L83" i="11"/>
  <c r="K83" i="11"/>
  <c r="T82" i="11"/>
  <c r="S82" i="11"/>
  <c r="R82" i="11"/>
  <c r="Q82" i="11"/>
  <c r="P82" i="11"/>
  <c r="O82" i="11"/>
  <c r="N82" i="11"/>
  <c r="M82" i="11"/>
  <c r="L82" i="11"/>
  <c r="K82" i="11"/>
  <c r="T81" i="11"/>
  <c r="S81" i="11"/>
  <c r="R81" i="11"/>
  <c r="Q81" i="11"/>
  <c r="P81" i="11"/>
  <c r="O81" i="11"/>
  <c r="N81" i="11"/>
  <c r="M81" i="11"/>
  <c r="L81" i="11"/>
  <c r="K81" i="11"/>
  <c r="T78" i="11"/>
  <c r="S78" i="11"/>
  <c r="R78" i="11"/>
  <c r="Q78" i="11"/>
  <c r="P78" i="11"/>
  <c r="O78" i="11"/>
  <c r="N78" i="11"/>
  <c r="M78" i="11"/>
  <c r="L78" i="11"/>
  <c r="K78" i="11"/>
  <c r="T77" i="11"/>
  <c r="S77" i="11"/>
  <c r="R77" i="11"/>
  <c r="Q77" i="11"/>
  <c r="P77" i="11"/>
  <c r="O77" i="11"/>
  <c r="N77" i="11"/>
  <c r="M77" i="11"/>
  <c r="L77" i="11"/>
  <c r="K77" i="11"/>
  <c r="T76" i="11"/>
  <c r="S76" i="11"/>
  <c r="R76" i="11"/>
  <c r="Q76" i="11"/>
  <c r="P76" i="11"/>
  <c r="O76" i="11"/>
  <c r="N76" i="11"/>
  <c r="M76" i="11"/>
  <c r="L76" i="11"/>
  <c r="K76" i="11"/>
  <c r="T75" i="11"/>
  <c r="S75" i="11"/>
  <c r="R75" i="11"/>
  <c r="Q75" i="11"/>
  <c r="P75" i="11"/>
  <c r="O75" i="11"/>
  <c r="N75" i="11"/>
  <c r="M75" i="11"/>
  <c r="L75" i="11"/>
  <c r="K75" i="11"/>
  <c r="T72" i="11"/>
  <c r="S72" i="11"/>
  <c r="R72" i="11"/>
  <c r="Q72" i="11"/>
  <c r="P72" i="11"/>
  <c r="O72" i="11"/>
  <c r="N72" i="11"/>
  <c r="M72" i="11"/>
  <c r="L72" i="11"/>
  <c r="K72" i="11"/>
  <c r="T71" i="11"/>
  <c r="S71" i="11"/>
  <c r="R71" i="11"/>
  <c r="Q71" i="11"/>
  <c r="P71" i="11"/>
  <c r="O71" i="11"/>
  <c r="N71" i="11"/>
  <c r="M71" i="11"/>
  <c r="L71" i="11"/>
  <c r="K71" i="11"/>
  <c r="T70" i="11"/>
  <c r="S70" i="11"/>
  <c r="R70" i="11"/>
  <c r="Q70" i="11"/>
  <c r="P70" i="11"/>
  <c r="O70" i="11"/>
  <c r="N70" i="11"/>
  <c r="M70" i="11"/>
  <c r="L70" i="11"/>
  <c r="K70" i="11"/>
  <c r="T69" i="11"/>
  <c r="S69" i="11"/>
  <c r="R69" i="11"/>
  <c r="Q69" i="11"/>
  <c r="P69" i="11"/>
  <c r="O69" i="11"/>
  <c r="N69" i="11"/>
  <c r="M69" i="11"/>
  <c r="L69" i="11"/>
  <c r="K69" i="11"/>
  <c r="T68" i="11"/>
  <c r="S68" i="11"/>
  <c r="R68" i="11"/>
  <c r="Q68" i="11"/>
  <c r="P68" i="11"/>
  <c r="O68" i="11"/>
  <c r="N68" i="11"/>
  <c r="M68" i="11"/>
  <c r="L68" i="11"/>
  <c r="K68" i="11"/>
  <c r="T67" i="11"/>
  <c r="S67" i="11"/>
  <c r="R67" i="11"/>
  <c r="Q67" i="11"/>
  <c r="P67" i="11"/>
  <c r="O67" i="11"/>
  <c r="N67" i="11"/>
  <c r="M67" i="11"/>
  <c r="L67" i="11"/>
  <c r="K67" i="11"/>
  <c r="T66" i="11"/>
  <c r="S66" i="11"/>
  <c r="R66" i="11"/>
  <c r="Q66" i="11"/>
  <c r="P66" i="11"/>
  <c r="O66" i="11"/>
  <c r="N66" i="11"/>
  <c r="M66" i="11"/>
  <c r="L66" i="11"/>
  <c r="K66" i="11"/>
  <c r="T65" i="11"/>
  <c r="S65" i="11"/>
  <c r="R65" i="11"/>
  <c r="Q65" i="11"/>
  <c r="P65" i="11"/>
  <c r="O65" i="11"/>
  <c r="N65" i="11"/>
  <c r="M65" i="11"/>
  <c r="L65" i="11"/>
  <c r="K65" i="11"/>
  <c r="T64" i="11"/>
  <c r="S64" i="11"/>
  <c r="R64" i="11"/>
  <c r="Q64" i="11"/>
  <c r="P64" i="11"/>
  <c r="O64" i="11"/>
  <c r="N64" i="11"/>
  <c r="M64" i="11"/>
  <c r="L64" i="11"/>
  <c r="K64" i="11"/>
  <c r="T63" i="11"/>
  <c r="S63" i="11"/>
  <c r="R63" i="11"/>
  <c r="Q63" i="11"/>
  <c r="P63" i="11"/>
  <c r="O63" i="11"/>
  <c r="N63" i="11"/>
  <c r="M63" i="11"/>
  <c r="L63" i="11"/>
  <c r="K63" i="11"/>
  <c r="T62" i="11"/>
  <c r="S62" i="11"/>
  <c r="R62" i="11"/>
  <c r="Q62" i="11"/>
  <c r="P62" i="11"/>
  <c r="O62" i="11"/>
  <c r="N62" i="11"/>
  <c r="M62" i="11"/>
  <c r="L62" i="11"/>
  <c r="K62" i="11"/>
  <c r="T59" i="11"/>
  <c r="S59" i="11"/>
  <c r="R59" i="11"/>
  <c r="Q59" i="11"/>
  <c r="P59" i="11"/>
  <c r="O59" i="11"/>
  <c r="N59" i="11"/>
  <c r="M59" i="11"/>
  <c r="L59" i="11"/>
  <c r="K59" i="11"/>
  <c r="T58" i="11"/>
  <c r="S58" i="11"/>
  <c r="R58" i="11"/>
  <c r="Q58" i="11"/>
  <c r="P58" i="11"/>
  <c r="O58" i="11"/>
  <c r="N58" i="11"/>
  <c r="M58" i="11"/>
  <c r="L58" i="11"/>
  <c r="K58" i="11"/>
  <c r="T57" i="11"/>
  <c r="S57" i="11"/>
  <c r="R57" i="11"/>
  <c r="Q57" i="11"/>
  <c r="P57" i="11"/>
  <c r="O57" i="11"/>
  <c r="N57" i="11"/>
  <c r="M57" i="11"/>
  <c r="L57" i="11"/>
  <c r="K57" i="11"/>
  <c r="T56" i="11"/>
  <c r="S56" i="11"/>
  <c r="R56" i="11"/>
  <c r="Q56" i="11"/>
  <c r="P56" i="11"/>
  <c r="O56" i="11"/>
  <c r="N56" i="11"/>
  <c r="M56" i="11"/>
  <c r="L56" i="11"/>
  <c r="K56" i="11"/>
  <c r="T55" i="11"/>
  <c r="S55" i="11"/>
  <c r="R55" i="11"/>
  <c r="Q55" i="11"/>
  <c r="P55" i="11"/>
  <c r="O55" i="11"/>
  <c r="N55" i="11"/>
  <c r="M55" i="11"/>
  <c r="L55" i="11"/>
  <c r="K55" i="11"/>
  <c r="T54" i="11"/>
  <c r="S54" i="11"/>
  <c r="R54" i="11"/>
  <c r="Q54" i="11"/>
  <c r="P54" i="11"/>
  <c r="O54" i="11"/>
  <c r="N54" i="11"/>
  <c r="M54" i="11"/>
  <c r="L54" i="11"/>
  <c r="K54" i="11"/>
  <c r="T53" i="11"/>
  <c r="S53" i="11"/>
  <c r="R53" i="11"/>
  <c r="Q53" i="11"/>
  <c r="P53" i="11"/>
  <c r="O53" i="11"/>
  <c r="N53" i="11"/>
  <c r="M53" i="11"/>
  <c r="L53" i="11"/>
  <c r="K53" i="11"/>
  <c r="T52" i="11"/>
  <c r="S52" i="11"/>
  <c r="R52" i="11"/>
  <c r="Q52" i="11"/>
  <c r="P52" i="11"/>
  <c r="O52" i="11"/>
  <c r="N52" i="11"/>
  <c r="M52" i="11"/>
  <c r="L52" i="11"/>
  <c r="K52" i="11"/>
  <c r="T51" i="11"/>
  <c r="S51" i="11"/>
  <c r="R51" i="11"/>
  <c r="Q51" i="11"/>
  <c r="P51" i="11"/>
  <c r="O51" i="11"/>
  <c r="N51" i="11"/>
  <c r="M51" i="11"/>
  <c r="L51" i="11"/>
  <c r="K51" i="11"/>
  <c r="T50" i="11"/>
  <c r="S50" i="11"/>
  <c r="R50" i="11"/>
  <c r="Q50" i="11"/>
  <c r="P50" i="11"/>
  <c r="O50" i="11"/>
  <c r="N50" i="11"/>
  <c r="M50" i="11"/>
  <c r="L50" i="11"/>
  <c r="K50" i="11"/>
  <c r="T47" i="11"/>
  <c r="S47" i="11"/>
  <c r="R47" i="11"/>
  <c r="Q47" i="11"/>
  <c r="P47" i="11"/>
  <c r="O47" i="11"/>
  <c r="N47" i="11"/>
  <c r="M47" i="11"/>
  <c r="L47" i="11"/>
  <c r="K47" i="11"/>
  <c r="T46" i="11"/>
  <c r="S46" i="11"/>
  <c r="R46" i="11"/>
  <c r="Q46" i="11"/>
  <c r="P46" i="11"/>
  <c r="O46" i="11"/>
  <c r="N46" i="11"/>
  <c r="M46" i="11"/>
  <c r="L46" i="11"/>
  <c r="K46" i="11"/>
  <c r="T45" i="11"/>
  <c r="S45" i="11"/>
  <c r="R45" i="11"/>
  <c r="Q45" i="11"/>
  <c r="P45" i="11"/>
  <c r="O45" i="11"/>
  <c r="N45" i="11"/>
  <c r="M45" i="11"/>
  <c r="L45" i="11"/>
  <c r="K45" i="11"/>
  <c r="T44" i="11"/>
  <c r="S44" i="11"/>
  <c r="R44" i="11"/>
  <c r="Q44" i="11"/>
  <c r="P44" i="11"/>
  <c r="O44" i="11"/>
  <c r="N44" i="11"/>
  <c r="M44" i="11"/>
  <c r="L44" i="11"/>
  <c r="K44" i="11"/>
  <c r="T43" i="11"/>
  <c r="S43" i="11"/>
  <c r="R43" i="11"/>
  <c r="Q43" i="11"/>
  <c r="P43" i="11"/>
  <c r="O43" i="11"/>
  <c r="N43" i="11"/>
  <c r="M43" i="11"/>
  <c r="L43" i="11"/>
  <c r="K43" i="11"/>
  <c r="T42" i="11"/>
  <c r="S42" i="11"/>
  <c r="R42" i="11"/>
  <c r="Q42" i="11"/>
  <c r="P42" i="11"/>
  <c r="O42" i="11"/>
  <c r="N42" i="11"/>
  <c r="M42" i="11"/>
  <c r="L42" i="11"/>
  <c r="K42" i="11"/>
  <c r="T41" i="11"/>
  <c r="S41" i="11"/>
  <c r="R41" i="11"/>
  <c r="Q41" i="11"/>
  <c r="P41" i="11"/>
  <c r="O41" i="11"/>
  <c r="N41" i="11"/>
  <c r="M41" i="11"/>
  <c r="L41" i="11"/>
  <c r="K41" i="11"/>
  <c r="T40" i="11"/>
  <c r="S40" i="11"/>
  <c r="R40" i="11"/>
  <c r="Q40" i="11"/>
  <c r="P40" i="11"/>
  <c r="O40" i="11"/>
  <c r="N40" i="11"/>
  <c r="M40" i="11"/>
  <c r="L40" i="11"/>
  <c r="K40" i="11"/>
  <c r="T39" i="11"/>
  <c r="S39" i="11"/>
  <c r="R39" i="11"/>
  <c r="Q39" i="11"/>
  <c r="P39" i="11"/>
  <c r="O39" i="11"/>
  <c r="N39" i="11"/>
  <c r="M39" i="11"/>
  <c r="L39" i="11"/>
  <c r="K39" i="11"/>
  <c r="T38" i="11"/>
  <c r="S38" i="11"/>
  <c r="R38" i="11"/>
  <c r="Q38" i="11"/>
  <c r="P38" i="11"/>
  <c r="O38" i="11"/>
  <c r="N38" i="11"/>
  <c r="M38" i="11"/>
  <c r="L38" i="11"/>
  <c r="K38" i="11"/>
  <c r="T37" i="11"/>
  <c r="S37" i="11"/>
  <c r="R37" i="11"/>
  <c r="Q37" i="11"/>
  <c r="P37" i="11"/>
  <c r="O37" i="11"/>
  <c r="N37" i="11"/>
  <c r="M37" i="11"/>
  <c r="L37" i="11"/>
  <c r="K37" i="11"/>
  <c r="T36" i="11"/>
  <c r="S36" i="11"/>
  <c r="R36" i="11"/>
  <c r="Q36" i="11"/>
  <c r="P36" i="11"/>
  <c r="O36" i="11"/>
  <c r="N36" i="11"/>
  <c r="M36" i="11"/>
  <c r="L36" i="11"/>
  <c r="K36" i="11"/>
  <c r="T35" i="11"/>
  <c r="S35" i="11"/>
  <c r="R35" i="11"/>
  <c r="Q35" i="11"/>
  <c r="P35" i="11"/>
  <c r="O35" i="11"/>
  <c r="N35" i="11"/>
  <c r="M35" i="11"/>
  <c r="L35" i="11"/>
  <c r="K35" i="11"/>
  <c r="T34" i="11"/>
  <c r="S34" i="11"/>
  <c r="R34" i="11"/>
  <c r="Q34" i="11"/>
  <c r="P34" i="11"/>
  <c r="O34" i="11"/>
  <c r="N34" i="11"/>
  <c r="M34" i="11"/>
  <c r="L34" i="11"/>
  <c r="K34" i="11"/>
  <c r="T31" i="11"/>
  <c r="S31" i="11"/>
  <c r="R31" i="11"/>
  <c r="Q31" i="11"/>
  <c r="P31" i="11"/>
  <c r="O31" i="11"/>
  <c r="N31" i="11"/>
  <c r="M31" i="11"/>
  <c r="L31" i="11"/>
  <c r="K31" i="11"/>
  <c r="T30" i="11"/>
  <c r="S30" i="11"/>
  <c r="R30" i="11"/>
  <c r="Q30" i="11"/>
  <c r="P30" i="11"/>
  <c r="O30" i="11"/>
  <c r="N30" i="11"/>
  <c r="M30" i="11"/>
  <c r="L30" i="11"/>
  <c r="K30" i="11"/>
  <c r="T29" i="11"/>
  <c r="S29" i="11"/>
  <c r="R29" i="11"/>
  <c r="Q29" i="11"/>
  <c r="P29" i="11"/>
  <c r="O29" i="11"/>
  <c r="N29" i="11"/>
  <c r="M29" i="11"/>
  <c r="L29" i="11"/>
  <c r="K29" i="11"/>
  <c r="T28" i="11"/>
  <c r="S28" i="11"/>
  <c r="R28" i="11"/>
  <c r="Q28" i="11"/>
  <c r="P28" i="11"/>
  <c r="O28" i="11"/>
  <c r="N28" i="11"/>
  <c r="M28" i="11"/>
  <c r="L28" i="11"/>
  <c r="K28" i="11"/>
  <c r="T27" i="11"/>
  <c r="S27" i="11"/>
  <c r="R27" i="11"/>
  <c r="Q27" i="11"/>
  <c r="P27" i="11"/>
  <c r="O27" i="11"/>
  <c r="N27" i="11"/>
  <c r="M27" i="11"/>
  <c r="L27" i="11"/>
  <c r="K27" i="11"/>
  <c r="T26" i="11"/>
  <c r="S26" i="11"/>
  <c r="R26" i="11"/>
  <c r="Q26" i="11"/>
  <c r="P26" i="11"/>
  <c r="O26" i="11"/>
  <c r="N26" i="11"/>
  <c r="M26" i="11"/>
  <c r="L26" i="11"/>
  <c r="K26" i="11"/>
  <c r="T25" i="11"/>
  <c r="S25" i="11"/>
  <c r="R25" i="11"/>
  <c r="Q25" i="11"/>
  <c r="P25" i="11"/>
  <c r="O25" i="11"/>
  <c r="N25" i="11"/>
  <c r="M25" i="11"/>
  <c r="L25" i="11"/>
  <c r="K25" i="11"/>
  <c r="T24" i="11"/>
  <c r="S24" i="11"/>
  <c r="R24" i="11"/>
  <c r="Q24" i="11"/>
  <c r="P24" i="11"/>
  <c r="O24" i="11"/>
  <c r="N24" i="11"/>
  <c r="M24" i="11"/>
  <c r="L24" i="11"/>
  <c r="K24" i="11"/>
  <c r="T161" i="12"/>
  <c r="S161" i="12"/>
  <c r="R161" i="12"/>
  <c r="Q161" i="12"/>
  <c r="P161" i="12"/>
  <c r="O161" i="12"/>
  <c r="N161" i="12"/>
  <c r="M161" i="12"/>
  <c r="L161" i="12"/>
  <c r="K161" i="12"/>
  <c r="T160" i="12"/>
  <c r="S160" i="12"/>
  <c r="R160" i="12"/>
  <c r="Q160" i="12"/>
  <c r="P160" i="12"/>
  <c r="O160" i="12"/>
  <c r="N160" i="12"/>
  <c r="M160" i="12"/>
  <c r="L160" i="12"/>
  <c r="K160" i="12"/>
  <c r="T159" i="12"/>
  <c r="S159" i="12"/>
  <c r="R159" i="12"/>
  <c r="Q159" i="12"/>
  <c r="P159" i="12"/>
  <c r="O159" i="12"/>
  <c r="N159" i="12"/>
  <c r="M159" i="12"/>
  <c r="L159" i="12"/>
  <c r="K159" i="12"/>
  <c r="T158" i="12"/>
  <c r="S158" i="12"/>
  <c r="R158" i="12"/>
  <c r="Q158" i="12"/>
  <c r="P158" i="12"/>
  <c r="O158" i="12"/>
  <c r="N158" i="12"/>
  <c r="M158" i="12"/>
  <c r="L158" i="12"/>
  <c r="K158" i="12"/>
  <c r="T157" i="12"/>
  <c r="S157" i="12"/>
  <c r="R157" i="12"/>
  <c r="Q157" i="12"/>
  <c r="P157" i="12"/>
  <c r="O157" i="12"/>
  <c r="N157" i="12"/>
  <c r="M157" i="12"/>
  <c r="L157" i="12"/>
  <c r="K157" i="12"/>
  <c r="T156" i="12"/>
  <c r="S156" i="12"/>
  <c r="R156" i="12"/>
  <c r="Q156" i="12"/>
  <c r="P156" i="12"/>
  <c r="O156" i="12"/>
  <c r="N156" i="12"/>
  <c r="M156" i="12"/>
  <c r="L156" i="12"/>
  <c r="K156" i="12"/>
  <c r="T155" i="12"/>
  <c r="S155" i="12"/>
  <c r="R155" i="12"/>
  <c r="Q155" i="12"/>
  <c r="P155" i="12"/>
  <c r="O155" i="12"/>
  <c r="N155" i="12"/>
  <c r="M155" i="12"/>
  <c r="L155" i="12"/>
  <c r="K155" i="12"/>
  <c r="T154" i="12"/>
  <c r="S154" i="12"/>
  <c r="R154" i="12"/>
  <c r="Q154" i="12"/>
  <c r="P154" i="12"/>
  <c r="O154" i="12"/>
  <c r="N154" i="12"/>
  <c r="M154" i="12"/>
  <c r="L154" i="12"/>
  <c r="K154" i="12"/>
  <c r="T153" i="12"/>
  <c r="S153" i="12"/>
  <c r="R153" i="12"/>
  <c r="Q153" i="12"/>
  <c r="P153" i="12"/>
  <c r="O153" i="12"/>
  <c r="N153" i="12"/>
  <c r="M153" i="12"/>
  <c r="L153" i="12"/>
  <c r="K153" i="12"/>
  <c r="T152" i="12"/>
  <c r="S152" i="12"/>
  <c r="R152" i="12"/>
  <c r="Q152" i="12"/>
  <c r="P152" i="12"/>
  <c r="O152" i="12"/>
  <c r="N152" i="12"/>
  <c r="M152" i="12"/>
  <c r="L152" i="12"/>
  <c r="K152" i="12"/>
  <c r="T151" i="12"/>
  <c r="S151" i="12"/>
  <c r="R151" i="12"/>
  <c r="Q151" i="12"/>
  <c r="P151" i="12"/>
  <c r="O151" i="12"/>
  <c r="N151" i="12"/>
  <c r="M151" i="12"/>
  <c r="L151" i="12"/>
  <c r="K151" i="12"/>
  <c r="T147" i="12"/>
  <c r="S147" i="12"/>
  <c r="R147" i="12"/>
  <c r="Q147" i="12"/>
  <c r="P147" i="12"/>
  <c r="O147" i="12"/>
  <c r="N147" i="12"/>
  <c r="M147" i="12"/>
  <c r="L147" i="12"/>
  <c r="K147" i="12"/>
  <c r="T146" i="12"/>
  <c r="S146" i="12"/>
  <c r="R146" i="12"/>
  <c r="Q146" i="12"/>
  <c r="P146" i="12"/>
  <c r="O146" i="12"/>
  <c r="N146" i="12"/>
  <c r="M146" i="12"/>
  <c r="L146" i="12"/>
  <c r="K146" i="12"/>
  <c r="T145" i="12"/>
  <c r="S145" i="12"/>
  <c r="R145" i="12"/>
  <c r="Q145" i="12"/>
  <c r="P145" i="12"/>
  <c r="O145" i="12"/>
  <c r="N145" i="12"/>
  <c r="M145" i="12"/>
  <c r="L145" i="12"/>
  <c r="K145" i="12"/>
  <c r="T144" i="12"/>
  <c r="S144" i="12"/>
  <c r="R144" i="12"/>
  <c r="Q144" i="12"/>
  <c r="P144" i="12"/>
  <c r="O144" i="12"/>
  <c r="N144" i="12"/>
  <c r="M144" i="12"/>
  <c r="L144" i="12"/>
  <c r="K144" i="12"/>
  <c r="T143" i="12"/>
  <c r="S143" i="12"/>
  <c r="R143" i="12"/>
  <c r="Q143" i="12"/>
  <c r="P143" i="12"/>
  <c r="O143" i="12"/>
  <c r="N143" i="12"/>
  <c r="M143" i="12"/>
  <c r="L143" i="12"/>
  <c r="K143" i="12"/>
  <c r="T142" i="12"/>
  <c r="S142" i="12"/>
  <c r="R142" i="12"/>
  <c r="Q142" i="12"/>
  <c r="P142" i="12"/>
  <c r="O142" i="12"/>
  <c r="N142" i="12"/>
  <c r="M142" i="12"/>
  <c r="L142" i="12"/>
  <c r="K142" i="12"/>
  <c r="T141" i="12"/>
  <c r="S141" i="12"/>
  <c r="R141" i="12"/>
  <c r="Q141" i="12"/>
  <c r="P141" i="12"/>
  <c r="O141" i="12"/>
  <c r="N141" i="12"/>
  <c r="M141" i="12"/>
  <c r="L141" i="12"/>
  <c r="K141" i="12"/>
  <c r="T140" i="12"/>
  <c r="S140" i="12"/>
  <c r="R140" i="12"/>
  <c r="Q140" i="12"/>
  <c r="P140" i="12"/>
  <c r="O140" i="12"/>
  <c r="N140" i="12"/>
  <c r="M140" i="12"/>
  <c r="L140" i="12"/>
  <c r="K140" i="12"/>
  <c r="T139" i="12"/>
  <c r="S139" i="12"/>
  <c r="R139" i="12"/>
  <c r="Q139" i="12"/>
  <c r="P139" i="12"/>
  <c r="O139" i="12"/>
  <c r="N139" i="12"/>
  <c r="M139" i="12"/>
  <c r="L139" i="12"/>
  <c r="K139" i="12"/>
  <c r="T138" i="12"/>
  <c r="S138" i="12"/>
  <c r="R138" i="12"/>
  <c r="Q138" i="12"/>
  <c r="P138" i="12"/>
  <c r="O138" i="12"/>
  <c r="N138" i="12"/>
  <c r="M138" i="12"/>
  <c r="L138" i="12"/>
  <c r="K138" i="12"/>
  <c r="T137" i="12"/>
  <c r="S137" i="12"/>
  <c r="R137" i="12"/>
  <c r="Q137" i="12"/>
  <c r="P137" i="12"/>
  <c r="O137" i="12"/>
  <c r="N137" i="12"/>
  <c r="M137" i="12"/>
  <c r="L137" i="12"/>
  <c r="K137" i="12"/>
  <c r="T115" i="12"/>
  <c r="S115" i="12"/>
  <c r="R115" i="12"/>
  <c r="Q115" i="12"/>
  <c r="P115" i="12"/>
  <c r="O115" i="12"/>
  <c r="N115" i="12"/>
  <c r="M115" i="12"/>
  <c r="L115" i="12"/>
  <c r="K115" i="12"/>
  <c r="T114" i="12"/>
  <c r="S114" i="12"/>
  <c r="R114" i="12"/>
  <c r="Q114" i="12"/>
  <c r="P114" i="12"/>
  <c r="O114" i="12"/>
  <c r="N114" i="12"/>
  <c r="M114" i="12"/>
  <c r="L114" i="12"/>
  <c r="K114" i="12"/>
  <c r="T113" i="12"/>
  <c r="S113" i="12"/>
  <c r="R113" i="12"/>
  <c r="Q113" i="12"/>
  <c r="P113" i="12"/>
  <c r="O113" i="12"/>
  <c r="N113" i="12"/>
  <c r="M113" i="12"/>
  <c r="L113" i="12"/>
  <c r="K113" i="12"/>
  <c r="T112" i="12"/>
  <c r="S112" i="12"/>
  <c r="R112" i="12"/>
  <c r="Q112" i="12"/>
  <c r="P112" i="12"/>
  <c r="O112" i="12"/>
  <c r="N112" i="12"/>
  <c r="M112" i="12"/>
  <c r="L112" i="12"/>
  <c r="K112" i="12"/>
  <c r="T111" i="12"/>
  <c r="S111" i="12"/>
  <c r="R111" i="12"/>
  <c r="Q111" i="12"/>
  <c r="P111" i="12"/>
  <c r="O111" i="12"/>
  <c r="N111" i="12"/>
  <c r="M111" i="12"/>
  <c r="L111" i="12"/>
  <c r="K111" i="12"/>
  <c r="T110" i="12"/>
  <c r="S110" i="12"/>
  <c r="R110" i="12"/>
  <c r="Q110" i="12"/>
  <c r="P110" i="12"/>
  <c r="O110" i="12"/>
  <c r="N110" i="12"/>
  <c r="M110" i="12"/>
  <c r="L110" i="12"/>
  <c r="K110" i="12"/>
  <c r="T109" i="12"/>
  <c r="S109" i="12"/>
  <c r="R109" i="12"/>
  <c r="Q109" i="12"/>
  <c r="P109" i="12"/>
  <c r="O109" i="12"/>
  <c r="N109" i="12"/>
  <c r="M109" i="12"/>
  <c r="L109" i="12"/>
  <c r="K109" i="12"/>
  <c r="T108" i="12"/>
  <c r="S108" i="12"/>
  <c r="R108" i="12"/>
  <c r="Q108" i="12"/>
  <c r="P108" i="12"/>
  <c r="O108" i="12"/>
  <c r="N108" i="12"/>
  <c r="M108" i="12"/>
  <c r="L108" i="12"/>
  <c r="K108" i="12"/>
  <c r="T107" i="12"/>
  <c r="S107" i="12"/>
  <c r="R107" i="12"/>
  <c r="Q107" i="12"/>
  <c r="P107" i="12"/>
  <c r="O107" i="12"/>
  <c r="N107" i="12"/>
  <c r="M107" i="12"/>
  <c r="L107" i="12"/>
  <c r="K107" i="12"/>
  <c r="T106" i="12"/>
  <c r="S106" i="12"/>
  <c r="R106" i="12"/>
  <c r="Q106" i="12"/>
  <c r="P106" i="12"/>
  <c r="O106" i="12"/>
  <c r="N106" i="12"/>
  <c r="M106" i="12"/>
  <c r="L106" i="12"/>
  <c r="K106" i="12"/>
  <c r="T105" i="12"/>
  <c r="S105" i="12"/>
  <c r="R105" i="12"/>
  <c r="Q105" i="12"/>
  <c r="P105" i="12"/>
  <c r="O105" i="12"/>
  <c r="N105" i="12"/>
  <c r="M105" i="12"/>
  <c r="L105" i="12"/>
  <c r="K105" i="12"/>
  <c r="T104" i="12"/>
  <c r="S104" i="12"/>
  <c r="R104" i="12"/>
  <c r="Q104" i="12"/>
  <c r="P104" i="12"/>
  <c r="O104" i="12"/>
  <c r="N104" i="12"/>
  <c r="M104" i="12"/>
  <c r="L104" i="12"/>
  <c r="K104" i="12"/>
  <c r="T103" i="12"/>
  <c r="S103" i="12"/>
  <c r="R103" i="12"/>
  <c r="Q103" i="12"/>
  <c r="P103" i="12"/>
  <c r="O103" i="12"/>
  <c r="N103" i="12"/>
  <c r="M103" i="12"/>
  <c r="L103" i="12"/>
  <c r="K103" i="12"/>
  <c r="T100" i="12"/>
  <c r="S100" i="12"/>
  <c r="R100" i="12"/>
  <c r="Q100" i="12"/>
  <c r="P100" i="12"/>
  <c r="O100" i="12"/>
  <c r="N100" i="12"/>
  <c r="M100" i="12"/>
  <c r="L100" i="12"/>
  <c r="K100" i="12"/>
  <c r="T99" i="12"/>
  <c r="S99" i="12"/>
  <c r="R99" i="12"/>
  <c r="Q99" i="12"/>
  <c r="P99" i="12"/>
  <c r="O99" i="12"/>
  <c r="N99" i="12"/>
  <c r="M99" i="12"/>
  <c r="L99" i="12"/>
  <c r="K99" i="12"/>
  <c r="T98" i="12"/>
  <c r="S98" i="12"/>
  <c r="R98" i="12"/>
  <c r="Q98" i="12"/>
  <c r="P98" i="12"/>
  <c r="O98" i="12"/>
  <c r="N98" i="12"/>
  <c r="M98" i="12"/>
  <c r="L98" i="12"/>
  <c r="K98" i="12"/>
  <c r="T97" i="12"/>
  <c r="S97" i="12"/>
  <c r="R97" i="12"/>
  <c r="Q97" i="12"/>
  <c r="P97" i="12"/>
  <c r="O97" i="12"/>
  <c r="N97" i="12"/>
  <c r="M97" i="12"/>
  <c r="L97" i="12"/>
  <c r="K97" i="12"/>
  <c r="T96" i="12"/>
  <c r="S96" i="12"/>
  <c r="R96" i="12"/>
  <c r="Q96" i="12"/>
  <c r="P96" i="12"/>
  <c r="O96" i="12"/>
  <c r="N96" i="12"/>
  <c r="M96" i="12"/>
  <c r="L96" i="12"/>
  <c r="K96" i="12"/>
  <c r="T95" i="12"/>
  <c r="S95" i="12"/>
  <c r="R95" i="12"/>
  <c r="Q95" i="12"/>
  <c r="P95" i="12"/>
  <c r="O95" i="12"/>
  <c r="N95" i="12"/>
  <c r="M95" i="12"/>
  <c r="L95" i="12"/>
  <c r="K95" i="12"/>
  <c r="T94" i="12"/>
  <c r="S94" i="12"/>
  <c r="R94" i="12"/>
  <c r="Q94" i="12"/>
  <c r="P94" i="12"/>
  <c r="O94" i="12"/>
  <c r="N94" i="12"/>
  <c r="M94" i="12"/>
  <c r="L94" i="12"/>
  <c r="K94" i="12"/>
  <c r="T93" i="12"/>
  <c r="S93" i="12"/>
  <c r="R93" i="12"/>
  <c r="Q93" i="12"/>
  <c r="P93" i="12"/>
  <c r="O93" i="12"/>
  <c r="N93" i="12"/>
  <c r="M93" i="12"/>
  <c r="L93" i="12"/>
  <c r="K93" i="12"/>
  <c r="T92" i="12"/>
  <c r="S92" i="12"/>
  <c r="R92" i="12"/>
  <c r="Q92" i="12"/>
  <c r="P92" i="12"/>
  <c r="O92" i="12"/>
  <c r="N92" i="12"/>
  <c r="M92" i="12"/>
  <c r="L92" i="12"/>
  <c r="K92" i="12"/>
  <c r="T91" i="12"/>
  <c r="S91" i="12"/>
  <c r="R91" i="12"/>
  <c r="Q91" i="12"/>
  <c r="P91" i="12"/>
  <c r="O91" i="12"/>
  <c r="N91" i="12"/>
  <c r="M91" i="12"/>
  <c r="L91" i="12"/>
  <c r="K91" i="12"/>
  <c r="T90" i="12"/>
  <c r="S90" i="12"/>
  <c r="R90" i="12"/>
  <c r="Q90" i="12"/>
  <c r="P90" i="12"/>
  <c r="O90" i="12"/>
  <c r="N90" i="12"/>
  <c r="M90" i="12"/>
  <c r="L90" i="12"/>
  <c r="K90" i="12"/>
  <c r="T89" i="12"/>
  <c r="S89" i="12"/>
  <c r="R89" i="12"/>
  <c r="Q89" i="12"/>
  <c r="P89" i="12"/>
  <c r="O89" i="12"/>
  <c r="N89" i="12"/>
  <c r="M89" i="12"/>
  <c r="L89" i="12"/>
  <c r="K89" i="12"/>
  <c r="T88" i="12"/>
  <c r="S88" i="12"/>
  <c r="R88" i="12"/>
  <c r="Q88" i="12"/>
  <c r="P88" i="12"/>
  <c r="O88" i="12"/>
  <c r="N88" i="12"/>
  <c r="M88" i="12"/>
  <c r="L88" i="12"/>
  <c r="K88" i="12"/>
  <c r="T87" i="12"/>
  <c r="S87" i="12"/>
  <c r="R87" i="12"/>
  <c r="Q87" i="12"/>
  <c r="P87" i="12"/>
  <c r="O87" i="12"/>
  <c r="N87" i="12"/>
  <c r="M87" i="12"/>
  <c r="L87" i="12"/>
  <c r="K87" i="12"/>
  <c r="T86" i="12"/>
  <c r="S86" i="12"/>
  <c r="R86" i="12"/>
  <c r="Q86" i="12"/>
  <c r="P86" i="12"/>
  <c r="O86" i="12"/>
  <c r="N86" i="12"/>
  <c r="M86" i="12"/>
  <c r="L86" i="12"/>
  <c r="K86" i="12"/>
  <c r="T85" i="12"/>
  <c r="S85" i="12"/>
  <c r="R85" i="12"/>
  <c r="Q85" i="12"/>
  <c r="P85" i="12"/>
  <c r="O85" i="12"/>
  <c r="N85" i="12"/>
  <c r="M85" i="12"/>
  <c r="L85" i="12"/>
  <c r="K85" i="12"/>
  <c r="T84" i="12"/>
  <c r="S84" i="12"/>
  <c r="R84" i="12"/>
  <c r="Q84" i="12"/>
  <c r="P84" i="12"/>
  <c r="O84" i="12"/>
  <c r="N84" i="12"/>
  <c r="M84" i="12"/>
  <c r="L84" i="12"/>
  <c r="K84" i="12"/>
  <c r="T83" i="12"/>
  <c r="S83" i="12"/>
  <c r="R83" i="12"/>
  <c r="Q83" i="12"/>
  <c r="P83" i="12"/>
  <c r="O83" i="12"/>
  <c r="N83" i="12"/>
  <c r="M83" i="12"/>
  <c r="L83" i="12"/>
  <c r="K83" i="12"/>
  <c r="T82" i="12"/>
  <c r="S82" i="12"/>
  <c r="R82" i="12"/>
  <c r="Q82" i="12"/>
  <c r="P82" i="12"/>
  <c r="O82" i="12"/>
  <c r="N82" i="12"/>
  <c r="M82" i="12"/>
  <c r="L82" i="12"/>
  <c r="K82" i="12"/>
  <c r="T81" i="12"/>
  <c r="S81" i="12"/>
  <c r="R81" i="12"/>
  <c r="Q81" i="12"/>
  <c r="P81" i="12"/>
  <c r="O81" i="12"/>
  <c r="N81" i="12"/>
  <c r="M81" i="12"/>
  <c r="L81" i="12"/>
  <c r="K81" i="12"/>
  <c r="T77" i="12"/>
  <c r="S77" i="12"/>
  <c r="R77" i="12"/>
  <c r="Q77" i="12"/>
  <c r="P77" i="12"/>
  <c r="O77" i="12"/>
  <c r="N77" i="12"/>
  <c r="M77" i="12"/>
  <c r="L77" i="12"/>
  <c r="K77" i="12"/>
  <c r="T76" i="12"/>
  <c r="S76" i="12"/>
  <c r="R76" i="12"/>
  <c r="Q76" i="12"/>
  <c r="P76" i="12"/>
  <c r="O76" i="12"/>
  <c r="N76" i="12"/>
  <c r="M76" i="12"/>
  <c r="L76" i="12"/>
  <c r="K76" i="12"/>
  <c r="T72" i="12"/>
  <c r="S72" i="12"/>
  <c r="R72" i="12"/>
  <c r="Q72" i="12"/>
  <c r="P72" i="12"/>
  <c r="O72" i="12"/>
  <c r="N72" i="12"/>
  <c r="M72" i="12"/>
  <c r="L72" i="12"/>
  <c r="K72" i="12"/>
  <c r="T71" i="12"/>
  <c r="S71" i="12"/>
  <c r="R71" i="12"/>
  <c r="Q71" i="12"/>
  <c r="P71" i="12"/>
  <c r="O71" i="12"/>
  <c r="N71" i="12"/>
  <c r="M71" i="12"/>
  <c r="L71" i="12"/>
  <c r="K71" i="12"/>
  <c r="T70" i="12"/>
  <c r="S70" i="12"/>
  <c r="R70" i="12"/>
  <c r="Q70" i="12"/>
  <c r="P70" i="12"/>
  <c r="O70" i="12"/>
  <c r="N70" i="12"/>
  <c r="M70" i="12"/>
  <c r="L70" i="12"/>
  <c r="K70" i="12"/>
  <c r="T69" i="12"/>
  <c r="S69" i="12"/>
  <c r="R69" i="12"/>
  <c r="Q69" i="12"/>
  <c r="P69" i="12"/>
  <c r="O69" i="12"/>
  <c r="N69" i="12"/>
  <c r="M69" i="12"/>
  <c r="L69" i="12"/>
  <c r="K69" i="12"/>
  <c r="T68" i="12"/>
  <c r="S68" i="12"/>
  <c r="R68" i="12"/>
  <c r="Q68" i="12"/>
  <c r="P68" i="12"/>
  <c r="O68" i="12"/>
  <c r="N68" i="12"/>
  <c r="M68" i="12"/>
  <c r="L68" i="12"/>
  <c r="K68" i="12"/>
  <c r="T67" i="12"/>
  <c r="S67" i="12"/>
  <c r="R67" i="12"/>
  <c r="Q67" i="12"/>
  <c r="P67" i="12"/>
  <c r="O67" i="12"/>
  <c r="N67" i="12"/>
  <c r="M67" i="12"/>
  <c r="L67" i="12"/>
  <c r="K67" i="12"/>
  <c r="T66" i="12"/>
  <c r="S66" i="12"/>
  <c r="R66" i="12"/>
  <c r="Q66" i="12"/>
  <c r="P66" i="12"/>
  <c r="O66" i="12"/>
  <c r="N66" i="12"/>
  <c r="M66" i="12"/>
  <c r="L66" i="12"/>
  <c r="K66" i="12"/>
  <c r="T65" i="12"/>
  <c r="S65" i="12"/>
  <c r="R65" i="12"/>
  <c r="Q65" i="12"/>
  <c r="P65" i="12"/>
  <c r="O65" i="12"/>
  <c r="N65" i="12"/>
  <c r="M65" i="12"/>
  <c r="L65" i="12"/>
  <c r="K65" i="12"/>
  <c r="T64" i="12"/>
  <c r="S64" i="12"/>
  <c r="R64" i="12"/>
  <c r="Q64" i="12"/>
  <c r="P64" i="12"/>
  <c r="O64" i="12"/>
  <c r="N64" i="12"/>
  <c r="M64" i="12"/>
  <c r="L64" i="12"/>
  <c r="K64" i="12"/>
  <c r="T63" i="12"/>
  <c r="S63" i="12"/>
  <c r="R63" i="12"/>
  <c r="Q63" i="12"/>
  <c r="P63" i="12"/>
  <c r="O63" i="12"/>
  <c r="N63" i="12"/>
  <c r="M63" i="12"/>
  <c r="L63" i="12"/>
  <c r="K63" i="12"/>
  <c r="T62" i="12"/>
  <c r="S62" i="12"/>
  <c r="R62" i="12"/>
  <c r="Q62" i="12"/>
  <c r="P62" i="12"/>
  <c r="O62" i="12"/>
  <c r="N62" i="12"/>
  <c r="M62" i="12"/>
  <c r="L62" i="12"/>
  <c r="K62" i="12"/>
  <c r="T59" i="12"/>
  <c r="S59" i="12"/>
  <c r="R59" i="12"/>
  <c r="Q59" i="12"/>
  <c r="P59" i="12"/>
  <c r="O59" i="12"/>
  <c r="N59" i="12"/>
  <c r="M59" i="12"/>
  <c r="L59" i="12"/>
  <c r="K59" i="12"/>
  <c r="T58" i="12"/>
  <c r="S58" i="12"/>
  <c r="R58" i="12"/>
  <c r="Q58" i="12"/>
  <c r="P58" i="12"/>
  <c r="O58" i="12"/>
  <c r="N58" i="12"/>
  <c r="M58" i="12"/>
  <c r="L58" i="12"/>
  <c r="K58" i="12"/>
  <c r="T57" i="12"/>
  <c r="S57" i="12"/>
  <c r="R57" i="12"/>
  <c r="Q57" i="12"/>
  <c r="P57" i="12"/>
  <c r="O57" i="12"/>
  <c r="N57" i="12"/>
  <c r="M57" i="12"/>
  <c r="L57" i="12"/>
  <c r="K57" i="12"/>
  <c r="T56" i="12"/>
  <c r="S56" i="12"/>
  <c r="R56" i="12"/>
  <c r="Q56" i="12"/>
  <c r="P56" i="12"/>
  <c r="O56" i="12"/>
  <c r="N56" i="12"/>
  <c r="M56" i="12"/>
  <c r="L56" i="12"/>
  <c r="K56" i="12"/>
  <c r="T55" i="12"/>
  <c r="S55" i="12"/>
  <c r="R55" i="12"/>
  <c r="Q55" i="12"/>
  <c r="P55" i="12"/>
  <c r="O55" i="12"/>
  <c r="N55" i="12"/>
  <c r="M55" i="12"/>
  <c r="L55" i="12"/>
  <c r="K55" i="12"/>
  <c r="T54" i="12"/>
  <c r="S54" i="12"/>
  <c r="R54" i="12"/>
  <c r="Q54" i="12"/>
  <c r="P54" i="12"/>
  <c r="O54" i="12"/>
  <c r="N54" i="12"/>
  <c r="M54" i="12"/>
  <c r="L54" i="12"/>
  <c r="K54" i="12"/>
  <c r="T53" i="12"/>
  <c r="S53" i="12"/>
  <c r="R53" i="12"/>
  <c r="Q53" i="12"/>
  <c r="P53" i="12"/>
  <c r="O53" i="12"/>
  <c r="N53" i="12"/>
  <c r="M53" i="12"/>
  <c r="L53" i="12"/>
  <c r="K53" i="12"/>
  <c r="T52" i="12"/>
  <c r="S52" i="12"/>
  <c r="R52" i="12"/>
  <c r="Q52" i="12"/>
  <c r="P52" i="12"/>
  <c r="O52" i="12"/>
  <c r="N52" i="12"/>
  <c r="M52" i="12"/>
  <c r="L52" i="12"/>
  <c r="K52" i="12"/>
  <c r="T51" i="12"/>
  <c r="S51" i="12"/>
  <c r="R51" i="12"/>
  <c r="Q51" i="12"/>
  <c r="P51" i="12"/>
  <c r="O51" i="12"/>
  <c r="N51" i="12"/>
  <c r="M51" i="12"/>
  <c r="L51" i="12"/>
  <c r="K51" i="12"/>
  <c r="T50" i="12"/>
  <c r="S50" i="12"/>
  <c r="R50" i="12"/>
  <c r="Q50" i="12"/>
  <c r="P50" i="12"/>
  <c r="O50" i="12"/>
  <c r="N50" i="12"/>
  <c r="M50" i="12"/>
  <c r="L50" i="12"/>
  <c r="K50" i="12"/>
  <c r="T47" i="12"/>
  <c r="S47" i="12"/>
  <c r="R47" i="12"/>
  <c r="Q47" i="12"/>
  <c r="P47" i="12"/>
  <c r="O47" i="12"/>
  <c r="N47" i="12"/>
  <c r="M47" i="12"/>
  <c r="L47" i="12"/>
  <c r="K47" i="12"/>
  <c r="T46" i="12"/>
  <c r="S46" i="12"/>
  <c r="R46" i="12"/>
  <c r="Q46" i="12"/>
  <c r="P46" i="12"/>
  <c r="O46" i="12"/>
  <c r="N46" i="12"/>
  <c r="M46" i="12"/>
  <c r="L46" i="12"/>
  <c r="K46" i="12"/>
  <c r="T45" i="12"/>
  <c r="S45" i="12"/>
  <c r="R45" i="12"/>
  <c r="Q45" i="12"/>
  <c r="P45" i="12"/>
  <c r="O45" i="12"/>
  <c r="N45" i="12"/>
  <c r="M45" i="12"/>
  <c r="L45" i="12"/>
  <c r="K45" i="12"/>
  <c r="T44" i="12"/>
  <c r="S44" i="12"/>
  <c r="R44" i="12"/>
  <c r="Q44" i="12"/>
  <c r="P44" i="12"/>
  <c r="O44" i="12"/>
  <c r="N44" i="12"/>
  <c r="M44" i="12"/>
  <c r="L44" i="12"/>
  <c r="K44" i="12"/>
  <c r="T43" i="12"/>
  <c r="S43" i="12"/>
  <c r="R43" i="12"/>
  <c r="Q43" i="12"/>
  <c r="P43" i="12"/>
  <c r="O43" i="12"/>
  <c r="N43" i="12"/>
  <c r="M43" i="12"/>
  <c r="L43" i="12"/>
  <c r="K43" i="12"/>
  <c r="T42" i="12"/>
  <c r="S42" i="12"/>
  <c r="R42" i="12"/>
  <c r="Q42" i="12"/>
  <c r="P42" i="12"/>
  <c r="O42" i="12"/>
  <c r="N42" i="12"/>
  <c r="M42" i="12"/>
  <c r="L42" i="12"/>
  <c r="K42" i="12"/>
  <c r="T41" i="12"/>
  <c r="S41" i="12"/>
  <c r="R41" i="12"/>
  <c r="Q41" i="12"/>
  <c r="P41" i="12"/>
  <c r="O41" i="12"/>
  <c r="N41" i="12"/>
  <c r="M41" i="12"/>
  <c r="L41" i="12"/>
  <c r="K41" i="12"/>
  <c r="T40" i="12"/>
  <c r="S40" i="12"/>
  <c r="R40" i="12"/>
  <c r="Q40" i="12"/>
  <c r="P40" i="12"/>
  <c r="O40" i="12"/>
  <c r="N40" i="12"/>
  <c r="M40" i="12"/>
  <c r="L40" i="12"/>
  <c r="K40" i="12"/>
  <c r="T39" i="12"/>
  <c r="S39" i="12"/>
  <c r="R39" i="12"/>
  <c r="Q39" i="12"/>
  <c r="P39" i="12"/>
  <c r="O39" i="12"/>
  <c r="N39" i="12"/>
  <c r="M39" i="12"/>
  <c r="L39" i="12"/>
  <c r="K39" i="12"/>
  <c r="T38" i="12"/>
  <c r="S38" i="12"/>
  <c r="R38" i="12"/>
  <c r="Q38" i="12"/>
  <c r="P38" i="12"/>
  <c r="O38" i="12"/>
  <c r="N38" i="12"/>
  <c r="M38" i="12"/>
  <c r="L38" i="12"/>
  <c r="K38" i="12"/>
  <c r="T37" i="12"/>
  <c r="S37" i="12"/>
  <c r="R37" i="12"/>
  <c r="Q37" i="12"/>
  <c r="P37" i="12"/>
  <c r="O37" i="12"/>
  <c r="N37" i="12"/>
  <c r="M37" i="12"/>
  <c r="L37" i="12"/>
  <c r="K37" i="12"/>
  <c r="T36" i="12"/>
  <c r="S36" i="12"/>
  <c r="R36" i="12"/>
  <c r="Q36" i="12"/>
  <c r="P36" i="12"/>
  <c r="O36" i="12"/>
  <c r="N36" i="12"/>
  <c r="M36" i="12"/>
  <c r="L36" i="12"/>
  <c r="K36" i="12"/>
  <c r="T35" i="12"/>
  <c r="S35" i="12"/>
  <c r="R35" i="12"/>
  <c r="Q35" i="12"/>
  <c r="P35" i="12"/>
  <c r="O35" i="12"/>
  <c r="N35" i="12"/>
  <c r="M35" i="12"/>
  <c r="L35" i="12"/>
  <c r="K35" i="12"/>
  <c r="T34" i="12"/>
  <c r="S34" i="12"/>
  <c r="R34" i="12"/>
  <c r="Q34" i="12"/>
  <c r="P34" i="12"/>
  <c r="O34" i="12"/>
  <c r="N34" i="12"/>
  <c r="M34" i="12"/>
  <c r="L34" i="12"/>
  <c r="K34" i="12"/>
  <c r="T31" i="12"/>
  <c r="S31" i="12"/>
  <c r="R31" i="12"/>
  <c r="Q31" i="12"/>
  <c r="P31" i="12"/>
  <c r="O31" i="12"/>
  <c r="N31" i="12"/>
  <c r="M31" i="12"/>
  <c r="L31" i="12"/>
  <c r="K31" i="12"/>
  <c r="T30" i="12"/>
  <c r="S30" i="12"/>
  <c r="R30" i="12"/>
  <c r="Q30" i="12"/>
  <c r="P30" i="12"/>
  <c r="O30" i="12"/>
  <c r="N30" i="12"/>
  <c r="M30" i="12"/>
  <c r="L30" i="12"/>
  <c r="K30" i="12"/>
  <c r="T29" i="12"/>
  <c r="S29" i="12"/>
  <c r="R29" i="12"/>
  <c r="Q29" i="12"/>
  <c r="P29" i="12"/>
  <c r="O29" i="12"/>
  <c r="N29" i="12"/>
  <c r="M29" i="12"/>
  <c r="L29" i="12"/>
  <c r="K29" i="12"/>
  <c r="T28" i="12"/>
  <c r="S28" i="12"/>
  <c r="R28" i="12"/>
  <c r="Q28" i="12"/>
  <c r="P28" i="12"/>
  <c r="O28" i="12"/>
  <c r="N28" i="12"/>
  <c r="M28" i="12"/>
  <c r="L28" i="12"/>
  <c r="K28" i="12"/>
  <c r="T27" i="12"/>
  <c r="S27" i="12"/>
  <c r="R27" i="12"/>
  <c r="Q27" i="12"/>
  <c r="P27" i="12"/>
  <c r="O27" i="12"/>
  <c r="N27" i="12"/>
  <c r="M27" i="12"/>
  <c r="L27" i="12"/>
  <c r="K27" i="12"/>
  <c r="T26" i="12"/>
  <c r="S26" i="12"/>
  <c r="R26" i="12"/>
  <c r="Q26" i="12"/>
  <c r="P26" i="12"/>
  <c r="O26" i="12"/>
  <c r="N26" i="12"/>
  <c r="M26" i="12"/>
  <c r="L26" i="12"/>
  <c r="K26" i="12"/>
  <c r="T25" i="12"/>
  <c r="S25" i="12"/>
  <c r="R25" i="12"/>
  <c r="Q25" i="12"/>
  <c r="P25" i="12"/>
  <c r="O25" i="12"/>
  <c r="N25" i="12"/>
  <c r="M25" i="12"/>
  <c r="L25" i="12"/>
  <c r="K25" i="12"/>
  <c r="T24" i="12"/>
  <c r="S24" i="12"/>
  <c r="R24" i="12"/>
  <c r="Q24" i="12"/>
  <c r="P24" i="12"/>
  <c r="O24" i="12"/>
  <c r="N24" i="12"/>
  <c r="M24" i="12"/>
  <c r="L24" i="12"/>
  <c r="C6" i="13"/>
  <c r="C9" i="13"/>
  <c r="E7" i="13"/>
  <c r="E11" i="13"/>
  <c r="E10" i="13"/>
  <c r="D8" i="13"/>
  <c r="E9" i="13"/>
  <c r="D7" i="13"/>
  <c r="E8" i="13"/>
  <c r="C10" i="13"/>
  <c r="C11" i="13"/>
  <c r="D9" i="13"/>
  <c r="D11" i="13"/>
  <c r="E6" i="13"/>
  <c r="C8" i="13"/>
  <c r="D6" i="13"/>
  <c r="C7" i="13"/>
  <c r="D10" i="13"/>
  <c r="Q1" i="13" l="1"/>
  <c r="K2" i="13"/>
  <c r="R3" i="13"/>
  <c r="S3" i="13" s="1"/>
  <c r="M13" i="12"/>
  <c r="R17" i="12"/>
  <c r="R18" i="12"/>
  <c r="R19" i="12"/>
  <c r="R21" i="12"/>
  <c r="L22" i="12"/>
  <c r="U24" i="12"/>
  <c r="U25" i="12"/>
  <c r="U26" i="12"/>
  <c r="U27" i="12"/>
  <c r="C28" i="12"/>
  <c r="U28" i="12"/>
  <c r="U29" i="12"/>
  <c r="U31" i="12"/>
  <c r="U34" i="12"/>
  <c r="U35" i="12"/>
  <c r="U36" i="12"/>
  <c r="U37" i="12"/>
  <c r="U38" i="12"/>
  <c r="U39" i="12"/>
  <c r="U41" i="12"/>
  <c r="U42" i="12"/>
  <c r="U43" i="12"/>
  <c r="U44" i="12"/>
  <c r="U45" i="12"/>
  <c r="U46" i="12"/>
  <c r="U47" i="12"/>
  <c r="U50" i="12"/>
  <c r="U51" i="12"/>
  <c r="U52" i="12"/>
  <c r="U53" i="12"/>
  <c r="U54" i="12"/>
  <c r="U55" i="12"/>
  <c r="U56" i="12"/>
  <c r="U57" i="12"/>
  <c r="U59" i="12"/>
  <c r="U62" i="12"/>
  <c r="U63" i="12"/>
  <c r="U64" i="12"/>
  <c r="U65" i="12"/>
  <c r="U66" i="12"/>
  <c r="U67" i="12"/>
  <c r="U68" i="12"/>
  <c r="U69" i="12"/>
  <c r="U70" i="12"/>
  <c r="U72" i="12"/>
  <c r="K75" i="12"/>
  <c r="L75" i="12"/>
  <c r="M75" i="12"/>
  <c r="N75" i="12"/>
  <c r="O75" i="12"/>
  <c r="P75" i="12"/>
  <c r="Q75" i="12"/>
  <c r="R75" i="12"/>
  <c r="S75" i="12"/>
  <c r="T75" i="12"/>
  <c r="U75" i="12"/>
  <c r="U76" i="12"/>
  <c r="K78" i="12"/>
  <c r="L78" i="12"/>
  <c r="M78" i="12"/>
  <c r="N78" i="12"/>
  <c r="O78" i="12"/>
  <c r="P78" i="12"/>
  <c r="Q78" i="12"/>
  <c r="R78" i="12"/>
  <c r="S78" i="12"/>
  <c r="T78" i="12"/>
  <c r="U78" i="12"/>
  <c r="U81" i="12"/>
  <c r="U82" i="12"/>
  <c r="U83" i="12"/>
  <c r="U84" i="12"/>
  <c r="U85" i="12"/>
  <c r="U86" i="12"/>
  <c r="U87" i="12"/>
  <c r="U88" i="12"/>
  <c r="U89" i="12"/>
  <c r="U90" i="12"/>
  <c r="U91" i="12"/>
  <c r="U92" i="12"/>
  <c r="U94" i="12"/>
  <c r="U95" i="12"/>
  <c r="U96" i="12"/>
  <c r="U97" i="12"/>
  <c r="U98" i="12"/>
  <c r="U100" i="12"/>
  <c r="U103" i="12"/>
  <c r="U104" i="12"/>
  <c r="U105" i="12"/>
  <c r="U106" i="12"/>
  <c r="U107" i="12"/>
  <c r="U108" i="12"/>
  <c r="U109" i="12"/>
  <c r="U110" i="12"/>
  <c r="U111" i="12"/>
  <c r="U112" i="12"/>
  <c r="U113" i="12"/>
  <c r="U115" i="12"/>
  <c r="K118" i="12"/>
  <c r="L118" i="12"/>
  <c r="M118" i="12"/>
  <c r="N118" i="12"/>
  <c r="O118" i="12"/>
  <c r="P118" i="12"/>
  <c r="Q118" i="12"/>
  <c r="R118" i="12"/>
  <c r="S118" i="12"/>
  <c r="T118" i="12"/>
  <c r="K119" i="12"/>
  <c r="L119" i="12"/>
  <c r="M119" i="12"/>
  <c r="N119" i="12"/>
  <c r="O119" i="12"/>
  <c r="P119" i="12"/>
  <c r="Q119" i="12"/>
  <c r="R119" i="12"/>
  <c r="S119" i="12"/>
  <c r="T119" i="12"/>
  <c r="K120" i="12"/>
  <c r="L120" i="12"/>
  <c r="M120" i="12"/>
  <c r="N120" i="12"/>
  <c r="O120" i="12"/>
  <c r="P120" i="12"/>
  <c r="Q120" i="12"/>
  <c r="R120" i="12"/>
  <c r="S120" i="12"/>
  <c r="T120" i="12"/>
  <c r="K121" i="12"/>
  <c r="L121" i="12"/>
  <c r="M121" i="12"/>
  <c r="N121" i="12"/>
  <c r="O121" i="12"/>
  <c r="P121" i="12"/>
  <c r="Q121" i="12"/>
  <c r="R121" i="12"/>
  <c r="S121" i="12"/>
  <c r="T121" i="12"/>
  <c r="K122" i="12"/>
  <c r="L122" i="12"/>
  <c r="M122" i="12"/>
  <c r="N122" i="12"/>
  <c r="O122" i="12"/>
  <c r="P122" i="12"/>
  <c r="Q122" i="12"/>
  <c r="R122" i="12"/>
  <c r="S122" i="12"/>
  <c r="T122" i="12"/>
  <c r="K123" i="12"/>
  <c r="L123" i="12"/>
  <c r="M123" i="12"/>
  <c r="N123" i="12"/>
  <c r="O123" i="12"/>
  <c r="P123" i="12"/>
  <c r="Q123" i="12"/>
  <c r="R123" i="12"/>
  <c r="S123" i="12"/>
  <c r="T123" i="12"/>
  <c r="K124" i="12"/>
  <c r="L124" i="12"/>
  <c r="M124" i="12"/>
  <c r="N124" i="12"/>
  <c r="O124" i="12"/>
  <c r="P124" i="12"/>
  <c r="Q124" i="12"/>
  <c r="R124" i="12"/>
  <c r="S124" i="12"/>
  <c r="T124" i="12"/>
  <c r="K125" i="12"/>
  <c r="L125" i="12"/>
  <c r="M125" i="12"/>
  <c r="N125" i="12"/>
  <c r="O125" i="12"/>
  <c r="P125" i="12"/>
  <c r="Q125" i="12"/>
  <c r="R125" i="12"/>
  <c r="S125" i="12"/>
  <c r="T125" i="12"/>
  <c r="K126" i="12"/>
  <c r="L126" i="12"/>
  <c r="M126" i="12"/>
  <c r="N126" i="12"/>
  <c r="O126" i="12"/>
  <c r="P126" i="12"/>
  <c r="Q126" i="12"/>
  <c r="R126" i="12"/>
  <c r="S126" i="12"/>
  <c r="T126" i="12"/>
  <c r="K127" i="12"/>
  <c r="L127" i="12"/>
  <c r="M127" i="12"/>
  <c r="N127" i="12"/>
  <c r="O127" i="12"/>
  <c r="P127" i="12"/>
  <c r="Q127" i="12"/>
  <c r="R127" i="12"/>
  <c r="S127" i="12"/>
  <c r="T127" i="12"/>
  <c r="K128" i="12"/>
  <c r="L128" i="12"/>
  <c r="M128" i="12"/>
  <c r="N128" i="12"/>
  <c r="O128" i="12"/>
  <c r="P128" i="12"/>
  <c r="Q128" i="12"/>
  <c r="R128" i="12"/>
  <c r="S128" i="12"/>
  <c r="T128" i="12"/>
  <c r="K129" i="12"/>
  <c r="L129" i="12"/>
  <c r="M129" i="12"/>
  <c r="N129" i="12"/>
  <c r="O129" i="12"/>
  <c r="P129" i="12"/>
  <c r="Q129" i="12"/>
  <c r="R129" i="12"/>
  <c r="S129" i="12"/>
  <c r="T129" i="12"/>
  <c r="K130" i="12"/>
  <c r="L130" i="12"/>
  <c r="M130" i="12"/>
  <c r="N130" i="12"/>
  <c r="O130" i="12"/>
  <c r="P130" i="12"/>
  <c r="Q130" i="12"/>
  <c r="R130" i="12"/>
  <c r="S130" i="12"/>
  <c r="T130" i="12"/>
  <c r="K131" i="12"/>
  <c r="L131" i="12"/>
  <c r="M131" i="12"/>
  <c r="N131" i="12"/>
  <c r="O131" i="12"/>
  <c r="P131" i="12"/>
  <c r="Q131" i="12"/>
  <c r="R131" i="12"/>
  <c r="S131" i="12"/>
  <c r="T131" i="12"/>
  <c r="K132" i="12"/>
  <c r="L132" i="12"/>
  <c r="M132" i="12"/>
  <c r="N132" i="12"/>
  <c r="O132" i="12"/>
  <c r="P132" i="12"/>
  <c r="Q132" i="12"/>
  <c r="R132" i="12"/>
  <c r="S132" i="12"/>
  <c r="T132" i="12"/>
  <c r="D135" i="12"/>
  <c r="D148" i="12" s="1"/>
  <c r="K136" i="12"/>
  <c r="L136" i="12"/>
  <c r="M136" i="12"/>
  <c r="N136" i="12"/>
  <c r="O136" i="12"/>
  <c r="P136" i="12"/>
  <c r="Q136" i="12"/>
  <c r="R136" i="12"/>
  <c r="S136" i="12"/>
  <c r="T136" i="12"/>
  <c r="K150" i="12"/>
  <c r="L150" i="12"/>
  <c r="M150" i="12"/>
  <c r="N150" i="12"/>
  <c r="O150" i="12"/>
  <c r="P150" i="12"/>
  <c r="Q150" i="12"/>
  <c r="R150" i="12"/>
  <c r="S150" i="12"/>
  <c r="T150" i="12"/>
  <c r="E164" i="12"/>
  <c r="K164" i="12"/>
  <c r="L164" i="12"/>
  <c r="M164" i="12"/>
  <c r="N164" i="12"/>
  <c r="O164" i="12"/>
  <c r="P164" i="12"/>
  <c r="Q164" i="12"/>
  <c r="R164" i="12"/>
  <c r="S164" i="12"/>
  <c r="T164" i="12"/>
  <c r="E165" i="12"/>
  <c r="K165" i="12"/>
  <c r="K166" i="12"/>
  <c r="L166" i="12"/>
  <c r="M166" i="12"/>
  <c r="N166" i="12"/>
  <c r="O166" i="12"/>
  <c r="P166" i="12"/>
  <c r="Q166" i="12"/>
  <c r="R166" i="12"/>
  <c r="S166" i="12"/>
  <c r="T166" i="12"/>
  <c r="M13" i="11"/>
  <c r="R17" i="11"/>
  <c r="R18" i="11"/>
  <c r="R19" i="11"/>
  <c r="R21" i="11"/>
  <c r="L22" i="11"/>
  <c r="U24" i="11"/>
  <c r="U25" i="11"/>
  <c r="U26" i="11"/>
  <c r="U27" i="11"/>
  <c r="C28" i="11"/>
  <c r="U28" i="11"/>
  <c r="U29" i="11"/>
  <c r="U31" i="11"/>
  <c r="U34" i="11"/>
  <c r="U35" i="11"/>
  <c r="U36" i="11"/>
  <c r="U37" i="11"/>
  <c r="U38" i="11"/>
  <c r="U39" i="11"/>
  <c r="U41" i="11"/>
  <c r="U42" i="11"/>
  <c r="U43" i="11"/>
  <c r="U44" i="11"/>
  <c r="U45" i="11"/>
  <c r="U46" i="11"/>
  <c r="U47" i="11"/>
  <c r="U50" i="11"/>
  <c r="U51" i="11"/>
  <c r="U52" i="11"/>
  <c r="U53" i="11"/>
  <c r="U54" i="11"/>
  <c r="U55" i="11"/>
  <c r="U56" i="11"/>
  <c r="U57" i="11"/>
  <c r="U59" i="11"/>
  <c r="U62" i="11"/>
  <c r="U63" i="11"/>
  <c r="U64" i="11"/>
  <c r="U65" i="11"/>
  <c r="U66" i="11"/>
  <c r="U67" i="11"/>
  <c r="U68" i="11"/>
  <c r="U69" i="11"/>
  <c r="U70" i="11"/>
  <c r="U72" i="11"/>
  <c r="U75" i="11"/>
  <c r="U76" i="11"/>
  <c r="U78" i="11"/>
  <c r="U81" i="11"/>
  <c r="U82" i="11"/>
  <c r="U83" i="11"/>
  <c r="U84" i="11"/>
  <c r="U85" i="11"/>
  <c r="U86" i="11"/>
  <c r="U87" i="11"/>
  <c r="U88" i="11"/>
  <c r="U89" i="11"/>
  <c r="U90" i="11"/>
  <c r="U91" i="11"/>
  <c r="U92" i="11"/>
  <c r="U94" i="11"/>
  <c r="U95" i="11"/>
  <c r="U96" i="11"/>
  <c r="U97" i="11"/>
  <c r="U98" i="11"/>
  <c r="U100" i="11"/>
  <c r="U103" i="11"/>
  <c r="U104" i="11"/>
  <c r="U105" i="11"/>
  <c r="U106" i="11"/>
  <c r="U107" i="11"/>
  <c r="U108" i="11"/>
  <c r="U109" i="11"/>
  <c r="U110" i="11"/>
  <c r="U111" i="11"/>
  <c r="U112" i="11"/>
  <c r="U113" i="11"/>
  <c r="U115" i="11"/>
  <c r="D135" i="11"/>
  <c r="D148" i="11" s="1"/>
  <c r="E164" i="11"/>
  <c r="E165" i="11"/>
  <c r="M13" i="10"/>
  <c r="R17" i="10"/>
  <c r="R18" i="10"/>
  <c r="R19" i="10"/>
  <c r="R20" i="10"/>
  <c r="F15" i="10" s="1"/>
  <c r="R21" i="10"/>
  <c r="L22" i="10"/>
  <c r="M22" i="10" s="1"/>
  <c r="U24" i="10"/>
  <c r="U25" i="10"/>
  <c r="U26" i="10"/>
  <c r="U27" i="10"/>
  <c r="C28" i="10"/>
  <c r="U28" i="10"/>
  <c r="U29" i="10"/>
  <c r="U31" i="10"/>
  <c r="U34" i="10"/>
  <c r="U35" i="10"/>
  <c r="U36" i="10"/>
  <c r="U37" i="10"/>
  <c r="U38" i="10"/>
  <c r="U39" i="10"/>
  <c r="U41" i="10"/>
  <c r="U42" i="10"/>
  <c r="U43" i="10"/>
  <c r="U44" i="10"/>
  <c r="U45" i="10"/>
  <c r="U46" i="10"/>
  <c r="U47" i="10"/>
  <c r="U50" i="10"/>
  <c r="U51" i="10"/>
  <c r="U52" i="10"/>
  <c r="U53" i="10"/>
  <c r="U54" i="10"/>
  <c r="U55" i="10"/>
  <c r="U56" i="10"/>
  <c r="U57" i="10"/>
  <c r="U59" i="10"/>
  <c r="U62" i="10"/>
  <c r="U63" i="10"/>
  <c r="U64" i="10"/>
  <c r="U65" i="10"/>
  <c r="U66" i="10"/>
  <c r="U67" i="10"/>
  <c r="U68" i="10"/>
  <c r="U69" i="10"/>
  <c r="U70" i="10"/>
  <c r="U72" i="10"/>
  <c r="U75" i="10"/>
  <c r="U76" i="10"/>
  <c r="U78" i="10"/>
  <c r="U81" i="10"/>
  <c r="U82" i="10"/>
  <c r="U83" i="10"/>
  <c r="U84" i="10"/>
  <c r="U85" i="10"/>
  <c r="U86" i="10"/>
  <c r="U87" i="10"/>
  <c r="U88" i="10"/>
  <c r="U89" i="10"/>
  <c r="U90" i="10"/>
  <c r="U91" i="10"/>
  <c r="U92" i="10"/>
  <c r="U94" i="10"/>
  <c r="U95" i="10"/>
  <c r="U96" i="10"/>
  <c r="U97" i="10"/>
  <c r="U98" i="10"/>
  <c r="U100" i="10"/>
  <c r="U103" i="10"/>
  <c r="U104" i="10"/>
  <c r="U105" i="10"/>
  <c r="U106" i="10"/>
  <c r="U107" i="10"/>
  <c r="U108" i="10"/>
  <c r="U109" i="10"/>
  <c r="U110" i="10"/>
  <c r="U111" i="10"/>
  <c r="U112" i="10"/>
  <c r="U113" i="10"/>
  <c r="U115" i="10"/>
  <c r="D135" i="10"/>
  <c r="D148" i="10" s="1"/>
  <c r="E164" i="10"/>
  <c r="E165" i="10"/>
  <c r="M13" i="9"/>
  <c r="R17" i="9"/>
  <c r="R18" i="9"/>
  <c r="R19" i="9"/>
  <c r="R21" i="9"/>
  <c r="L22" i="9"/>
  <c r="U24" i="9"/>
  <c r="U25" i="9"/>
  <c r="U26" i="9"/>
  <c r="U27" i="9"/>
  <c r="C28" i="9"/>
  <c r="U28" i="9"/>
  <c r="U29" i="9"/>
  <c r="U31" i="9"/>
  <c r="U34" i="9"/>
  <c r="U35" i="9"/>
  <c r="U36" i="9"/>
  <c r="U37" i="9"/>
  <c r="U38" i="9"/>
  <c r="U39" i="9"/>
  <c r="U41" i="9"/>
  <c r="U42" i="9"/>
  <c r="U43" i="9"/>
  <c r="U44" i="9"/>
  <c r="U45" i="9"/>
  <c r="U46" i="9"/>
  <c r="U47" i="9"/>
  <c r="U50" i="9"/>
  <c r="U51" i="9"/>
  <c r="U52" i="9"/>
  <c r="U53" i="9"/>
  <c r="U54" i="9"/>
  <c r="U55" i="9"/>
  <c r="U56" i="9"/>
  <c r="U57" i="9"/>
  <c r="U59" i="9"/>
  <c r="U62" i="9"/>
  <c r="U63" i="9"/>
  <c r="U64" i="9"/>
  <c r="U65" i="9"/>
  <c r="U66" i="9"/>
  <c r="U67" i="9"/>
  <c r="U68" i="9"/>
  <c r="U69" i="9"/>
  <c r="U70" i="9"/>
  <c r="U72" i="9"/>
  <c r="U75" i="9"/>
  <c r="U76" i="9"/>
  <c r="U78" i="9"/>
  <c r="U81" i="9"/>
  <c r="U82" i="9"/>
  <c r="U83" i="9"/>
  <c r="U84" i="9"/>
  <c r="U85" i="9"/>
  <c r="U86" i="9"/>
  <c r="U87" i="9"/>
  <c r="U88" i="9"/>
  <c r="U89" i="9"/>
  <c r="U90" i="9"/>
  <c r="U91" i="9"/>
  <c r="U92" i="9"/>
  <c r="U94" i="9"/>
  <c r="U95" i="9"/>
  <c r="U96" i="9"/>
  <c r="U97" i="9"/>
  <c r="U98" i="9"/>
  <c r="U100" i="9"/>
  <c r="U103" i="9"/>
  <c r="U104" i="9"/>
  <c r="U105" i="9"/>
  <c r="U106" i="9"/>
  <c r="U107" i="9"/>
  <c r="U108" i="9"/>
  <c r="U109" i="9"/>
  <c r="U110" i="9"/>
  <c r="U111" i="9"/>
  <c r="U112" i="9"/>
  <c r="U113" i="9"/>
  <c r="U115" i="9"/>
  <c r="D135" i="9"/>
  <c r="D148" i="9" s="1"/>
  <c r="E164" i="9"/>
  <c r="E165" i="9"/>
  <c r="M13" i="8"/>
  <c r="R17" i="8"/>
  <c r="R18" i="8"/>
  <c r="R19" i="8"/>
  <c r="R21" i="8"/>
  <c r="L22" i="8"/>
  <c r="U24" i="8"/>
  <c r="U25" i="8"/>
  <c r="U26" i="8"/>
  <c r="U27" i="8"/>
  <c r="C28" i="8"/>
  <c r="U28" i="8"/>
  <c r="U29" i="8"/>
  <c r="U31" i="8"/>
  <c r="U34" i="8"/>
  <c r="U35" i="8"/>
  <c r="U36" i="8"/>
  <c r="U37" i="8"/>
  <c r="U38" i="8"/>
  <c r="U39" i="8"/>
  <c r="U41" i="8"/>
  <c r="U42" i="8"/>
  <c r="U43" i="8"/>
  <c r="U44" i="8"/>
  <c r="U45" i="8"/>
  <c r="U46" i="8"/>
  <c r="U47" i="8"/>
  <c r="U50" i="8"/>
  <c r="U51" i="8"/>
  <c r="U52" i="8"/>
  <c r="U53" i="8"/>
  <c r="U54" i="8"/>
  <c r="U55" i="8"/>
  <c r="U56" i="8"/>
  <c r="U57" i="8"/>
  <c r="U59" i="8"/>
  <c r="U62" i="8"/>
  <c r="U63" i="8"/>
  <c r="U64" i="8"/>
  <c r="U65" i="8"/>
  <c r="U66" i="8"/>
  <c r="U67" i="8"/>
  <c r="U68" i="8"/>
  <c r="U69" i="8"/>
  <c r="U70" i="8"/>
  <c r="U72" i="8"/>
  <c r="U75" i="8"/>
  <c r="U76" i="8"/>
  <c r="U78" i="8"/>
  <c r="U81" i="8"/>
  <c r="U82" i="8"/>
  <c r="U83" i="8"/>
  <c r="U84" i="8"/>
  <c r="U85" i="8"/>
  <c r="U86" i="8"/>
  <c r="U87" i="8"/>
  <c r="U88" i="8"/>
  <c r="U89" i="8"/>
  <c r="U90" i="8"/>
  <c r="U91" i="8"/>
  <c r="U92" i="8"/>
  <c r="U94" i="8"/>
  <c r="U95" i="8"/>
  <c r="U96" i="8"/>
  <c r="U97" i="8"/>
  <c r="U98" i="8"/>
  <c r="U100" i="8"/>
  <c r="U103" i="8"/>
  <c r="U104" i="8"/>
  <c r="U105" i="8"/>
  <c r="U106" i="8"/>
  <c r="U107" i="8"/>
  <c r="U108" i="8"/>
  <c r="U109" i="8"/>
  <c r="U110" i="8"/>
  <c r="U111" i="8"/>
  <c r="U112" i="8"/>
  <c r="U113" i="8"/>
  <c r="U115" i="8"/>
  <c r="D135" i="8"/>
  <c r="D148" i="8" s="1"/>
  <c r="E164" i="8"/>
  <c r="E165" i="8"/>
  <c r="M13" i="5"/>
  <c r="R17" i="5"/>
  <c r="R18" i="5"/>
  <c r="R19" i="5"/>
  <c r="R21" i="5"/>
  <c r="L22" i="5"/>
  <c r="M22" i="5" s="1"/>
  <c r="U24" i="5"/>
  <c r="U25" i="5"/>
  <c r="U26" i="5"/>
  <c r="U27" i="5"/>
  <c r="C28" i="5"/>
  <c r="U28" i="5"/>
  <c r="U29" i="5"/>
  <c r="U31" i="5"/>
  <c r="U34" i="5"/>
  <c r="U35" i="5"/>
  <c r="U36" i="5"/>
  <c r="U37" i="5"/>
  <c r="U38" i="5"/>
  <c r="U39" i="5"/>
  <c r="U41" i="5"/>
  <c r="U42" i="5"/>
  <c r="U43" i="5"/>
  <c r="U44" i="5"/>
  <c r="U45" i="5"/>
  <c r="U46" i="5"/>
  <c r="U47" i="5"/>
  <c r="U50" i="5"/>
  <c r="U51" i="5"/>
  <c r="U52" i="5"/>
  <c r="U53" i="5"/>
  <c r="U54" i="5"/>
  <c r="U55" i="5"/>
  <c r="U56" i="5"/>
  <c r="U57" i="5"/>
  <c r="U59" i="5"/>
  <c r="U62" i="5"/>
  <c r="U63" i="5"/>
  <c r="U64" i="5"/>
  <c r="U65" i="5"/>
  <c r="U66" i="5"/>
  <c r="U67" i="5"/>
  <c r="U68" i="5"/>
  <c r="U69" i="5"/>
  <c r="U70" i="5"/>
  <c r="U72" i="5"/>
  <c r="U75" i="5"/>
  <c r="U76" i="5"/>
  <c r="U78" i="5"/>
  <c r="U81" i="5"/>
  <c r="U82" i="5"/>
  <c r="U83" i="5"/>
  <c r="U84" i="5"/>
  <c r="U85" i="5"/>
  <c r="U86" i="5"/>
  <c r="U87" i="5"/>
  <c r="U88" i="5"/>
  <c r="U89" i="5"/>
  <c r="U90" i="5"/>
  <c r="U91" i="5"/>
  <c r="U92" i="5"/>
  <c r="U94" i="5"/>
  <c r="U95" i="5"/>
  <c r="U96" i="5"/>
  <c r="U97" i="5"/>
  <c r="U98" i="5"/>
  <c r="U100" i="5"/>
  <c r="U103" i="5"/>
  <c r="U104" i="5"/>
  <c r="U105" i="5"/>
  <c r="U106" i="5"/>
  <c r="U107" i="5"/>
  <c r="U108" i="5"/>
  <c r="U109" i="5"/>
  <c r="U110" i="5"/>
  <c r="U111" i="5"/>
  <c r="U112" i="5"/>
  <c r="U113" i="5"/>
  <c r="U115" i="5"/>
  <c r="D135" i="5"/>
  <c r="D148" i="5" s="1"/>
  <c r="E164" i="5"/>
  <c r="E165" i="5"/>
  <c r="O9" i="13"/>
  <c r="M11" i="13"/>
  <c r="B8" i="13" a="1"/>
  <c r="K11" i="13"/>
  <c r="P7" i="13"/>
  <c r="O8" i="13"/>
  <c r="G9" i="13"/>
  <c r="G7" i="13"/>
  <c r="G8" i="13"/>
  <c r="J6" i="13"/>
  <c r="H11" i="13"/>
  <c r="N7" i="13"/>
  <c r="K6" i="13"/>
  <c r="O6" i="13"/>
  <c r="N11" i="13"/>
  <c r="M6" i="13"/>
  <c r="N6" i="13"/>
  <c r="N9" i="13"/>
  <c r="O11" i="13"/>
  <c r="F10" i="13"/>
  <c r="G10" i="13"/>
  <c r="K8" i="13"/>
  <c r="F8" i="13"/>
  <c r="L7" i="13"/>
  <c r="F9" i="13"/>
  <c r="H10" i="13"/>
  <c r="N8" i="13"/>
  <c r="H8" i="13"/>
  <c r="P11" i="13"/>
  <c r="B11" i="13" a="1"/>
  <c r="P9" i="13"/>
  <c r="B10" i="13" a="1"/>
  <c r="H9" i="13"/>
  <c r="M7" i="13"/>
  <c r="M10" i="13"/>
  <c r="O7" i="13"/>
  <c r="H6" i="13"/>
  <c r="M9" i="13"/>
  <c r="J9" i="13"/>
  <c r="N10" i="13"/>
  <c r="H7" i="13"/>
  <c r="M8" i="13"/>
  <c r="P6" i="13"/>
  <c r="K10" i="13"/>
  <c r="B6" i="13" a="1"/>
  <c r="L6" i="13"/>
  <c r="G6" i="13"/>
  <c r="B9" i="13" a="1"/>
  <c r="G11" i="13"/>
  <c r="J10" i="13"/>
  <c r="P8" i="13"/>
  <c r="L8" i="13"/>
  <c r="J7" i="13"/>
  <c r="F6" i="13"/>
  <c r="B7" i="13" a="1"/>
  <c r="P10" i="13"/>
  <c r="J8" i="13"/>
  <c r="K9" i="13"/>
  <c r="J11" i="13"/>
  <c r="F7" i="13"/>
  <c r="K7" i="13"/>
  <c r="O10" i="13"/>
  <c r="F11" i="13"/>
  <c r="M22" i="9" l="1"/>
  <c r="R20" i="8"/>
  <c r="F15" i="8" s="1"/>
  <c r="R20" i="12"/>
  <c r="F15" i="12" s="1"/>
  <c r="M22" i="8"/>
  <c r="M22" i="11"/>
  <c r="M22" i="12"/>
  <c r="E166" i="10"/>
  <c r="E167" i="10" s="1"/>
  <c r="U168" i="11"/>
  <c r="E166" i="11"/>
  <c r="E167" i="11" s="1"/>
  <c r="R20" i="11"/>
  <c r="F15" i="11" s="1"/>
  <c r="E166" i="12"/>
  <c r="E167" i="12" s="1"/>
  <c r="U168" i="5"/>
  <c r="E166" i="5"/>
  <c r="E167" i="5" s="1"/>
  <c r="R20" i="5"/>
  <c r="E166" i="9"/>
  <c r="E167" i="9" s="1"/>
  <c r="R20" i="9"/>
  <c r="U168" i="8"/>
  <c r="E166" i="8"/>
  <c r="E167" i="8" s="1"/>
  <c r="T3" i="13"/>
  <c r="S17" i="13"/>
  <c r="R17" i="13"/>
  <c r="L165" i="12"/>
  <c r="K167" i="11"/>
  <c r="K168" i="11" s="1"/>
  <c r="K167" i="5"/>
  <c r="K168" i="5" s="1"/>
  <c r="B11" i="13"/>
  <c r="B10" i="13"/>
  <c r="B8" i="13"/>
  <c r="B9" i="13"/>
  <c r="B6" i="13"/>
  <c r="B7" i="13"/>
  <c r="N22" i="5"/>
  <c r="K167" i="8"/>
  <c r="K168" i="8" s="1"/>
  <c r="U168" i="9"/>
  <c r="N22" i="8"/>
  <c r="K167" i="9"/>
  <c r="K168" i="9" s="1"/>
  <c r="K167" i="10"/>
  <c r="K168" i="10" s="1"/>
  <c r="N22" i="9"/>
  <c r="U168" i="10"/>
  <c r="M165" i="12"/>
  <c r="N22" i="10"/>
  <c r="U168" i="12"/>
  <c r="N22" i="11"/>
  <c r="K167" i="12"/>
  <c r="K168" i="12" s="1"/>
  <c r="I11" i="13"/>
  <c r="Q6" i="13"/>
  <c r="Q9" i="13"/>
  <c r="Q10" i="13"/>
  <c r="Q7" i="13"/>
  <c r="Q8" i="13"/>
  <c r="I8" i="13"/>
  <c r="Q11" i="13"/>
  <c r="I7" i="13"/>
  <c r="I6" i="13"/>
  <c r="I10" i="13"/>
  <c r="I9" i="13"/>
  <c r="P7" i="18" l="1"/>
  <c r="Q7" i="18" s="1"/>
  <c r="Q10" i="18"/>
  <c r="P8" i="18"/>
  <c r="Q8" i="18" s="1"/>
  <c r="P6" i="18"/>
  <c r="Q6" i="18" s="1"/>
  <c r="P9" i="18"/>
  <c r="Q9" i="18" s="1"/>
  <c r="P5" i="18"/>
  <c r="N22" i="12"/>
  <c r="M167" i="9"/>
  <c r="M168" i="9" s="1"/>
  <c r="E15" i="8"/>
  <c r="L167" i="11"/>
  <c r="L168" i="11" s="1"/>
  <c r="L167" i="10"/>
  <c r="L168" i="10" s="1"/>
  <c r="L167" i="12"/>
  <c r="L168" i="12" s="1"/>
  <c r="F15" i="5"/>
  <c r="E15" i="5"/>
  <c r="L167" i="9"/>
  <c r="L168" i="9" s="1"/>
  <c r="E15" i="9"/>
  <c r="F15" i="9"/>
  <c r="L167" i="8"/>
  <c r="L168" i="8" s="1"/>
  <c r="T17" i="13"/>
  <c r="U3" i="13"/>
  <c r="O22" i="10"/>
  <c r="M167" i="10"/>
  <c r="M168" i="10" s="1"/>
  <c r="L167" i="5"/>
  <c r="L168" i="5" s="1"/>
  <c r="O22" i="8"/>
  <c r="O22" i="5"/>
  <c r="O22" i="12"/>
  <c r="N165" i="12"/>
  <c r="O22" i="11"/>
  <c r="O22" i="9"/>
  <c r="M167" i="5"/>
  <c r="M168" i="5" s="1"/>
  <c r="L11" i="13"/>
  <c r="R6" i="13"/>
  <c r="L9" i="13"/>
  <c r="R10" i="13"/>
  <c r="R7" i="13"/>
  <c r="L10" i="13"/>
  <c r="R9" i="13"/>
  <c r="R8" i="13"/>
  <c r="U7" i="18" l="1"/>
  <c r="U8" i="18"/>
  <c r="U6" i="18"/>
  <c r="U9" i="18"/>
  <c r="U5" i="18"/>
  <c r="P11" i="18"/>
  <c r="Q5" i="18"/>
  <c r="Q11" i="18" s="1"/>
  <c r="M167" i="12"/>
  <c r="M168" i="12" s="1"/>
  <c r="M167" i="11"/>
  <c r="M168" i="11" s="1"/>
  <c r="M167" i="8"/>
  <c r="M168" i="8" s="1"/>
  <c r="V3" i="13"/>
  <c r="U17" i="13"/>
  <c r="N167" i="9"/>
  <c r="N168" i="9" s="1"/>
  <c r="P22" i="8"/>
  <c r="P22" i="12"/>
  <c r="O165" i="12"/>
  <c r="P22" i="11"/>
  <c r="N167" i="10"/>
  <c r="N168" i="10" s="1"/>
  <c r="P22" i="10"/>
  <c r="N167" i="5"/>
  <c r="N168" i="5" s="1"/>
  <c r="P22" i="5"/>
  <c r="N167" i="11"/>
  <c r="N168" i="11" s="1"/>
  <c r="P22" i="9"/>
  <c r="N167" i="8"/>
  <c r="N168" i="8" s="1"/>
  <c r="N167" i="12"/>
  <c r="N168" i="12" s="1"/>
  <c r="W3" i="13" l="1"/>
  <c r="V17" i="13"/>
  <c r="Q19" i="13"/>
  <c r="Q22" i="9"/>
  <c r="O167" i="8"/>
  <c r="O168" i="8" s="1"/>
  <c r="O167" i="12"/>
  <c r="O168" i="12" s="1"/>
  <c r="Q22" i="12"/>
  <c r="P165" i="12"/>
  <c r="Q22" i="11"/>
  <c r="O167" i="10"/>
  <c r="O168" i="10" s="1"/>
  <c r="Q22" i="8"/>
  <c r="Q22" i="5"/>
  <c r="O167" i="9"/>
  <c r="O168" i="9" s="1"/>
  <c r="O167" i="5"/>
  <c r="O168" i="5" s="1"/>
  <c r="Q22" i="10"/>
  <c r="O167" i="11"/>
  <c r="O168" i="11" s="1"/>
  <c r="S7" i="13"/>
  <c r="U8" i="13"/>
  <c r="T9" i="13"/>
  <c r="S11" i="13"/>
  <c r="S8" i="13"/>
  <c r="U11" i="13"/>
  <c r="T11" i="13"/>
  <c r="U9" i="13"/>
  <c r="S6" i="13"/>
  <c r="T8" i="13"/>
  <c r="U7" i="13"/>
  <c r="U10" i="13"/>
  <c r="R11" i="13"/>
  <c r="T10" i="13"/>
  <c r="U6" i="13"/>
  <c r="S10" i="13"/>
  <c r="T7" i="13"/>
  <c r="S9" i="13"/>
  <c r="T6" i="13"/>
  <c r="AJ6" i="18" l="1"/>
  <c r="AJ10" i="18"/>
  <c r="AJ7" i="18"/>
  <c r="AJ8" i="18"/>
  <c r="AJ9" i="18"/>
  <c r="AJ5" i="18"/>
  <c r="AE10" i="18"/>
  <c r="AF10" i="18" s="1"/>
  <c r="AE6" i="18"/>
  <c r="AF6" i="18" s="1"/>
  <c r="AE9" i="18"/>
  <c r="AF9" i="18" s="1"/>
  <c r="AE8" i="18"/>
  <c r="AF8" i="18" s="1"/>
  <c r="AE7" i="18"/>
  <c r="AF7" i="18" s="1"/>
  <c r="AE5" i="18"/>
  <c r="Z7" i="18"/>
  <c r="AA7" i="18" s="1"/>
  <c r="Z8" i="18"/>
  <c r="AA8" i="18" s="1"/>
  <c r="Z10" i="18"/>
  <c r="AA10" i="18" s="1"/>
  <c r="Z9" i="18"/>
  <c r="AA9" i="18" s="1"/>
  <c r="Z6" i="18"/>
  <c r="AA6" i="18" s="1"/>
  <c r="Z5" i="18"/>
  <c r="U10" i="18"/>
  <c r="S19" i="13"/>
  <c r="T19" i="13"/>
  <c r="R19" i="13"/>
  <c r="X3" i="13"/>
  <c r="W17" i="13"/>
  <c r="U19" i="13"/>
  <c r="P167" i="5"/>
  <c r="P168" i="5" s="1"/>
  <c r="R22" i="11"/>
  <c r="R22" i="5"/>
  <c r="R22" i="8"/>
  <c r="P167" i="11"/>
  <c r="P168" i="11" s="1"/>
  <c r="P167" i="12"/>
  <c r="P168" i="12" s="1"/>
  <c r="R22" i="12"/>
  <c r="Q165" i="12"/>
  <c r="R22" i="9"/>
  <c r="P167" i="9"/>
  <c r="P168" i="9" s="1"/>
  <c r="R22" i="10"/>
  <c r="P167" i="10"/>
  <c r="P168" i="10" s="1"/>
  <c r="P167" i="8"/>
  <c r="P168" i="8" s="1"/>
  <c r="V6" i="13"/>
  <c r="V9" i="13"/>
  <c r="V11" i="13"/>
  <c r="V8" i="13"/>
  <c r="V7" i="13"/>
  <c r="V10" i="13"/>
  <c r="AO6" i="18" l="1"/>
  <c r="AP6" i="18" s="1"/>
  <c r="AO8" i="18"/>
  <c r="AP8" i="18" s="1"/>
  <c r="AO7" i="18"/>
  <c r="AP7" i="18" s="1"/>
  <c r="AO10" i="18"/>
  <c r="AP10" i="18" s="1"/>
  <c r="AO9" i="18"/>
  <c r="AP9" i="18" s="1"/>
  <c r="AO5" i="18"/>
  <c r="V6" i="18"/>
  <c r="V8" i="18"/>
  <c r="V7" i="18"/>
  <c r="V10" i="18"/>
  <c r="V9" i="18"/>
  <c r="Y3" i="13"/>
  <c r="X17" i="13"/>
  <c r="V19" i="13"/>
  <c r="S22" i="9"/>
  <c r="S22" i="5"/>
  <c r="S22" i="11"/>
  <c r="Q167" i="12"/>
  <c r="Q168" i="12" s="1"/>
  <c r="S22" i="12"/>
  <c r="R165" i="12"/>
  <c r="S22" i="8"/>
  <c r="Q167" i="11"/>
  <c r="Q168" i="11" s="1"/>
  <c r="S22" i="10"/>
  <c r="Q167" i="10"/>
  <c r="Q168" i="10" s="1"/>
  <c r="Q167" i="9"/>
  <c r="Q168" i="9" s="1"/>
  <c r="Q167" i="8"/>
  <c r="Q168" i="8" s="1"/>
  <c r="Q167" i="5"/>
  <c r="Q168" i="5" s="1"/>
  <c r="W7" i="13"/>
  <c r="W9" i="13"/>
  <c r="W6" i="13"/>
  <c r="W8" i="13"/>
  <c r="W11" i="13"/>
  <c r="W10" i="13"/>
  <c r="AT8" i="18" l="1"/>
  <c r="AU8" i="18" s="1"/>
  <c r="AT7" i="18"/>
  <c r="AU7" i="18" s="1"/>
  <c r="AT6" i="18"/>
  <c r="AU6" i="18" s="1"/>
  <c r="AT10" i="18"/>
  <c r="AU10" i="18" s="1"/>
  <c r="AT9" i="18"/>
  <c r="AU9" i="18" s="1"/>
  <c r="AT5" i="18"/>
  <c r="V5" i="18"/>
  <c r="V11" i="18" s="1"/>
  <c r="U11" i="18"/>
  <c r="Z3" i="13"/>
  <c r="Z17" i="13" s="1"/>
  <c r="Y17" i="13"/>
  <c r="W19" i="13"/>
  <c r="T22" i="11"/>
  <c r="R167" i="11"/>
  <c r="R168" i="11" s="1"/>
  <c r="R167" i="5"/>
  <c r="R168" i="5" s="1"/>
  <c r="R167" i="10"/>
  <c r="R168" i="10" s="1"/>
  <c r="T22" i="10"/>
  <c r="T22" i="9"/>
  <c r="T22" i="8"/>
  <c r="T22" i="5"/>
  <c r="R167" i="8"/>
  <c r="R168" i="8" s="1"/>
  <c r="R167" i="12"/>
  <c r="R168" i="12" s="1"/>
  <c r="T22" i="12"/>
  <c r="S165" i="12"/>
  <c r="R167" i="9"/>
  <c r="R168" i="9" s="1"/>
  <c r="X10" i="13"/>
  <c r="X6" i="13"/>
  <c r="X8" i="13"/>
  <c r="X7" i="13"/>
  <c r="X11" i="13"/>
  <c r="X9" i="13"/>
  <c r="AY9" i="18" l="1"/>
  <c r="AZ9" i="18" s="1"/>
  <c r="AY7" i="18"/>
  <c r="AZ7" i="18" s="1"/>
  <c r="AY10" i="18"/>
  <c r="AZ10" i="18" s="1"/>
  <c r="AY6" i="18"/>
  <c r="AZ6" i="18" s="1"/>
  <c r="AY8" i="18"/>
  <c r="AZ8" i="18" s="1"/>
  <c r="AY5" i="18"/>
  <c r="AT11" i="18"/>
  <c r="AU5" i="18"/>
  <c r="AU11" i="18" s="1"/>
  <c r="AA5" i="18"/>
  <c r="AA11" i="18" s="1"/>
  <c r="Z11" i="18"/>
  <c r="X19" i="13"/>
  <c r="S167" i="9"/>
  <c r="S168" i="9" s="1"/>
  <c r="S167" i="12"/>
  <c r="S168" i="12" s="1"/>
  <c r="S167" i="10"/>
  <c r="S168" i="10" s="1"/>
  <c r="S167" i="5"/>
  <c r="S168" i="5" s="1"/>
  <c r="T165" i="12"/>
  <c r="S167" i="8"/>
  <c r="S168" i="8" s="1"/>
  <c r="S167" i="11"/>
  <c r="S168" i="11" s="1"/>
  <c r="Y6" i="13"/>
  <c r="Y8" i="13"/>
  <c r="Y9" i="13"/>
  <c r="Y10" i="13"/>
  <c r="Y11" i="13"/>
  <c r="Y7" i="13"/>
  <c r="BD7" i="18" l="1"/>
  <c r="BE7" i="18" s="1"/>
  <c r="BD10" i="18"/>
  <c r="BE10" i="18" s="1"/>
  <c r="BD6" i="18"/>
  <c r="BE6" i="18" s="1"/>
  <c r="BD9" i="18"/>
  <c r="BE9" i="18" s="1"/>
  <c r="BD8" i="18"/>
  <c r="BE8" i="18" s="1"/>
  <c r="BD5" i="18"/>
  <c r="AZ5" i="18"/>
  <c r="AZ11" i="18" s="1"/>
  <c r="AY11" i="18"/>
  <c r="AK7" i="18"/>
  <c r="AK10" i="18"/>
  <c r="AK6" i="18"/>
  <c r="AK9" i="18"/>
  <c r="AK8" i="18"/>
  <c r="AF5" i="18"/>
  <c r="AF11" i="18" s="1"/>
  <c r="AE11" i="18"/>
  <c r="Y19" i="13"/>
  <c r="T167" i="8"/>
  <c r="T168" i="8" s="1"/>
  <c r="T167" i="9"/>
  <c r="T168" i="9" s="1"/>
  <c r="T167" i="10"/>
  <c r="T168" i="10" s="1"/>
  <c r="T167" i="12"/>
  <c r="T168" i="12" s="1"/>
  <c r="T167" i="5"/>
  <c r="T168" i="5" s="1"/>
  <c r="T167" i="11"/>
  <c r="T168" i="11" s="1"/>
  <c r="Z7" i="13"/>
  <c r="Z8" i="13"/>
  <c r="Z10" i="13"/>
  <c r="Z6" i="13"/>
  <c r="Z9" i="13"/>
  <c r="Z11" i="13"/>
  <c r="BI10" i="18" l="1"/>
  <c r="BJ10" i="18" s="1"/>
  <c r="BI9" i="18"/>
  <c r="BJ9" i="18" s="1"/>
  <c r="BI8" i="18"/>
  <c r="BJ8" i="18" s="1"/>
  <c r="BI6" i="18"/>
  <c r="BJ6" i="18" s="1"/>
  <c r="BI7" i="18"/>
  <c r="BJ7" i="18" s="1"/>
  <c r="BI5" i="18"/>
  <c r="BE5" i="18"/>
  <c r="BE11" i="18" s="1"/>
  <c r="BD11" i="18"/>
  <c r="AJ11" i="18"/>
  <c r="AK5" i="18"/>
  <c r="AK11" i="18" s="1"/>
  <c r="Z19" i="13"/>
  <c r="K169" i="10"/>
  <c r="K169" i="8"/>
  <c r="K169" i="12"/>
  <c r="K169" i="11"/>
  <c r="K169" i="5"/>
  <c r="K169" i="9"/>
  <c r="BI11" i="18" l="1"/>
  <c r="BJ5" i="18"/>
  <c r="BJ11" i="18" s="1"/>
  <c r="AO11" i="18"/>
  <c r="AP5" i="18"/>
  <c r="AP11" i="18" s="1"/>
  <c r="L13" i="18"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<sst xmlns="http://schemas.openxmlformats.org/spreadsheetml/2006/main" count="2476" uniqueCount="444">
  <si>
    <t>Terug</t>
  </si>
  <si>
    <t>Code</t>
  </si>
  <si>
    <t>Omschrijving</t>
  </si>
  <si>
    <t xml:space="preserve">Liftadres </t>
  </si>
  <si>
    <t>Plaats</t>
  </si>
  <si>
    <t>Complexaanduiding</t>
  </si>
  <si>
    <t>Dossiernummer keurende instantie</t>
  </si>
  <si>
    <t xml:space="preserve">AFAS relatienummer </t>
  </si>
  <si>
    <t>Bouwjaar</t>
  </si>
  <si>
    <t>Vervaardigingsnorm</t>
  </si>
  <si>
    <t>Type lift: tractie/hydraulisch/machinerichtlijn</t>
  </si>
  <si>
    <t>Type-aanduiding</t>
  </si>
  <si>
    <t>Hefvermogen (kg)</t>
  </si>
  <si>
    <t>Laatste wijziging:</t>
  </si>
  <si>
    <t>Brandweerlift</t>
  </si>
  <si>
    <t>Gewijzigd door:</t>
  </si>
  <si>
    <t>Brancardlift</t>
  </si>
  <si>
    <t>Vervaldatum:</t>
  </si>
  <si>
    <t>Doel van de lift: personen/goederen</t>
  </si>
  <si>
    <t>Gebruiksintensiteit</t>
  </si>
  <si>
    <t>Lage gebruiksintensiteit</t>
  </si>
  <si>
    <t>Aantal schachttoegangen</t>
  </si>
  <si>
    <t>Aantal stopplaatsen</t>
  </si>
  <si>
    <t>Aantal kooitoegangen</t>
  </si>
  <si>
    <t>Datum:</t>
  </si>
  <si>
    <t>Beleidscategorie: A,B of C</t>
  </si>
  <si>
    <t>Beleidscategorie</t>
  </si>
  <si>
    <t>Rittenstand:</t>
  </si>
  <si>
    <t>Conditie</t>
  </si>
  <si>
    <t>Bedrag</t>
  </si>
  <si>
    <t>Startjaar</t>
  </si>
  <si>
    <t>Cyclus</t>
  </si>
  <si>
    <t>Besturing</t>
  </si>
  <si>
    <t xml:space="preserve">Besturingstype </t>
  </si>
  <si>
    <t>Aanvullende opmerking besturing</t>
  </si>
  <si>
    <t>Encoder</t>
  </si>
  <si>
    <t>Ja</t>
  </si>
  <si>
    <t>Hoofdstroomrelais</t>
  </si>
  <si>
    <t>Accupakket noodevacuatie</t>
  </si>
  <si>
    <t>Analoge rittenteller</t>
  </si>
  <si>
    <t>Deuren</t>
  </si>
  <si>
    <t>Handbewogen deur</t>
  </si>
  <si>
    <t xml:space="preserve"> N.v.t.</t>
  </si>
  <si>
    <t>Aanvullende opmerking deuren</t>
  </si>
  <si>
    <t>Automatische cabinedeur</t>
  </si>
  <si>
    <t>Automatische schachtdeuren</t>
  </si>
  <si>
    <t>Anti-vandaal uitvoering gewenst</t>
  </si>
  <si>
    <t>Deurrevisie uitgebreid</t>
  </si>
  <si>
    <t>Deurrevisie beperkt</t>
  </si>
  <si>
    <t>Deuraandrijving</t>
  </si>
  <si>
    <t>Grendels of contacten</t>
  </si>
  <si>
    <t>Sensorlijst</t>
  </si>
  <si>
    <t>Fotocel + reflector</t>
  </si>
  <si>
    <t>Vrije doorgang: ____ x ____ mm</t>
  </si>
  <si>
    <t>900 x 2100 mm</t>
  </si>
  <si>
    <t>Aandrijving</t>
  </si>
  <si>
    <t xml:space="preserve">Fabricaat en type </t>
  </si>
  <si>
    <t>2e gebrek aandrijving</t>
  </si>
  <si>
    <t>Aantal afleidwielen</t>
  </si>
  <si>
    <t>Ophanging</t>
  </si>
  <si>
    <t>Tractieschijf</t>
  </si>
  <si>
    <t>Draagmiddelen</t>
  </si>
  <si>
    <t>Revisie elektromotor</t>
  </si>
  <si>
    <t>Revisie aandrijving</t>
  </si>
  <si>
    <t>Olie verversen</t>
  </si>
  <si>
    <t>Hydrauliek</t>
  </si>
  <si>
    <t>Fabricaat en type aggregaat</t>
  </si>
  <si>
    <t>2e gebrek aan aggregaat</t>
  </si>
  <si>
    <t>Fabricaat en type stuurblok</t>
  </si>
  <si>
    <t>Afdichtingen stuurblok</t>
  </si>
  <si>
    <t>Fabricaat en type cilinder</t>
  </si>
  <si>
    <t>Afdichtingen cilinder</t>
  </si>
  <si>
    <t>Leidingbreukventiel</t>
  </si>
  <si>
    <t>Wegzakinrichting</t>
  </si>
  <si>
    <t>Olie</t>
  </si>
  <si>
    <t>Staalkabels</t>
  </si>
  <si>
    <t>Afleidwiel plunjer</t>
  </si>
  <si>
    <t>Geleiding</t>
  </si>
  <si>
    <t>Opstelling</t>
  </si>
  <si>
    <t>Cabinegeleiding:</t>
  </si>
  <si>
    <t>Tegengewichtgeleiding:</t>
  </si>
  <si>
    <t>Signalering</t>
  </si>
  <si>
    <t>Fabricaat en type cabinetableau</t>
  </si>
  <si>
    <t>2e gebrek cabinetableau</t>
  </si>
  <si>
    <t>Grootvlak</t>
  </si>
  <si>
    <t>Standaanwijzing</t>
  </si>
  <si>
    <t>Spraakmodule</t>
  </si>
  <si>
    <t>Deur-open-knop</t>
  </si>
  <si>
    <t>Deur-sluiten-knop</t>
  </si>
  <si>
    <t>Sleutelschakelaar</t>
  </si>
  <si>
    <t>Overlastsignalering</t>
  </si>
  <si>
    <t>Cabineventilator</t>
  </si>
  <si>
    <t xml:space="preserve">Spreek- luisterverbinding </t>
  </si>
  <si>
    <t>Overige signaleringen</t>
  </si>
  <si>
    <t>Geen</t>
  </si>
  <si>
    <t>Fabricaat en type schachttableau</t>
  </si>
  <si>
    <t>Brandweerschakelaar</t>
  </si>
  <si>
    <t>Standaanwijzing BG</t>
  </si>
  <si>
    <t>Standaanwijzing alle verdiepingen</t>
  </si>
  <si>
    <t>Anti-vandaal gewenst</t>
  </si>
  <si>
    <t>Schacht</t>
  </si>
  <si>
    <t>Snelheidsbegrenzer</t>
  </si>
  <si>
    <t>2e gebrek snelheidsbegrenzer</t>
  </si>
  <si>
    <t>Snelheidsbegrenzerkabel</t>
  </si>
  <si>
    <t>Spanwiel</t>
  </si>
  <si>
    <t>In orde</t>
  </si>
  <si>
    <t>Schachtverlichting</t>
  </si>
  <si>
    <t>Fabricaat en type vanginrichting</t>
  </si>
  <si>
    <t>Buffers</t>
  </si>
  <si>
    <t>Hydraulische buffers</t>
  </si>
  <si>
    <t>Cabineframe, roestvorming.</t>
  </si>
  <si>
    <t>Esthetiek (cabine interieur etc.)</t>
  </si>
  <si>
    <t>810a</t>
  </si>
  <si>
    <t xml:space="preserve">Anti-vandaal uitvoering gewenst </t>
  </si>
  <si>
    <t>Noodverlichting in de cabine</t>
  </si>
  <si>
    <t>Onderhoud</t>
  </si>
  <si>
    <t>Onderhoudscontract</t>
  </si>
  <si>
    <t>Abonnement spreek -luisterverbinding</t>
  </si>
  <si>
    <t>Onderhoudsbedrijf</t>
  </si>
  <si>
    <t>Installatienummer</t>
  </si>
  <si>
    <t>Aantal beurten per jaar</t>
  </si>
  <si>
    <t xml:space="preserve">Indruk uitvoering onderhoud: </t>
  </si>
  <si>
    <t xml:space="preserve">Is alle OH de afgelopen jaren uitgevoerd?: </t>
  </si>
  <si>
    <t>Wordt het liftboek goed bijgehouden:</t>
  </si>
  <si>
    <t>Oplossing van storingen:</t>
  </si>
  <si>
    <t>Is de machinekamer schoon:</t>
  </si>
  <si>
    <t>Is de schacht schoon:</t>
  </si>
  <si>
    <t>Is de lift put schoon:</t>
  </si>
  <si>
    <t>Is het cabinedak schoon:</t>
  </si>
  <si>
    <t>Minimaal aantal beurten nodig:</t>
  </si>
  <si>
    <t>Type keuringspunt</t>
  </si>
  <si>
    <t>Budget</t>
  </si>
  <si>
    <t>startjaar</t>
  </si>
  <si>
    <t>cyclus</t>
  </si>
  <si>
    <t>Keuringspunten door keurende instantie</t>
  </si>
  <si>
    <t>Datum laatste keuring:</t>
  </si>
  <si>
    <t>Lift goedgekeurd:</t>
  </si>
  <si>
    <t>Keurende instantie:</t>
  </si>
  <si>
    <t>Opmerkingen Liftintermediair</t>
  </si>
  <si>
    <t>post onvoorzien</t>
  </si>
  <si>
    <t>Begroting tijdelijke lift</t>
  </si>
  <si>
    <t>Begroting projectkosten</t>
  </si>
  <si>
    <t>Totaal per jaar:</t>
  </si>
  <si>
    <t>Gemiddeld over 10 jaar:</t>
  </si>
  <si>
    <t>Aanbevelingen Europese Commissie: zijn de volgende zaken aanwezig?</t>
  </si>
  <si>
    <t>Cabineafsluiting en standaanwijzing</t>
  </si>
  <si>
    <t>Snelheidsregeling/gelijkstelinrichting</t>
  </si>
  <si>
    <t>Tableaus volgens geboden toegang</t>
  </si>
  <si>
    <t>Vang neerwaartse richting</t>
  </si>
  <si>
    <t>Spreek -luisterverbinding</t>
  </si>
  <si>
    <t>Asbest</t>
  </si>
  <si>
    <t>Vanginrichting ook opwaartse richting</t>
  </si>
  <si>
    <t>Omgevingsfactoren</t>
  </si>
  <si>
    <t>Type gebruik</t>
  </si>
  <si>
    <t>Vandalismegevoelig</t>
  </si>
  <si>
    <t>Portiekflat</t>
  </si>
  <si>
    <t>Galerijflat</t>
  </si>
  <si>
    <t>Seniorenbewoning</t>
  </si>
  <si>
    <t>Afgesloten toegang</t>
  </si>
  <si>
    <t>Toezicht</t>
  </si>
  <si>
    <t>Gebruik door kinderen</t>
  </si>
  <si>
    <t>NEN-EN 13015 Eigenarenverantwoordelijkheden:</t>
  </si>
  <si>
    <t>Is de lift goed en veilig bereikbaar?</t>
  </si>
  <si>
    <t>Zijn er gevaarlijke stoffen.</t>
  </si>
  <si>
    <t xml:space="preserve">Zijn de machinekamersleutels in de schacht? </t>
  </si>
  <si>
    <t>Standaard buitendienst sleutel</t>
  </si>
  <si>
    <t xml:space="preserve">Zijn de toegangssleutels aanwezig? </t>
  </si>
  <si>
    <t xml:space="preserve">Een volledige opwaartse en neerwaartse rit </t>
  </si>
  <si>
    <t>Controleer de elementen 3004-30013 dat ze op hun plaats zitten, niet zijn beschadigd en naar behoren functioneren.</t>
  </si>
  <si>
    <t>Schachtdeuren en dorpels;</t>
  </si>
  <si>
    <t>stopnauwkeurigheid;</t>
  </si>
  <si>
    <t>Signaleringen</t>
  </si>
  <si>
    <t>Bedieningsknoppen op de stopplaatsen;</t>
  </si>
  <si>
    <t>Bedieningsknoppen in de cabine;</t>
  </si>
  <si>
    <t>Deur open'-bediening;</t>
  </si>
  <si>
    <t>inrichting voor tweeweg-communicatie in de cabine die in permanente verbinding staat met een bevrijdingsdienst;</t>
  </si>
  <si>
    <t>Normale cabineverlichting;</t>
  </si>
  <si>
    <t>Inrichting voor omkeren van de deurbeweging;</t>
  </si>
  <si>
    <t>Veiligheidstekens/pictogrammen.</t>
  </si>
  <si>
    <t>Zijn de onderhoudsinstructies bij de lift?</t>
  </si>
  <si>
    <t>Is er een gebruikershandleiding bij de lift?</t>
  </si>
  <si>
    <t>Is er een risico-inventarisatie door de leverancier gemaakt?</t>
  </si>
  <si>
    <t>Is er een arbocheck door de KI gemaakt?</t>
  </si>
  <si>
    <t>Is er nog een lift in deze schacht die door een ander bedrijf wordt onderhouden?</t>
  </si>
  <si>
    <t>Is het telefoonnummer van de storingsdienst goed zichtbaar?</t>
  </si>
  <si>
    <t>Tijdelijke voorzieningen</t>
  </si>
  <si>
    <t>Auteur</t>
  </si>
  <si>
    <t>Liftintermediair B.V</t>
  </si>
  <si>
    <t>Noodvoorziening wenselijk</t>
  </si>
  <si>
    <t>Versie</t>
  </si>
  <si>
    <t>V 3.0</t>
  </si>
  <si>
    <t>Traplift mogelijk</t>
  </si>
  <si>
    <t>Datum</t>
  </si>
  <si>
    <t>Tijdelijke lift mogelijk</t>
  </si>
  <si>
    <t>Aantal trappen per etage</t>
  </si>
  <si>
    <t>Aantal treden per opgang</t>
  </si>
  <si>
    <t>Breedte van de treden muur tot leuning</t>
  </si>
  <si>
    <t>0</t>
  </si>
  <si>
    <t>N.v.t.</t>
  </si>
  <si>
    <t>NEN-EN 81-1</t>
  </si>
  <si>
    <t>Gemiddelde gebruiksintensiteit</t>
  </si>
  <si>
    <t>N.v.t. gearless</t>
  </si>
  <si>
    <t>Centrale opstelling</t>
  </si>
  <si>
    <t>Gewenst</t>
  </si>
  <si>
    <t>EDNL GSM</t>
  </si>
  <si>
    <t>Nee</t>
  </si>
  <si>
    <t>4 x 10 mm</t>
  </si>
  <si>
    <t>Schneider</t>
  </si>
  <si>
    <t>KEB</t>
  </si>
  <si>
    <t>4 x 13 mm</t>
  </si>
  <si>
    <t>Telemecanique</t>
  </si>
  <si>
    <t>Tractie</t>
  </si>
  <si>
    <t>Sloffen</t>
  </si>
  <si>
    <t>Dynatech 2500 (UD)</t>
  </si>
  <si>
    <t>Tractie MKL</t>
  </si>
  <si>
    <t>Leroy Somer Unidrive</t>
  </si>
  <si>
    <t>Dynatech PR2500 (UD)</t>
  </si>
  <si>
    <t>ThyssenKrupp ronde knop</t>
  </si>
  <si>
    <t>Personenlift</t>
  </si>
  <si>
    <t>B</t>
  </si>
  <si>
    <t>Personen/goederenlift</t>
  </si>
  <si>
    <t>Ophanging 2:1</t>
  </si>
  <si>
    <t>Redelijk</t>
  </si>
  <si>
    <t>900 x 2000mm</t>
  </si>
  <si>
    <t>6 x 8 mm</t>
  </si>
  <si>
    <t>ThyssenKrupp</t>
  </si>
  <si>
    <t>Siemens AT40</t>
  </si>
  <si>
    <t>ThyssenKrupp 6023</t>
  </si>
  <si>
    <t>Voldoende</t>
  </si>
  <si>
    <t>ThyssenKrupp Leroy Somer</t>
  </si>
  <si>
    <t>SkyLift</t>
  </si>
  <si>
    <t>2 maal Cabine</t>
  </si>
  <si>
    <t>2 hydraulische buffers</t>
  </si>
  <si>
    <t>ThyssenKrupp 6071</t>
  </si>
  <si>
    <t>2 maal Cabine / 2 maal TG</t>
  </si>
  <si>
    <t>Parkeergarage</t>
  </si>
  <si>
    <t>ThyssenKrupp MCI</t>
  </si>
  <si>
    <t>ThysenKrupp 2 delig telescoop</t>
  </si>
  <si>
    <t>ThyssenKrupp gearless</t>
  </si>
  <si>
    <t>ThyssenKrupp TW63</t>
  </si>
  <si>
    <t>Periodieke keuring punt</t>
  </si>
  <si>
    <t>1e herhalingspunt</t>
  </si>
  <si>
    <t>Lifttechnische afkeur</t>
  </si>
  <si>
    <t>ja</t>
  </si>
  <si>
    <t>i.o.</t>
  </si>
  <si>
    <t>TÜV</t>
  </si>
  <si>
    <t>A14908</t>
  </si>
  <si>
    <t>Voldoet, vzv leuning, spiegel</t>
  </si>
  <si>
    <t>TL</t>
  </si>
  <si>
    <t>6,5mm</t>
  </si>
  <si>
    <t>590mm</t>
  </si>
  <si>
    <t>n.a.w.</t>
  </si>
  <si>
    <t>IN</t>
  </si>
  <si>
    <t>ThyssenKrupp Tasa</t>
  </si>
  <si>
    <t>TUV6038</t>
  </si>
  <si>
    <t>Beeld en Geluid</t>
  </si>
  <si>
    <t>8</t>
  </si>
  <si>
    <t>Publieke ruimte, museum</t>
  </si>
  <si>
    <t>Kantoren</t>
  </si>
  <si>
    <t>6,3mm</t>
  </si>
  <si>
    <t>Kaartlezer systeem</t>
  </si>
  <si>
    <t>400mm</t>
  </si>
  <si>
    <t>ThyssenKrupp Z3 gearless</t>
  </si>
  <si>
    <t>ThyssenKrupp Universe</t>
  </si>
  <si>
    <t>A14905</t>
  </si>
  <si>
    <t>720mm</t>
  </si>
  <si>
    <t>Radar boven in dagstuk</t>
  </si>
  <si>
    <t>TUV6036</t>
  </si>
  <si>
    <t>5</t>
  </si>
  <si>
    <t>De vloer voor etage -5 dient vlak afgewerkt te worden. De dekvloer komt los.</t>
  </si>
  <si>
    <t>A14904</t>
  </si>
  <si>
    <t>TUV6035</t>
  </si>
  <si>
    <t>A14903</t>
  </si>
  <si>
    <t>TUV6034</t>
  </si>
  <si>
    <t>3</t>
  </si>
  <si>
    <t>A14902</t>
  </si>
  <si>
    <t>TUV6031</t>
  </si>
  <si>
    <t>2</t>
  </si>
  <si>
    <t>A14901</t>
  </si>
  <si>
    <t>Lagers maken lawaai</t>
  </si>
  <si>
    <t>TUV6039</t>
  </si>
  <si>
    <t>1</t>
  </si>
  <si>
    <t>Hefvermogen</t>
  </si>
  <si>
    <t>Doel</t>
  </si>
  <si>
    <t>Brancard</t>
  </si>
  <si>
    <t>Brandweer</t>
  </si>
  <si>
    <t>Goedgekeurd</t>
  </si>
  <si>
    <t>Keurende instantie nr.</t>
  </si>
  <si>
    <t>Stopplaatsen</t>
  </si>
  <si>
    <t>Conditie algemeen</t>
  </si>
  <si>
    <t>Complexnr.</t>
  </si>
  <si>
    <t>Installatienr.</t>
  </si>
  <si>
    <t>Onderhoudsfirma</t>
  </si>
  <si>
    <t>Liftadres</t>
  </si>
  <si>
    <t>Klant nummer</t>
  </si>
  <si>
    <t>Type</t>
  </si>
  <si>
    <t>10167-1</t>
  </si>
  <si>
    <t>10167-2</t>
  </si>
  <si>
    <t>10167-3</t>
  </si>
  <si>
    <t>10167-5</t>
  </si>
  <si>
    <t>10167-6</t>
  </si>
  <si>
    <t>10167-8</t>
  </si>
  <si>
    <t>Hilversum</t>
  </si>
  <si>
    <t>Lift 1 kantoren</t>
  </si>
  <si>
    <t>Media Parkboulevard 1</t>
  </si>
  <si>
    <t>Lift 2 kantoren</t>
  </si>
  <si>
    <t>Lift 3 kantoren</t>
  </si>
  <si>
    <t>Lift 6 experience</t>
  </si>
  <si>
    <t>Lift 5 experience</t>
  </si>
  <si>
    <t>Lift 8 parkeergarage</t>
  </si>
  <si>
    <t>1217 WE</t>
  </si>
  <si>
    <t>Liftaanduiding</t>
  </si>
  <si>
    <t>tab</t>
  </si>
  <si>
    <t>Ritten per dag</t>
  </si>
  <si>
    <t>6</t>
  </si>
  <si>
    <t>In schacht lift 1 t.h.v. -1 Tevens verkrijgbaar bij facilitaire dienst</t>
  </si>
  <si>
    <t>Voldoet</t>
  </si>
  <si>
    <t>5x2020 / 4x2021 / 5x2022</t>
  </si>
  <si>
    <t>De deuren dienen juist afgesteld te worden, de ondersloffen hebben te veel speling. De deurslof op -5 zit los, deze dient vast gezet te worden.</t>
  </si>
  <si>
    <t>De (deels) defecte verlichting in de cabine dient te worden hersteld.</t>
  </si>
  <si>
    <t>De vanginstallatie dient te worden gereviseerd en de leiders dienen ontbraamt en gepolijst te worden.</t>
  </si>
  <si>
    <t>Revisie vanginstallatie + leiders ontbramen en polijsten.</t>
  </si>
  <si>
    <t>Revisie vanginstallatie</t>
  </si>
  <si>
    <t>Ja, op -1</t>
  </si>
  <si>
    <t>6,3 mm</t>
  </si>
  <si>
    <t>Revisie hydraulische buffers</t>
  </si>
  <si>
    <t>De verlichting voor de schachttoegang op de 4e etage dient te worden hersteld. (Spotje ontbreekt)</t>
  </si>
  <si>
    <t>De leuning in de cabine zit los, deze dient deugdelijk vast gezet te worden.</t>
  </si>
  <si>
    <t>SP11 Schachtput droog / waterdicht maken.</t>
  </si>
  <si>
    <t xml:space="preserve">ST800 De deugdelijke werking van de ritduur-controle kon niet
worden aangetoond. </t>
  </si>
  <si>
    <t>4x2020 / 5x2021 / 5x2022</t>
  </si>
  <si>
    <t>Lagers afleidwielen mogelijk aangetast door vochtproblemen in de schacht.</t>
  </si>
  <si>
    <t>4x2020 / 2x2021 / 0x2022</t>
  </si>
  <si>
    <t>MA12 Omloopwiel loopt aan bovenin schacht.</t>
  </si>
  <si>
    <t xml:space="preserve">MA50- De deugdelijke werking van de remcontrole-voorziening kon niet
worden aangetoond. </t>
  </si>
  <si>
    <t>KM74 Geen SLV op noodstroom.</t>
  </si>
  <si>
    <t>SA5 Max 10mm tussen kooideur/dagstuk.</t>
  </si>
  <si>
    <t>Staalkabels nazien, het lijkt erop alsof er twee verschillene kabels zijn gebruikt (groen en blauw). Staalkabel certificaten opvragen.</t>
  </si>
  <si>
    <t>Middel</t>
  </si>
  <si>
    <t>5x2020 / 6x2021 / 6x2022</t>
  </si>
  <si>
    <t>MK67 Schema niet in overeenstemming met de werkelijke situatie. (Vang/NES)</t>
  </si>
  <si>
    <t>MA3 Motor maakt lawaai.</t>
  </si>
  <si>
    <t xml:space="preserve">MA51 De deugdelijke werking van de remcontrole-voorziening kon niet
worden aangetoond. </t>
  </si>
  <si>
    <t xml:space="preserve">ST801 De deugdelijke werking van de overlast kon niet
worden aangetoond. </t>
  </si>
  <si>
    <t>Er zit enige speling op de geleide sloffen van de cabine, de sloffen dienen juist afgesteld te worden.</t>
  </si>
  <si>
    <t>De verlichting voor diverse schachttoegangen dient te worden hersteld. (Spotjes defect)</t>
  </si>
  <si>
    <t>Olie in put.</t>
  </si>
  <si>
    <t>Was 4</t>
  </si>
  <si>
    <t>De liftmachine maakt lawaai, deze zou in 2019 gereviseerd moeten worden, revisie is echter niet mogelijk.</t>
  </si>
  <si>
    <t>1700 x 2600 mm</t>
  </si>
  <si>
    <t>Schachtdeur -2 compleet vervangen inclusief dagstukken i.v.m. roestvorming</t>
  </si>
  <si>
    <t>Invoer</t>
  </si>
  <si>
    <t>Het aanbrengen/vervangen van noodverlichting in de kooi.
Inclusief: door middel van een unit met accu in het bestaande kooilichtarmatuur, dan wel een separaat armatuur. Eventuele delen op het kooidak moeten betreedbaar zijn.  Autonomietijd van de noodverlichting dient 2 uur te bedragen. Indien noodverlichting al aanwezig is, het vervangen van de accu's.</t>
  </si>
  <si>
    <t>Meerprijs anti-vandaal uitvoering</t>
  </si>
  <si>
    <t>810A</t>
  </si>
  <si>
    <t>Het vervangen van kooiinterieur uitvoering standaard.
Inclusief: standaard inclusief klapbank, spiegel op achterwand, ronde rvs leuning, vloer gelegd in marmoleum, RVS kooidagstukken, led verlichting. Kleuren nader op te geven.
De ventilatie in de cabine dient minimaal op het zelfde niveau te zijn als in de oude situatie.</t>
  </si>
  <si>
    <t>Ontroesten van het kooiframe.
Inclusief: gebruik van Owatrol (www.owachem.nl) en afwerken met een primer, 3 jaar lang geen zichtbare roestvorming, 10 jaar lang waarborging van de functie.</t>
  </si>
  <si>
    <t>Het vervangen van de hydraulische buffer(s).</t>
  </si>
  <si>
    <t>Het vervangen van de kooi- en tegengewichtbuffer(s).</t>
  </si>
  <si>
    <t>Eén vanginstallatie vervangen of aanbrengen.
De vanginstallatie dient afgestemd zijn op de snelheid, de belasting en het kooigewicht van de lift. Inclusief: aanpassen kooicontructie.</t>
  </si>
  <si>
    <t>Het vervangen van gehele schachtverlichting.
Inclusief: bereik van wettelijk benodigde lichtsterkte, verwijderen van bestaande bekabeling en armaturen.</t>
  </si>
  <si>
    <t>Het vervangen van het spanwiel van de snelheidsbegrenzer.</t>
  </si>
  <si>
    <t>Vervangen snelheidsbegrenzer kabel. 
Inclusief: mogelijkheid tot inkorten (d.m.v. kabelklemmen), het na enige tijd nastellen/ inkorten van de kabel.
Het spanwiel dient voldoende vrij te blijven vanaf de putbodem.</t>
  </si>
  <si>
    <t xml:space="preserve">Het vervangen/aanbrengen van een snelheidsbegrenzer. 
Inclusief: op- en neerwaarts werkend met voorafschakelend contact, kabel, spanwiel in de put, afscherming tegen ongewenst aanraken, kabeltranen cq klemconussen, veiligheidscontact op spanwiel. 
</t>
  </si>
  <si>
    <t>Installaties in de schacht</t>
  </si>
  <si>
    <t>Vervangen/aanbrengen digitale standaanwijzing boven schachtdeuren alle verdiepingen.
Inclusief: alle elektrische bekabeling, deugdelijke vandalisme bestendige bevestiging, afwerking in een stalen bak, goede aarding, aanpassen/invullen liftboek, aansluiten met ader eindhulzen, zonodig stroomkringschema aanpassen, zorgen voor voldoende lengte in bekabeling.</t>
  </si>
  <si>
    <t>Vervangen/aanbrengen digitale standaanwijzing boven schachtdeur begane grond.
Inclusief: alle elektrische bekabeling, deugdelijke vandalisme bestendige bevestiging, afwerking in een stalen bak, goede aarding, aansluiten met ader eindhulzen,voldoende lengte in bekabeling.</t>
  </si>
  <si>
    <t xml:space="preserve">Vervangen/aanbrengen van een sleutelschakelaar.
</t>
  </si>
  <si>
    <t>Vervangen/aanbrengen van een brandweerschakelaar volgens de vervaardigings norm van de installatie.
Inclusief:  elektrische bekabeling,  afwerking met tableaubak, goede aarding, aansluiten met ader eindhulzen, afdekken vrij vallende sparingen.</t>
  </si>
  <si>
    <t>Vervangen van een schachttableau.
Inclusief: minimaal dezelfde functionaliteiten als de huidige, alle elektrische bekabeling, deugdelijke bevestiging, afwerking met schachttableaubak, goede aarding, aanpassen/invullen liftboek, aansluiten met ader eindhulzen, altijd zorgen voor voldoende extra aders in de kabels, stroomkringschema aanpassen, terugmelding, afdekken vrij vallende sparingen. Uitvoering en Montage volgens de NEN-EN 81-70.</t>
  </si>
  <si>
    <t>Vervangen/aanbrengen overige signaleringen.
Inclusief: minimaal dezelfde functionaliteiten als de huidige, alle elektrische bekabeling,  afwerking met tableaubak, goede aarding, aansluiten met ader eindhulzen, voldoende extra aders in de kabels, terugmelding, afdekken vrij vallende sparingen.</t>
  </si>
  <si>
    <t>Vervangen/aanbrengen spreekluisterverbinding. 
Inclusief: te voldoen aan de NEN-EN 81-28, alle elektrische bekabeling, afwerking in een stalen bak, goede aarding, aansluiten met ader eindhulzen, afdekken vrij vallende sparingen, 
Afhankelijk van opgegeven keuze opdrachtgever: bij analoge spreekluisterverbinding: aansluiten op de door opdrachtgever aan te brengen telefoonaansluiting in de machinekamer.  Bij GSM zendunit: inclusief levering van een GSM zend en ontvangunit met een backup batterij en een simkaart voor een vast abonnement. Sim kaart dient beveiligd te zijn tegen misbruik (nader overleg met opdrachtgever). Puk en Pincode schriftelijk op te geven aan opdrachtgever.</t>
  </si>
  <si>
    <t xml:space="preserve">Vervangen/aanbrengen schakelaar of pulsschakelaar ten behoeve van de kooi ventilatoor (geintegreerd in kooitableau).
</t>
  </si>
  <si>
    <t>Vervangen/aanbrengen accoustische en visuele overlastsignalering.
Inclusief: weeginrichting, alle elektrische bekabeling, afwerking in een stalen bak, goede aarding, aansluiten met ader eindhulzen, afdekken vrij vallende sparingen, plaats nader te bepalen, bij gelijktijdige vervanging van het kooitableau integreren, anders separaat.</t>
  </si>
  <si>
    <t>Vervangen/aanbrengen 'deur sluiten' knop.
Inclusief: terugmelding, bij gelijktijdige vervanging van het kooitableau integreren, anders separaat.</t>
  </si>
  <si>
    <t>Vervangen/aanbrengen 'deur open' knop.
Inclusief: terugmelding, bij gelijktijdige vervanging van het kooitableau integreren, anders separaat.</t>
  </si>
  <si>
    <t>Aanbrengen van een akoestische verdiepings aanwijzing.
Inclusief: alle elektrische bekabeling, afwerking in een stalen bak, goede aarding, aansluiten met adereindhulzen, afdekken vrij vallende sparingen, plaats nader te bepalen, bij gelijktijdige vervanging van het kooitableau integreren, anders separaat.</t>
  </si>
  <si>
    <t>Vervangen/aanbrengen digitale standaanwijzing.
Inclusief: alle elektrische bekabeling, deugdelijke vandalisme bestendige bevestiging, afwerking in een stalen bak, goede aarding, aansluiten met ader eindhulzen, voldoende lengte in bekabeling, bij gelijktijdige vervanging met kooitableau intergreren, afdekken vrijvallende sparingen.</t>
  </si>
  <si>
    <t>Het aanbrengen van een kooitableau voor zien van grootvlak druk knoppen volgens NEN-EN 81-70 art 5.4.2.2</t>
  </si>
  <si>
    <t>Vervangen kooitableau.
Inclusief: minimaal dezelfde functionaliteiten als de huidige, alle elektrische bekabeling,  afwerking met kooitableaubak, goede aarding, aansluiten met ader eindhulzen, extra aders in de kabels, terugmelding, afdekken vrijvallende sparingen. Uitvoering en montage volgens de NEN-EN 81-70. Indien niet aanwezig dienen een 'deur open' en 'deur sluiten' knoppen te worden toevoegd.</t>
  </si>
  <si>
    <t>Tableaus</t>
  </si>
  <si>
    <t>Vervangen van de tegengewichtleidsloffen.
Inclusief: afstellen/instellen van de gehele installatie, smeren van de tegengewichtleiders en tegengewichtleidsloffen.</t>
  </si>
  <si>
    <t>Vervangen van de kooileidsloffen. 
Inclusief: afstellen/instellen van de gehele installatie, smeren van de kooileiders en kooileidsloffen.</t>
  </si>
  <si>
    <t>Vervangen van afleidwiel. 
Inclusief: lagers (indien mogelijk glijlagering vervangen door kogellagering), borging afleidwiel, takelwerkzaamheden.</t>
  </si>
  <si>
    <t xml:space="preserve">Vervangen draagkabels/staalkabels (hydraulische installatie).
Inclusief: verdiepingsmarkering, instellen/afstellen van de gehele installatie, zorgen voor voldoende hout onder het tegengewicht om eventuele rek op te vangen, borging van de kabel, takelwerkzaamheden, nastellen van de kabels na 6 maanden. 
Krachten op de draagkabels dienen gelijkmatig verdeeld te zijn. Kabelklemmen zo mogelijk hergebruiken. Bij vervanging uitsluitend klemconussen terugplaatsen. Type en merk kabel toepassen gelijk aan bestaand. </t>
  </si>
  <si>
    <t>Olie verversen van de installatie.
Inclusief: verantwoord afvoeren van de olie, spoelen van het aggregaat, vullen met voorgeschreven olie.</t>
  </si>
  <si>
    <t>Vervangen van een leidingbreukventiel. Inclusief: pakkingen, afvullen hydraulisch systeem, ontluchten, testen met gewicht.</t>
  </si>
  <si>
    <t>Vervangen van afdichtingen cilinder/plunjer.
Inclusief: takelwerkzaamheden, afstellen/instellen van de gehele installatie, bijvullen/controleren van niveau hydraulische olie, ontluchten hydraulisch systeem.</t>
  </si>
  <si>
    <t>Vervangen van een hydraulische cilinder/plunjer.
Inclusief: alle pakkingen, simmerringen, alle kleppen, takelwerkzaamheden, afstellen/instellen van de gehele installatie, ontluchten van hydraulisch systeem.</t>
  </si>
  <si>
    <t>Vervangen van alle afdichtingen van stuurblok.
Inclusief: afstellen/instellen van de gehele installatie, bijvullen/controleren van niveau hydraulische olie, ontluchten hydraulisch systeem.</t>
  </si>
  <si>
    <t xml:space="preserve">Vervangen van het huidige stuurblok.
Inclusief: aanpassen bestaande hydraulische leidingen, vervangen olie, aanpassen besturing.  </t>
  </si>
  <si>
    <t>Vervangen aggregaat met een elektronische stuureenheid
Inclusief: softstarter,takelwerkzaamheden, alle bekabeling, alle aansluitingen, afstellen/instellen van de gehele installatie, aanpassen/vervangen hydraulische leidingen,  ontluchten hydraulisch systeem, olie.</t>
  </si>
  <si>
    <t>Hydraulisch</t>
  </si>
  <si>
    <t>Olie verversen van de installatie.
Inclusief: verantwoord afvoeren van de olie, spoelen van de machine, vullen met voorgeschreven olie.</t>
  </si>
  <si>
    <t>Revisie aandrijving.
Inclusief: vervangen van alle lagers, remvoeringen, instellen/afstellen, pakkingen en afdichtingen, olie verversen, schoonmaken/spoelen lagerhuis.</t>
  </si>
  <si>
    <t xml:space="preserve">Reviseren elektromotor.
Inclusief: demontage en montage, opnieuw wikkelen, lakken, lagers en rotor controleren en indien nodig vervangen en balanceren. </t>
  </si>
  <si>
    <t xml:space="preserve">Vervangen draagkabels/staalkabels/draagbanden. (tractiemachine). 
Inclusief: verdiepingsmarkering, instellen/afstellen van de gehele installatie, zorgen voor voldoende hout onder het tegengewicht om eventuele rek op te vangen, borging van de kabel, takelwerkzaamheden, natellen van de kabels na 6 maanden. Krachten op de draagkabels dienen gelijkmatig verdeeld te zijn. Kabelklemmen zo mogelijk hergebruiken. Bij vervanging uitsluitend klemconussen terugplaatsen, vervangen trekstangrubbers. Type en merk kabel toepassen welke gelijk zijn aan orginele confuguratie. </t>
  </si>
  <si>
    <t>Vervangen van de tractieschijf.
Inclusief: uitlichtbeveiliging, instellen/afstellen, takelwerkzaamheden. De nieuwe tractieschrijf dient gelijkwaardig te zijn aan de huidige.</t>
  </si>
  <si>
    <t>Aanbrengen/vervangen nieuwe liftmachine.
Inclusief: plaatsen of aanpassen stalen frame of plaatsen frame op betonnen poer. Het machineframe dient ten opzichte van het gebouw te worden geïsoleerd. Inclusief alle elektrische bekabeling vanaf besturingskast naar de machine, draagkabels (banden), tractieschijf, leidschijf(ven), veren, schotel, kabelklemmen en trekstangen. 
De trekstangen, verenpakket of de rubbers dienen alleen aan de verende ophangzijde te worden vervangen. Inclusief afstellen/inregelen, uitlijnen, verdiepingsmarkering op de draagkabels aanbrengen, liftboek aanpassen/invullen met traktieberekening en certificaat staalkabels, takelwerkzaamheden, bouwkundige- en elektrische aanpassingen in de machinekamer, olie, aanpassingen in de programmatuur, aanpassingen in de besturingskast, borgen van draagkabels tegen draaien, aanpassen stroomkringschema. De asbelasting van de nieuwe machine dient ten minst 20% te zijn overgedimensioneerd. Bij de hierbij behorende berekening dient er te worden uitgegaan van de nieuwe configuratie. Inclusief het na 6 maanden inkorten van de staalkabels (banden).
De machine dient te zijn voorzien van remcontacten welke volledig functionerend in de besturing dienen te zijn aangesloten.</t>
  </si>
  <si>
    <t>Meerprijs anti-vandaal uivoering schacht en cabinedeuren.</t>
  </si>
  <si>
    <t>Aanbrengen/vervangen fotocel. 
Inclusief: vandalisme bestendige bevestiging, alle bekabeling, aanpassingen zowel elektrisch als mechanisch.</t>
  </si>
  <si>
    <t>Aanbrengen/vervangen van de sensorlijst.
Inclusief: vandalisme bestendige bevestiging op de uiteinden van de kooidorpel of dusdanig dat de lijsten niet met de hand kunnen worden aangeraakt, alle bekabeling en complete interfacekast, aanpassingen zowel elektrisch als mechanisch. Randapparatuur niet op het stavlak van het kooidak monteren.</t>
  </si>
  <si>
    <t xml:space="preserve">Uitvoeren van een beperkte deurrevisie elektrisch.
Inclusief: het vervangen van alle deurcontacten, brugstukken etc. </t>
  </si>
  <si>
    <t xml:space="preserve">Vervangen van de deuraandrijving.
Inclusief: aanbrengen frequentiegeregelde aandrijving, alle bekabeling, alle afstel- en instelwerkzaamheden. </t>
  </si>
  <si>
    <t>Uitvoeren van een beperkte deurrevise.
Inclusief: het vervangen hangrollen tegendrukrollen en ondergeleidings sloffen.</t>
  </si>
  <si>
    <t>Uitvoeren van een volledige deurrevisie.
Inclusief: het vervangen van alle mechanische onderdelen zoals deurrollen, sloffen, koppelkabels, onderdorpels en electrische contatcen.</t>
  </si>
  <si>
    <t>Het  aanbrengen / vervangen vervangen van automatische schachtschuifdeur.
Inclusief: bouwkundig werk en schilderwerk in een nog nader te bepalen kleur,  schachtbekabeling, schachtdeurkozijn, muurkopomkleding, schachtdrempel, schachtbeplating, aanhelen/aanwerken van de kozijnen/muurkopomkleding/dorpel tot een net en esthetisch verantwoord geheel.</t>
  </si>
  <si>
    <t>Het aanbrengen / vervangen van een automatische cabinedeur.
Inclusief: uitvoering in RVS, dagstukken, veranderingen aan het kooimeubel en kooitoegang, verplaatsen van onderdelen en bekabeling op het kooidak, plaatsen/vervangen van kooidrempel, schopplaat onder de drempel 75 cm, sensorlijst (inclusief kabel en complete interface), alle bekabeling, afstellen/inregelen deurmotor, aanpassingen in de liftbesturing, aanpassen balancering, tractieberekening, aanpassingen in programmatuur van liftbesturing, digitale standaanwijzer in kooi, verwijderen noodstop in kooi. Kooibekleding verzorgt achterlaten tot een net en esthetisch verantwoord geheel.</t>
  </si>
  <si>
    <t>Het vervangen van een handbewogen draaideur.
Inclusief: bouwkundig werk en schilderen in een nog nader te bepalen kleur, scharnieren, deurdranger, deurcontact, grendelslot, afhangen/afstellen, drempelplaat, handgreep, duwplaat met verdiepingsaanduiding en kijkvenster.</t>
  </si>
  <si>
    <t>Aanbrengen van een analoge en niet te resetten rittenteller.</t>
  </si>
  <si>
    <t>Het vervangen van het accupakketten ten behoeve van de nood evacuatie,conform werkwijze / intructies aangegeven door de orginele fabrikant.</t>
  </si>
  <si>
    <t xml:space="preserve">Bij tractieinstallatie: het vervangen / aanbrengen van een frequentieregelaar.Bij hydraulische installatie: Het vervangen/aanbrengen van een softstarter. 
Inclusief: deugdelijke bevestiging buiten de schakelkast met voldoende wartmeafvoer, alle bekabeling volgens EMC en voldoende afgeschermd, netfiltering, tacho/encoder, afregelen van frequentieregelaar en de gehele liftinstallatie, nastellen na 1 maand, netfilters, nieuwe buffers, aansluiten met ader eindhulzen. Indien aanwezig hoofdstroomeindschakelaar vervangen door stuurstroomeindschakelaar.
</t>
  </si>
  <si>
    <t>Het vervangen van hoofdstroomrelais.
Inclusief : hulpcontacten, indien noodzakelijk het vervangen van de elektrische bekabeling, deugdelijke bevestiging, aansluiten met ader eindhulzen, type identiek of gelijkwaardig als bestaand, Bij installaties met 3 hoofdstroomrelais, direct de rem dubbel schakelen (4 hoofdstroom relais).</t>
  </si>
  <si>
    <t>Het vervangen van de tacho/encoder.</t>
  </si>
  <si>
    <t xml:space="preserve">Het vervangen van de gehele besturing.
Inclusief: de soepele platte hangkabels, onderkast, inspectie- en tornbesturing, schachtinformatiesysteem, noodstop in de put met noodverlichting, bekabeling in de machinekamer en schacht inclusief de bekabeling voor de schachtverlichting, stuurstroom noodeind schakelaar, voldoende afscherming en aarding van de elektrische bekabeling, voldoende overlengte, netjes afgewerkt, opgebonden en geaard en aansluiten met adereindhulzen, bouwkundige werkzaamheden voor het maken van nieuwe sparingen of het aanhelen daarvan. De besturing dient geschikt te zijn voor brandweer- en brandmeldschakeling en voorzien te zijn van een analoge en niet te resetten rittenteller. </t>
  </si>
  <si>
    <t xml:space="preserve">Alle stroomkringschema's, tekeningen, certificaten, onderhoudsinstructies, sterkteberekeningen, tractie- en staalkabelberekeningen etc. dienen te worden aangepast en te worden toegevoegd aan het liftboek. 
Alle uitgevoerde werkzaamheden dienen te worden genoteerd in het liftboek.
Alle werkzaamheden zijn inclusief keuringen, balancering- en wegingen, bouwkundige werk (incl. schilderwerk), schoonmaakwerk. 
Bij de vervanging dient er uitgegaan te worden van minimale gelijkwaardigheid in kwaliteit en uitvoering. Al het meerdere kan als meerwerk worden opgegeven. 
</t>
  </si>
  <si>
    <t>Algemeen:</t>
  </si>
  <si>
    <t>Preventief en correctief onderhoud</t>
  </si>
  <si>
    <t>GSM abonnement spreekluisterverbinding</t>
  </si>
  <si>
    <t>MJOB</t>
  </si>
  <si>
    <t xml:space="preserve">Totaal </t>
  </si>
  <si>
    <t>Laag</t>
  </si>
  <si>
    <t>Totalen</t>
  </si>
  <si>
    <t>INSCHRIJFBILJET LIFTINTERMEDIAIR PRESTATIEONDERHOUD NEDERLANDS INSTITUUT VOOR BEELD EN GELUID</t>
  </si>
  <si>
    <t>Ondergetekende(n)</t>
  </si>
  <si>
    <t>invullen door inschrijver</t>
  </si>
  <si>
    <t>Wonende (gevestigd) te</t>
  </si>
  <si>
    <t>Verbindt zich als hoofdelijk schuldenaar door ondertekening van dit formulier, overeenkomstig de "Prestatieonderhoudsovereenkomst model Liftintermediair" en de "Inschrijving tool MJOB  Beeld en Geluid" zoals bijgevoegd met de eventueel Nota’s  van inlichtingen van tot het onderhouden van 6 liftinstallaties als volgt:</t>
  </si>
  <si>
    <t>De specificatie van de "Inschrijving tool MJOB Beeld en Geluid dient als bijlage ingediend te worden. Zonder deze bijlage is de inschrijving ongeldig.</t>
  </si>
  <si>
    <t>Uurtarief.</t>
  </si>
  <si>
    <t>Normaal voorrijtarief tijdens werktijd excl B.T.W.:</t>
  </si>
  <si>
    <t>Normaal uurtarief tijdens werktijd excl B.T.W.:</t>
  </si>
  <si>
    <t>Avond, nacht, weekend en feestdagen voorrijtarief excl B.T.W.:</t>
  </si>
  <si>
    <t>Avond, nacht, weekend  en feestdagen uurtarief excl B.T.W.:</t>
  </si>
  <si>
    <t>Ondergetekende verklaart deze aanbieding gedurende 90 dagen na de dag van aanbesteding gestand te doen.</t>
  </si>
  <si>
    <t xml:space="preserve">Gedaan te </t>
  </si>
  <si>
    <t xml:space="preserve">d.d. </t>
  </si>
  <si>
    <t>Naam Inschrijver</t>
  </si>
  <si>
    <t>Functie</t>
  </si>
  <si>
    <t>Bedrijfsnaam</t>
  </si>
  <si>
    <t xml:space="preserve"> Het tarief voor het correctief onderhoud wordt bepaald als het gemiddelde van deze vier punten.</t>
  </si>
  <si>
    <t>Gemiddeld uurtarrief van bovengenoemde 4 items</t>
  </si>
  <si>
    <t>Totaal aanneemsom 2024-2033</t>
  </si>
  <si>
    <t>invoer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</si>
</sst>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quot;€&quot;\ #,##0_-"/>
    <numFmt numFmtId="165" formatCode="&quot;€&quot;\ #,##0"/>
    <numFmt numFmtId="166" formatCode="d/mm/yy;@"/>
    <numFmt numFmtId="167" formatCode="&quot;€&quot;\ #,##0.00"/>
    <numFmt numFmtId="168" formatCode="_ [$€-2]\ * #,##0_ ;_ [$€-2]\ * \-#,##0_ ;_ [$€-2]\ * &quot;-&quot;??_ ;_ @_ "/>
    <numFmt numFmtId="169" formatCode="[$-F800]dddd\,\ mmmm\ dd\,\ yyyy"/>
  </numFmts>
  <fonts count="45" x14ac:knownFonts="1">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11"/>
      <color theme="0"/>
      <name val="Calibri"/>
      <family val="2"/>
      <scheme val="minor"/>
    </font>
    <font>
      <u/>
      <sz val="10"/>
      <color indexed="12"/>
      <name val="Arial"/>
      <family val="2"/>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b/>
      <u/>
      <sz val="11"/>
      <color theme="0"/>
      <name val="Calibri"/>
      <family val="2"/>
      <scheme val="minor"/>
    </font>
    <font>
      <b/>
      <sz val="11"/>
      <name val="Calibri"/>
      <family val="2"/>
      <scheme val="minor"/>
    </font>
    <font>
      <b/>
      <sz val="11"/>
      <color rgb="FFFF0000"/>
      <name val="Calibri"/>
      <family val="2"/>
      <scheme val="minor"/>
    </font>
    <font>
      <sz val="11"/>
      <color indexed="9"/>
      <name val="Calibri"/>
      <family val="2"/>
      <scheme val="minor"/>
    </font>
    <font>
      <b/>
      <sz val="11"/>
      <color indexed="9"/>
      <name val="Calibri"/>
      <family val="2"/>
      <scheme val="minor"/>
    </font>
    <font>
      <b/>
      <i/>
      <sz val="11"/>
      <name val="Calibri"/>
      <family val="2"/>
      <scheme val="minor"/>
    </font>
    <font>
      <i/>
      <sz val="11"/>
      <name val="Calibri"/>
      <family val="2"/>
      <scheme val="minor"/>
    </font>
    <font>
      <sz val="11"/>
      <color indexed="23"/>
      <name val="Calibri"/>
      <family val="2"/>
      <scheme val="minor"/>
    </font>
    <font>
      <b/>
      <sz val="11"/>
      <color indexed="23"/>
      <name val="Calibri"/>
      <family val="2"/>
      <scheme val="minor"/>
    </font>
    <font>
      <i/>
      <sz val="11"/>
      <color theme="0"/>
      <name val="Calibri"/>
      <family val="2"/>
      <scheme val="minor"/>
    </font>
    <font>
      <b/>
      <i/>
      <sz val="11"/>
      <color rgb="FF40378D"/>
      <name val="Calibri"/>
      <family val="2"/>
      <scheme val="minor"/>
    </font>
    <font>
      <sz val="11"/>
      <color rgb="FF40378D"/>
      <name val="Calibri"/>
      <family val="2"/>
      <scheme val="minor"/>
    </font>
    <font>
      <b/>
      <i/>
      <sz val="11"/>
      <color rgb="FFFF0000"/>
      <name val="Calibri"/>
      <family val="2"/>
      <scheme val="minor"/>
    </font>
    <font>
      <u/>
      <sz val="11"/>
      <color theme="10"/>
      <name val="Calibri"/>
      <family val="2"/>
      <scheme val="minor"/>
    </font>
    <font>
      <b/>
      <u/>
      <sz val="14"/>
      <color rgb="FF40378D"/>
      <name val="Montserrat"/>
      <family val="3"/>
    </font>
    <font>
      <b/>
      <u/>
      <sz val="11"/>
      <color theme="10"/>
      <name val="Calibri"/>
      <family val="2"/>
      <scheme val="minor"/>
    </font>
    <font>
      <i/>
      <sz val="11"/>
      <color rgb="FFFF0000"/>
      <name val="Calibri"/>
      <family val="2"/>
      <scheme val="minor"/>
    </font>
    <font>
      <sz val="10"/>
      <color theme="1"/>
      <name val="Trebuchet MS"/>
      <family val="2"/>
    </font>
    <font>
      <b/>
      <sz val="9"/>
      <color theme="0"/>
      <name val="Montserrat"/>
      <family val="3"/>
    </font>
    <font>
      <b/>
      <sz val="9"/>
      <name val="Montserrat"/>
      <family val="3"/>
    </font>
    <font>
      <sz val="10"/>
      <color rgb="FFFF0000"/>
      <name val="Arial"/>
      <family val="2"/>
    </font>
    <font>
      <sz val="10"/>
      <name val="Trebuchet MS"/>
      <family val="2"/>
    </font>
    <font>
      <sz val="9"/>
      <color theme="0"/>
      <name val="Montserrat"/>
    </font>
    <font>
      <sz val="9"/>
      <name val="Montserrat"/>
    </font>
    <font>
      <sz val="10"/>
      <name val="Arial"/>
    </font>
    <font>
      <sz val="9"/>
      <name val="Calibri"/>
      <family val="2"/>
      <scheme val="minor"/>
    </font>
    <font>
      <sz val="10"/>
      <name val="Calibri"/>
      <family val="2"/>
      <scheme val="minor"/>
    </font>
    <font>
      <b/>
      <sz val="10"/>
      <name val="Calibri"/>
      <family val="2"/>
      <scheme val="minor"/>
    </font>
    <font>
      <sz val="9"/>
      <color rgb="FFFF0000"/>
      <name val="Montserrat"/>
    </font>
    <font>
      <b/>
      <sz val="9"/>
      <color theme="0"/>
      <name val="Calibri"/>
      <family val="2"/>
      <scheme val="minor"/>
    </font>
    <font>
      <b/>
      <sz val="9"/>
      <name val="Calibri"/>
      <family val="2"/>
      <scheme val="minor"/>
    </font>
    <font>
      <sz val="10"/>
      <color rgb="FFFF0000"/>
      <name val="Calibri"/>
      <family val="2"/>
      <scheme val="minor"/>
    </font>
    <font>
      <b/>
      <i/>
      <sz val="10"/>
      <name val="Calibri"/>
      <family val="2"/>
      <scheme val="minor"/>
    </font>
    <font>
      <sz val="9"/>
      <color theme="0"/>
      <name val="Calibri"/>
      <family val="2"/>
      <scheme val="minor"/>
    </font>
    <font>
      <sz val="10"/>
      <name val="Aptos Narrow"/>
      <family val="2"/>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gradientFill degree="180">
        <stop position="0">
          <color theme="0"/>
        </stop>
        <stop position="1">
          <color rgb="FF40378D"/>
        </stop>
      </gradientFill>
    </fill>
    <fill>
      <patternFill patternType="solid">
        <fgColor rgb="FF40378D"/>
        <bgColor indexed="64"/>
      </patternFill>
    </fill>
    <fill>
      <gradientFill degree="180">
        <stop position="0">
          <color theme="0"/>
        </stop>
        <stop position="1">
          <color rgb="FFE61974"/>
        </stop>
      </gradientFill>
    </fill>
    <fill>
      <patternFill patternType="solid">
        <fgColor theme="0"/>
        <bgColor auto="1"/>
      </patternFill>
    </fill>
    <fill>
      <gradientFill degree="90">
        <stop position="0">
          <color rgb="FF40378D"/>
        </stop>
        <stop position="1">
          <color rgb="FFE61974"/>
        </stop>
      </gradientFill>
    </fill>
    <fill>
      <gradientFill degree="90">
        <stop position="0">
          <color theme="0"/>
        </stop>
        <stop position="1">
          <color rgb="FF40378D"/>
        </stop>
      </gradientFill>
    </fill>
    <fill>
      <gradientFill>
        <stop position="0">
          <color theme="0"/>
        </stop>
        <stop position="1">
          <color rgb="FF40378D"/>
        </stop>
      </gradientFill>
    </fill>
    <fill>
      <patternFill patternType="solid">
        <fgColor rgb="FFE61974"/>
        <bgColor indexed="64"/>
      </patternFill>
    </fill>
    <fill>
      <gradientFill degree="180">
        <stop position="0">
          <color rgb="FF40378D"/>
        </stop>
        <stop position="1">
          <color rgb="FFE61974"/>
        </stop>
      </gradientFill>
    </fill>
    <fill>
      <patternFill patternType="solid">
        <fgColor indexed="9"/>
        <bgColor indexed="26"/>
      </patternFill>
    </fill>
    <fill>
      <patternFill patternType="solid">
        <fgColor theme="0" tint="-0.14999847407452621"/>
        <bgColor indexed="64"/>
      </patternFill>
    </fill>
    <fill>
      <patternFill patternType="solid">
        <fgColor theme="0" tint="-0.14999847407452621"/>
        <bgColor auto="1"/>
      </patternFill>
    </fill>
    <fill>
      <gradientFill>
        <stop position="0">
          <color theme="0"/>
        </stop>
        <stop position="1">
          <color rgb="FFE61974"/>
        </stop>
      </gradientFill>
    </fill>
  </fills>
  <borders count="85">
    <border>
      <left/>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style="medium">
        <color rgb="FFE61974"/>
      </right>
      <top style="medium">
        <color rgb="FFE61974"/>
      </top>
      <bottom style="medium">
        <color rgb="FFE61974"/>
      </bottom>
      <diagonal/>
    </border>
    <border>
      <left style="medium">
        <color rgb="FFE61974"/>
      </left>
      <right style="medium">
        <color rgb="FFE61974"/>
      </right>
      <top style="medium">
        <color rgb="FFE61974"/>
      </top>
      <bottom style="medium">
        <color rgb="FFE61974"/>
      </bottom>
      <diagonal/>
    </border>
    <border>
      <left style="medium">
        <color rgb="FF40378D"/>
      </left>
      <right style="medium">
        <color rgb="FF40378D"/>
      </right>
      <top style="medium">
        <color rgb="FF40378D"/>
      </top>
      <bottom style="medium">
        <color rgb="FF40378D"/>
      </bottom>
      <diagonal/>
    </border>
    <border>
      <left style="thin">
        <color rgb="FFE61974"/>
      </left>
      <right style="thin">
        <color rgb="FFE61974"/>
      </right>
      <top/>
      <bottom style="thin">
        <color rgb="FFE61974"/>
      </bottom>
      <diagonal/>
    </border>
    <border>
      <left/>
      <right/>
      <top/>
      <bottom style="thin">
        <color rgb="FFE61974"/>
      </bottom>
      <diagonal/>
    </border>
    <border>
      <left style="thin">
        <color rgb="FFE61974"/>
      </left>
      <right/>
      <top/>
      <bottom style="thin">
        <color rgb="FFE61974"/>
      </bottom>
      <diagonal/>
    </border>
    <border>
      <left/>
      <right style="thin">
        <color rgb="FFE61974"/>
      </right>
      <top style="thin">
        <color rgb="FFE61974"/>
      </top>
      <bottom/>
      <diagonal/>
    </border>
    <border>
      <left style="thin">
        <color rgb="FFE61974"/>
      </left>
      <right style="thin">
        <color rgb="FFE61974"/>
      </right>
      <top style="thin">
        <color rgb="FFE61974"/>
      </top>
      <bottom/>
      <diagonal/>
    </border>
    <border>
      <left/>
      <right/>
      <top style="thin">
        <color rgb="FFE61974"/>
      </top>
      <bottom/>
      <diagonal/>
    </border>
    <border>
      <left style="thin">
        <color rgb="FFE61974"/>
      </left>
      <right/>
      <top style="thin">
        <color rgb="FFE61974"/>
      </top>
      <bottom/>
      <diagonal/>
    </border>
    <border>
      <left/>
      <right style="medium">
        <color indexed="64"/>
      </right>
      <top/>
      <bottom style="medium">
        <color indexed="64"/>
      </bottom>
      <diagonal/>
    </border>
    <border>
      <left style="thin">
        <color rgb="FFE61974"/>
      </left>
      <right style="thin">
        <color rgb="FFE61974"/>
      </right>
      <top style="thin">
        <color rgb="FFE61974"/>
      </top>
      <bottom style="thin">
        <color rgb="FFE61974"/>
      </bottom>
      <diagonal/>
    </border>
    <border>
      <left style="thin">
        <color rgb="FFE61974"/>
      </left>
      <right/>
      <top style="thin">
        <color rgb="FFE61974"/>
      </top>
      <bottom style="thin">
        <color rgb="FFE61974"/>
      </bottom>
      <diagonal/>
    </border>
    <border>
      <left/>
      <right/>
      <top style="thin">
        <color rgb="FFE61974"/>
      </top>
      <bottom style="thin">
        <color rgb="FFE61974"/>
      </bottom>
      <diagonal/>
    </border>
    <border>
      <left/>
      <right style="thin">
        <color rgb="FFE61974"/>
      </right>
      <top style="thin">
        <color rgb="FFE61974"/>
      </top>
      <bottom style="thin">
        <color rgb="FFE61974"/>
      </bottom>
      <diagonal/>
    </border>
    <border>
      <left/>
      <right/>
      <top style="thin">
        <color rgb="FFE6197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rgb="FFE61974"/>
      </bottom>
      <diagonal/>
    </border>
    <border>
      <left/>
      <right style="thin">
        <color rgb="FFE61974"/>
      </right>
      <top style="thin">
        <color indexed="64"/>
      </top>
      <bottom style="thin">
        <color rgb="FFE61974"/>
      </bottom>
      <diagonal/>
    </border>
  </borders>
  <cellStyleXfs count="14">
    <xf numFmtId="0" fontId="0" fillId="0" borderId="0"/>
    <xf numFmtId="0" fontId="3" fillId="0" borderId="0"/>
    <xf numFmtId="0" fontId="3" fillId="0" borderId="0"/>
    <xf numFmtId="0" fontId="3" fillId="0" borderId="0"/>
    <xf numFmtId="0" fontId="3" fillId="0" borderId="0"/>
    <xf numFmtId="0" fontId="6" fillId="0" borderId="0"/>
    <xf numFmtId="0" fontId="5" fillId="0" borderId="0" applyNumberFormat="0" applyFill="0" applyBorder="0" applyAlignment="0" applyProtection="0">
      <alignment vertical="top"/>
      <protection locked="0"/>
    </xf>
    <xf numFmtId="0" fontId="3" fillId="0" borderId="0"/>
    <xf numFmtId="0" fontId="23"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xf numFmtId="44" fontId="3" fillId="0" borderId="0" applyFont="0" applyFill="0" applyBorder="0" applyAlignment="0" applyProtection="0"/>
    <xf numFmtId="0" fontId="3" fillId="0" borderId="0"/>
    <xf numFmtId="44" fontId="6" fillId="0" borderId="0" applyFont="0" applyFill="0" applyBorder="0" applyAlignment="0" applyProtection="0"/>
  </cellStyleXfs>
  <cellXfs count="571">
    <xf numFmtId="0" fontId="0" fillId="0" borderId="0" xfId="0"/>
    <xf numFmtId="0" fontId="2" fillId="2" borderId="0" xfId="1" applyFont="1" applyFill="1" applyAlignment="1" applyProtection="1">
      <alignment horizontal="left"/>
      <protection hidden="1"/>
    </xf>
    <xf numFmtId="164" fontId="9" fillId="3" borderId="15" xfId="2" applyNumberFormat="1" applyFont="1" applyFill="1" applyBorder="1" applyAlignment="1" applyProtection="1">
      <alignment horizontal="left"/>
      <protection hidden="1"/>
    </xf>
    <xf numFmtId="164" fontId="9" fillId="3" borderId="14" xfId="2" applyNumberFormat="1" applyFont="1" applyFill="1" applyBorder="1" applyAlignment="1" applyProtection="1">
      <alignment horizontal="left"/>
      <protection hidden="1"/>
    </xf>
    <xf numFmtId="164" fontId="9" fillId="3" borderId="13" xfId="2" applyNumberFormat="1" applyFont="1" applyFill="1" applyBorder="1" applyAlignment="1" applyProtection="1">
      <alignment horizontal="left"/>
      <protection hidden="1"/>
    </xf>
    <xf numFmtId="164" fontId="9" fillId="3" borderId="12" xfId="2" applyNumberFormat="1" applyFont="1" applyFill="1" applyBorder="1" applyAlignment="1" applyProtection="1">
      <alignment horizontal="left"/>
      <protection hidden="1"/>
    </xf>
    <xf numFmtId="164" fontId="9" fillId="3" borderId="11" xfId="2" applyNumberFormat="1" applyFont="1" applyFill="1" applyBorder="1" applyAlignment="1" applyProtection="1">
      <alignment horizontal="left"/>
      <protection hidden="1"/>
    </xf>
    <xf numFmtId="164" fontId="9" fillId="3" borderId="10" xfId="2" applyNumberFormat="1" applyFont="1" applyFill="1" applyBorder="1" applyAlignment="1" applyProtection="1">
      <alignment horizontal="left"/>
      <protection hidden="1"/>
    </xf>
    <xf numFmtId="164" fontId="9" fillId="3" borderId="6" xfId="2" applyNumberFormat="1" applyFont="1" applyFill="1" applyBorder="1" applyAlignment="1" applyProtection="1">
      <alignment horizontal="left"/>
      <protection hidden="1"/>
    </xf>
    <xf numFmtId="164" fontId="9" fillId="3" borderId="17" xfId="2" applyNumberFormat="1" applyFont="1" applyFill="1" applyBorder="1" applyAlignment="1" applyProtection="1">
      <alignment horizontal="left"/>
      <protection hidden="1"/>
    </xf>
    <xf numFmtId="164" fontId="9" fillId="3" borderId="32" xfId="2" applyNumberFormat="1" applyFont="1" applyFill="1" applyBorder="1" applyAlignment="1" applyProtection="1">
      <alignment horizontal="left"/>
      <protection hidden="1"/>
    </xf>
    <xf numFmtId="164" fontId="9" fillId="2" borderId="15" xfId="4" applyNumberFormat="1" applyFont="1" applyFill="1" applyBorder="1" applyAlignment="1" applyProtection="1">
      <alignment horizontal="left"/>
      <protection hidden="1"/>
    </xf>
    <xf numFmtId="164" fontId="9" fillId="2" borderId="14" xfId="4" applyNumberFormat="1" applyFont="1" applyFill="1" applyBorder="1" applyAlignment="1" applyProtection="1">
      <alignment horizontal="left"/>
      <protection hidden="1"/>
    </xf>
    <xf numFmtId="164" fontId="9" fillId="2" borderId="13" xfId="4" applyNumberFormat="1" applyFont="1" applyFill="1" applyBorder="1" applyAlignment="1" applyProtection="1">
      <alignment horizontal="left"/>
      <protection hidden="1"/>
    </xf>
    <xf numFmtId="164" fontId="9" fillId="2" borderId="12" xfId="4" applyNumberFormat="1" applyFont="1" applyFill="1" applyBorder="1" applyAlignment="1" applyProtection="1">
      <alignment horizontal="left"/>
      <protection hidden="1"/>
    </xf>
    <xf numFmtId="164" fontId="9" fillId="2" borderId="11" xfId="4" applyNumberFormat="1" applyFont="1" applyFill="1" applyBorder="1" applyAlignment="1" applyProtection="1">
      <alignment horizontal="left"/>
      <protection hidden="1"/>
    </xf>
    <xf numFmtId="164" fontId="9" fillId="2" borderId="10" xfId="4" applyNumberFormat="1" applyFont="1" applyFill="1" applyBorder="1" applyAlignment="1" applyProtection="1">
      <alignment horizontal="left"/>
      <protection hidden="1"/>
    </xf>
    <xf numFmtId="164" fontId="9" fillId="2" borderId="42" xfId="4" applyNumberFormat="1" applyFont="1" applyFill="1" applyBorder="1" applyAlignment="1" applyProtection="1">
      <alignment horizontal="left"/>
      <protection hidden="1"/>
    </xf>
    <xf numFmtId="164" fontId="9" fillId="2" borderId="41" xfId="4" applyNumberFormat="1" applyFont="1" applyFill="1" applyBorder="1" applyAlignment="1" applyProtection="1">
      <alignment horizontal="left"/>
      <protection hidden="1"/>
    </xf>
    <xf numFmtId="164" fontId="9" fillId="2" borderId="40" xfId="4" applyNumberFormat="1" applyFont="1" applyFill="1" applyBorder="1" applyAlignment="1" applyProtection="1">
      <alignment horizontal="left"/>
      <protection hidden="1"/>
    </xf>
    <xf numFmtId="164" fontId="9" fillId="2" borderId="6" xfId="4" applyNumberFormat="1" applyFont="1" applyFill="1" applyBorder="1" applyAlignment="1" applyProtection="1">
      <alignment horizontal="left"/>
      <protection hidden="1"/>
    </xf>
    <xf numFmtId="164" fontId="9" fillId="2" borderId="17" xfId="4" applyNumberFormat="1" applyFont="1" applyFill="1" applyBorder="1" applyAlignment="1" applyProtection="1">
      <alignment horizontal="left"/>
      <protection hidden="1"/>
    </xf>
    <xf numFmtId="164" fontId="9" fillId="2" borderId="32" xfId="4" applyNumberFormat="1" applyFont="1" applyFill="1" applyBorder="1" applyAlignment="1" applyProtection="1">
      <alignment horizontal="left"/>
      <protection hidden="1"/>
    </xf>
    <xf numFmtId="164" fontId="9" fillId="2" borderId="0" xfId="4" applyNumberFormat="1" applyFont="1" applyFill="1" applyAlignment="1" applyProtection="1">
      <alignment horizontal="left"/>
      <protection hidden="1"/>
    </xf>
    <xf numFmtId="0" fontId="9" fillId="2" borderId="0" xfId="4" applyFont="1" applyFill="1" applyAlignment="1" applyProtection="1">
      <alignment horizontal="left"/>
      <protection locked="0"/>
    </xf>
    <xf numFmtId="165" fontId="9" fillId="3" borderId="0" xfId="4" applyNumberFormat="1" applyFont="1" applyFill="1" applyProtection="1">
      <protection locked="0"/>
    </xf>
    <xf numFmtId="165" fontId="9" fillId="3" borderId="17" xfId="4" applyNumberFormat="1" applyFont="1" applyFill="1" applyBorder="1" applyProtection="1">
      <protection locked="0"/>
    </xf>
    <xf numFmtId="0" fontId="2" fillId="2" borderId="0" xfId="4" applyFont="1" applyFill="1" applyAlignment="1" applyProtection="1">
      <alignment horizontal="left"/>
      <protection hidden="1"/>
    </xf>
    <xf numFmtId="165" fontId="9" fillId="3" borderId="38" xfId="4" applyNumberFormat="1" applyFont="1" applyFill="1" applyBorder="1" applyProtection="1">
      <protection locked="0"/>
    </xf>
    <xf numFmtId="0" fontId="7" fillId="2" borderId="0" xfId="4" applyFont="1" applyFill="1" applyAlignment="1" applyProtection="1">
      <alignment horizontal="left"/>
      <protection hidden="1"/>
    </xf>
    <xf numFmtId="164" fontId="4" fillId="8" borderId="29" xfId="4" applyNumberFormat="1" applyFont="1" applyFill="1" applyBorder="1" applyAlignment="1" applyProtection="1">
      <alignment horizontal="left"/>
      <protection hidden="1"/>
    </xf>
    <xf numFmtId="0" fontId="9" fillId="2" borderId="0" xfId="4" applyFont="1" applyFill="1" applyProtection="1">
      <protection hidden="1"/>
    </xf>
    <xf numFmtId="0" fontId="8" fillId="2" borderId="0" xfId="4" applyFont="1" applyFill="1" applyAlignment="1" applyProtection="1">
      <alignment horizontal="left"/>
      <protection hidden="1"/>
    </xf>
    <xf numFmtId="0" fontId="12" fillId="2" borderId="0" xfId="4" applyFont="1" applyFill="1" applyAlignment="1" applyProtection="1">
      <alignment horizontal="left"/>
      <protection hidden="1"/>
    </xf>
    <xf numFmtId="164" fontId="2" fillId="7" borderId="0" xfId="4" applyNumberFormat="1" applyFont="1" applyFill="1" applyAlignment="1" applyProtection="1">
      <alignment horizontal="left"/>
      <protection hidden="1"/>
    </xf>
    <xf numFmtId="165" fontId="26" fillId="3" borderId="14" xfId="1" applyNumberFormat="1" applyFont="1" applyFill="1" applyBorder="1" applyAlignment="1" applyProtection="1">
      <alignment horizontal="left"/>
      <protection locked="0"/>
    </xf>
    <xf numFmtId="165" fontId="26" fillId="3" borderId="11" xfId="1" applyNumberFormat="1" applyFont="1" applyFill="1" applyBorder="1" applyAlignment="1" applyProtection="1">
      <alignment horizontal="left"/>
      <protection locked="0"/>
    </xf>
    <xf numFmtId="165" fontId="26" fillId="3" borderId="17" xfId="1" applyNumberFormat="1" applyFont="1" applyFill="1" applyBorder="1" applyAlignment="1" applyProtection="1">
      <alignment horizontal="left"/>
      <protection locked="0"/>
    </xf>
    <xf numFmtId="165" fontId="26" fillId="2" borderId="0" xfId="1" applyNumberFormat="1" applyFont="1" applyFill="1" applyAlignment="1" applyProtection="1">
      <alignment horizontal="left"/>
      <protection locked="0"/>
    </xf>
    <xf numFmtId="165" fontId="26" fillId="3" borderId="14" xfId="1" applyNumberFormat="1" applyFont="1" applyFill="1" applyBorder="1" applyAlignment="1" applyProtection="1">
      <alignment horizontal="left" vertical="top" wrapText="1"/>
      <protection locked="0"/>
    </xf>
    <xf numFmtId="165" fontId="26" fillId="3" borderId="11" xfId="1" applyNumberFormat="1" applyFont="1" applyFill="1" applyBorder="1" applyAlignment="1" applyProtection="1">
      <alignment horizontal="left" vertical="top" wrapText="1"/>
      <protection locked="0"/>
    </xf>
    <xf numFmtId="165" fontId="26" fillId="3" borderId="17" xfId="1" applyNumberFormat="1" applyFont="1" applyFill="1" applyBorder="1" applyAlignment="1" applyProtection="1">
      <alignment horizontal="left" vertical="top" wrapText="1"/>
      <protection locked="0"/>
    </xf>
    <xf numFmtId="165" fontId="26" fillId="3" borderId="0" xfId="1" applyNumberFormat="1" applyFont="1" applyFill="1" applyAlignment="1" applyProtection="1">
      <alignment horizontal="left"/>
      <protection locked="0"/>
    </xf>
    <xf numFmtId="165" fontId="26" fillId="3" borderId="0" xfId="4" applyNumberFormat="1" applyFont="1" applyFill="1" applyAlignment="1" applyProtection="1">
      <alignment horizontal="left"/>
      <protection locked="0"/>
    </xf>
    <xf numFmtId="165" fontId="26" fillId="3" borderId="14" xfId="4" applyNumberFormat="1" applyFont="1" applyFill="1" applyBorder="1" applyAlignment="1" applyProtection="1">
      <alignment horizontal="left"/>
      <protection locked="0"/>
    </xf>
    <xf numFmtId="165" fontId="26" fillId="3" borderId="11" xfId="4" applyNumberFormat="1" applyFont="1" applyFill="1" applyBorder="1" applyAlignment="1" applyProtection="1">
      <alignment horizontal="left"/>
      <protection locked="0"/>
    </xf>
    <xf numFmtId="165" fontId="26" fillId="3" borderId="17" xfId="4" applyNumberFormat="1" applyFont="1" applyFill="1" applyBorder="1" applyAlignment="1" applyProtection="1">
      <alignment horizontal="left"/>
      <protection locked="0"/>
    </xf>
    <xf numFmtId="165" fontId="26" fillId="3" borderId="36" xfId="4" applyNumberFormat="1" applyFont="1" applyFill="1" applyBorder="1" applyAlignment="1" applyProtection="1">
      <alignment horizontal="left"/>
      <protection locked="0"/>
    </xf>
    <xf numFmtId="165" fontId="26" fillId="3" borderId="35" xfId="4" applyNumberFormat="1" applyFont="1" applyFill="1" applyBorder="1" applyAlignment="1" applyProtection="1">
      <alignment horizontal="left"/>
      <protection locked="0"/>
    </xf>
    <xf numFmtId="0" fontId="9" fillId="2" borderId="0" xfId="4" applyFont="1" applyFill="1" applyAlignment="1" applyProtection="1">
      <alignment horizontal="center" vertical="top"/>
      <protection hidden="1"/>
    </xf>
    <xf numFmtId="0" fontId="10" fillId="0" borderId="0" xfId="6" quotePrefix="1" applyFont="1" applyAlignment="1" applyProtection="1">
      <alignment horizontal="left" vertical="top"/>
      <protection hidden="1"/>
    </xf>
    <xf numFmtId="0" fontId="24" fillId="0" borderId="0" xfId="9" quotePrefix="1" applyFont="1" applyAlignment="1" applyProtection="1">
      <alignment horizontal="center" vertical="top"/>
      <protection hidden="1"/>
    </xf>
    <xf numFmtId="0" fontId="9" fillId="3" borderId="0" xfId="4" applyFont="1" applyFill="1" applyAlignment="1" applyProtection="1">
      <alignment horizontal="center"/>
      <protection hidden="1"/>
    </xf>
    <xf numFmtId="0" fontId="9" fillId="3" borderId="0" xfId="4" applyFont="1" applyFill="1" applyProtection="1">
      <protection hidden="1"/>
    </xf>
    <xf numFmtId="3" fontId="9" fillId="3" borderId="0" xfId="4" applyNumberFormat="1" applyFont="1" applyFill="1" applyProtection="1">
      <protection hidden="1"/>
    </xf>
    <xf numFmtId="1" fontId="9" fillId="3" borderId="0" xfId="4" applyNumberFormat="1" applyFont="1" applyFill="1" applyProtection="1">
      <protection hidden="1"/>
    </xf>
    <xf numFmtId="0" fontId="11" fillId="3" borderId="0" xfId="4" applyFont="1" applyFill="1" applyProtection="1">
      <protection hidden="1"/>
    </xf>
    <xf numFmtId="0" fontId="8" fillId="3" borderId="0" xfId="4" applyFont="1" applyFill="1" applyAlignment="1" applyProtection="1">
      <alignment horizontal="left"/>
      <protection hidden="1"/>
    </xf>
    <xf numFmtId="1" fontId="2" fillId="2" borderId="0" xfId="2" applyNumberFormat="1" applyFont="1" applyFill="1" applyProtection="1">
      <protection hidden="1"/>
    </xf>
    <xf numFmtId="0" fontId="11" fillId="11" borderId="29" xfId="4" applyFont="1" applyFill="1" applyBorder="1" applyAlignment="1" applyProtection="1">
      <alignment horizontal="center" vertical="top"/>
      <protection hidden="1"/>
    </xf>
    <xf numFmtId="0" fontId="1" fillId="6" borderId="30" xfId="5" applyFont="1" applyFill="1" applyBorder="1" applyProtection="1">
      <protection hidden="1"/>
    </xf>
    <xf numFmtId="0" fontId="12" fillId="3" borderId="0" xfId="4" applyFont="1" applyFill="1" applyAlignment="1" applyProtection="1">
      <alignment vertical="top" wrapText="1"/>
      <protection hidden="1"/>
    </xf>
    <xf numFmtId="1" fontId="9" fillId="3" borderId="0" xfId="4" applyNumberFormat="1" applyFont="1" applyFill="1" applyAlignment="1" applyProtection="1">
      <alignment horizontal="center"/>
      <protection hidden="1"/>
    </xf>
    <xf numFmtId="1" fontId="11" fillId="3" borderId="0" xfId="4" applyNumberFormat="1" applyFont="1" applyFill="1" applyProtection="1">
      <protection hidden="1"/>
    </xf>
    <xf numFmtId="0" fontId="7" fillId="5" borderId="22" xfId="4" applyFont="1" applyFill="1" applyBorder="1" applyAlignment="1" applyProtection="1">
      <alignment horizontal="center" vertical="top"/>
      <protection hidden="1"/>
    </xf>
    <xf numFmtId="0" fontId="7" fillId="4" borderId="34" xfId="4" applyFont="1" applyFill="1" applyBorder="1" applyAlignment="1" applyProtection="1">
      <alignment horizontal="left" vertical="top" wrapText="1"/>
      <protection hidden="1"/>
    </xf>
    <xf numFmtId="0" fontId="9" fillId="3" borderId="25" xfId="4" applyFont="1" applyFill="1" applyBorder="1" applyAlignment="1" applyProtection="1">
      <alignment horizontal="left"/>
      <protection hidden="1"/>
    </xf>
    <xf numFmtId="3" fontId="9" fillId="3" borderId="14" xfId="4" applyNumberFormat="1" applyFont="1" applyFill="1" applyBorder="1" applyAlignment="1" applyProtection="1">
      <alignment horizontal="left"/>
      <protection hidden="1"/>
    </xf>
    <xf numFmtId="0" fontId="9" fillId="3" borderId="50" xfId="4" applyFont="1" applyFill="1" applyBorder="1" applyAlignment="1" applyProtection="1">
      <alignment horizontal="left"/>
      <protection hidden="1"/>
    </xf>
    <xf numFmtId="0" fontId="11" fillId="2" borderId="0" xfId="4" applyFont="1" applyFill="1" applyProtection="1">
      <protection hidden="1"/>
    </xf>
    <xf numFmtId="0" fontId="13" fillId="3" borderId="0" xfId="4" applyFont="1" applyFill="1" applyProtection="1">
      <protection hidden="1"/>
    </xf>
    <xf numFmtId="0" fontId="7" fillId="5" borderId="12" xfId="4" applyFont="1" applyFill="1" applyBorder="1" applyAlignment="1" applyProtection="1">
      <alignment horizontal="center" vertical="top"/>
      <protection hidden="1"/>
    </xf>
    <xf numFmtId="0" fontId="7" fillId="4" borderId="16" xfId="4" applyFont="1" applyFill="1" applyBorder="1" applyAlignment="1" applyProtection="1">
      <alignment horizontal="left" vertical="top" wrapText="1"/>
      <protection hidden="1"/>
    </xf>
    <xf numFmtId="0" fontId="9" fillId="3" borderId="42" xfId="4" applyFont="1" applyFill="1" applyBorder="1" applyAlignment="1" applyProtection="1">
      <alignment horizontal="left"/>
      <protection hidden="1"/>
    </xf>
    <xf numFmtId="0" fontId="13" fillId="2" borderId="0" xfId="4" applyFont="1" applyFill="1" applyProtection="1">
      <protection hidden="1"/>
    </xf>
    <xf numFmtId="0" fontId="9" fillId="3" borderId="9" xfId="4" applyFont="1" applyFill="1" applyBorder="1" applyAlignment="1" applyProtection="1">
      <alignment horizontal="left"/>
      <protection hidden="1"/>
    </xf>
    <xf numFmtId="166" fontId="13" fillId="3" borderId="0" xfId="4" applyNumberFormat="1" applyFont="1" applyFill="1" applyProtection="1">
      <protection hidden="1"/>
    </xf>
    <xf numFmtId="0" fontId="9" fillId="3" borderId="22" xfId="1" applyFont="1" applyFill="1" applyBorder="1" applyAlignment="1" applyProtection="1">
      <alignment horizontal="left"/>
      <protection hidden="1"/>
    </xf>
    <xf numFmtId="0" fontId="9" fillId="3" borderId="20" xfId="1" applyFont="1" applyFill="1" applyBorder="1" applyAlignment="1" applyProtection="1">
      <alignment horizontal="left"/>
      <protection hidden="1"/>
    </xf>
    <xf numFmtId="0" fontId="9" fillId="3" borderId="20" xfId="1" applyFont="1" applyFill="1" applyBorder="1" applyAlignment="1" applyProtection="1">
      <alignment horizontal="center"/>
      <protection hidden="1"/>
    </xf>
    <xf numFmtId="14" fontId="13" fillId="3" borderId="0" xfId="4" applyNumberFormat="1" applyFont="1" applyFill="1" applyAlignment="1" applyProtection="1">
      <alignment horizontal="left"/>
      <protection hidden="1"/>
    </xf>
    <xf numFmtId="0" fontId="9" fillId="3" borderId="55" xfId="4" applyFont="1" applyFill="1" applyBorder="1" applyAlignment="1" applyProtection="1">
      <alignment horizontal="left"/>
      <protection hidden="1"/>
    </xf>
    <xf numFmtId="0" fontId="8" fillId="3" borderId="0" xfId="4" applyFont="1" applyFill="1" applyProtection="1">
      <protection hidden="1"/>
    </xf>
    <xf numFmtId="0" fontId="8" fillId="2" borderId="0" xfId="4" applyFont="1" applyFill="1" applyProtection="1">
      <protection hidden="1"/>
    </xf>
    <xf numFmtId="0" fontId="9" fillId="3" borderId="48" xfId="4" applyFont="1" applyFill="1" applyBorder="1" applyAlignment="1" applyProtection="1">
      <alignment horizontal="left"/>
      <protection hidden="1"/>
    </xf>
    <xf numFmtId="0" fontId="14" fillId="5" borderId="15" xfId="4" applyFont="1" applyFill="1" applyBorder="1" applyProtection="1">
      <protection hidden="1"/>
    </xf>
    <xf numFmtId="0" fontId="13" fillId="4" borderId="14" xfId="4" applyFont="1" applyFill="1" applyBorder="1" applyProtection="1">
      <protection hidden="1"/>
    </xf>
    <xf numFmtId="166" fontId="9" fillId="3" borderId="13" xfId="4" applyNumberFormat="1" applyFont="1" applyFill="1" applyBorder="1" applyAlignment="1" applyProtection="1">
      <alignment horizontal="right"/>
      <protection hidden="1"/>
    </xf>
    <xf numFmtId="14" fontId="8" fillId="3" borderId="0" xfId="4" applyNumberFormat="1" applyFont="1" applyFill="1" applyAlignment="1" applyProtection="1">
      <alignment horizontal="left"/>
      <protection hidden="1"/>
    </xf>
    <xf numFmtId="0" fontId="14" fillId="5" borderId="9" xfId="4" applyFont="1" applyFill="1" applyBorder="1" applyProtection="1">
      <protection hidden="1"/>
    </xf>
    <xf numFmtId="0" fontId="13" fillId="4" borderId="36" xfId="4" applyFont="1" applyFill="1" applyBorder="1" applyProtection="1">
      <protection hidden="1"/>
    </xf>
    <xf numFmtId="14" fontId="9" fillId="3" borderId="44" xfId="4" applyNumberFormat="1" applyFont="1" applyFill="1" applyBorder="1" applyAlignment="1" applyProtection="1">
      <alignment horizontal="right"/>
      <protection hidden="1"/>
    </xf>
    <xf numFmtId="0" fontId="14" fillId="5" borderId="46" xfId="4" applyFont="1" applyFill="1" applyBorder="1" applyProtection="1">
      <protection hidden="1"/>
    </xf>
    <xf numFmtId="0" fontId="13" fillId="4" borderId="45" xfId="4" applyFont="1" applyFill="1" applyBorder="1" applyProtection="1">
      <protection hidden="1"/>
    </xf>
    <xf numFmtId="166" fontId="9" fillId="3" borderId="32" xfId="4" applyNumberFormat="1" applyFont="1" applyFill="1" applyBorder="1" applyAlignment="1" applyProtection="1">
      <alignment horizontal="right"/>
      <protection hidden="1"/>
    </xf>
    <xf numFmtId="14" fontId="8" fillId="2" borderId="0" xfId="4" applyNumberFormat="1" applyFont="1" applyFill="1" applyProtection="1">
      <protection hidden="1"/>
    </xf>
    <xf numFmtId="0" fontId="9" fillId="3" borderId="57" xfId="1" applyFont="1" applyFill="1" applyBorder="1" applyAlignment="1" applyProtection="1">
      <alignment horizontal="left"/>
      <protection hidden="1"/>
    </xf>
    <xf numFmtId="0" fontId="6" fillId="3" borderId="49" xfId="1" applyFont="1" applyFill="1" applyBorder="1" applyAlignment="1" applyProtection="1">
      <alignment horizontal="center"/>
      <protection hidden="1"/>
    </xf>
    <xf numFmtId="1" fontId="9" fillId="3" borderId="58" xfId="1" applyNumberFormat="1" applyFont="1" applyFill="1" applyBorder="1" applyAlignment="1" applyProtection="1">
      <alignment horizontal="center"/>
      <protection hidden="1"/>
    </xf>
    <xf numFmtId="0" fontId="9" fillId="3" borderId="12" xfId="4" applyFont="1" applyFill="1" applyBorder="1" applyAlignment="1" applyProtection="1">
      <alignment horizontal="left"/>
      <protection hidden="1"/>
    </xf>
    <xf numFmtId="0" fontId="13" fillId="3" borderId="0" xfId="4" applyFont="1" applyFill="1" applyAlignment="1" applyProtection="1">
      <alignment horizontal="center" vertical="center"/>
      <protection hidden="1"/>
    </xf>
    <xf numFmtId="14" fontId="13" fillId="3" borderId="0" xfId="4" applyNumberFormat="1" applyFont="1" applyFill="1" applyAlignment="1" applyProtection="1">
      <alignment horizontal="center" vertical="center"/>
      <protection hidden="1"/>
    </xf>
    <xf numFmtId="14" fontId="8" fillId="3" borderId="0" xfId="4" applyNumberFormat="1" applyFont="1" applyFill="1" applyAlignment="1" applyProtection="1">
      <alignment horizontal="center" vertical="center"/>
      <protection hidden="1"/>
    </xf>
    <xf numFmtId="1" fontId="8" fillId="2" borderId="0" xfId="4" applyNumberFormat="1" applyFont="1" applyFill="1" applyProtection="1">
      <protection hidden="1"/>
    </xf>
    <xf numFmtId="0" fontId="2" fillId="2" borderId="0" xfId="4" applyFont="1" applyFill="1" applyProtection="1">
      <protection hidden="1"/>
    </xf>
    <xf numFmtId="14" fontId="9" fillId="3" borderId="15" xfId="4" applyNumberFormat="1" applyFont="1" applyFill="1" applyBorder="1" applyAlignment="1" applyProtection="1">
      <alignment horizontal="left" vertical="center"/>
      <protection hidden="1"/>
    </xf>
    <xf numFmtId="14" fontId="9" fillId="3" borderId="14" xfId="4" applyNumberFormat="1" applyFont="1" applyFill="1" applyBorder="1" applyAlignment="1" applyProtection="1">
      <alignment horizontal="left" vertical="center"/>
      <protection hidden="1"/>
    </xf>
    <xf numFmtId="14" fontId="9" fillId="3" borderId="14" xfId="4" applyNumberFormat="1" applyFont="1" applyFill="1" applyBorder="1" applyAlignment="1" applyProtection="1">
      <alignment horizontal="left"/>
      <protection hidden="1"/>
    </xf>
    <xf numFmtId="0" fontId="9" fillId="3" borderId="13" xfId="4" applyFont="1" applyFill="1" applyBorder="1" applyAlignment="1" applyProtection="1">
      <alignment horizontal="left"/>
      <protection hidden="1"/>
    </xf>
    <xf numFmtId="0" fontId="7" fillId="4" borderId="5" xfId="4" applyFont="1" applyFill="1" applyBorder="1" applyAlignment="1" applyProtection="1">
      <alignment horizontal="left" vertical="top" wrapText="1"/>
      <protection hidden="1"/>
    </xf>
    <xf numFmtId="0" fontId="9" fillId="3" borderId="3" xfId="4" applyFont="1" applyFill="1" applyBorder="1" applyAlignment="1" applyProtection="1">
      <alignment horizontal="left"/>
      <protection hidden="1"/>
    </xf>
    <xf numFmtId="1" fontId="9" fillId="3" borderId="6" xfId="4" applyNumberFormat="1" applyFont="1" applyFill="1" applyBorder="1" applyAlignment="1" applyProtection="1">
      <alignment horizontal="center"/>
      <protection hidden="1"/>
    </xf>
    <xf numFmtId="1" fontId="9" fillId="3" borderId="17" xfId="4" applyNumberFormat="1" applyFont="1" applyFill="1" applyBorder="1" applyAlignment="1" applyProtection="1">
      <alignment horizontal="left"/>
      <protection hidden="1"/>
    </xf>
    <xf numFmtId="0" fontId="9" fillId="3" borderId="17" xfId="4" applyFont="1" applyFill="1" applyBorder="1" applyAlignment="1" applyProtection="1">
      <alignment horizontal="left"/>
      <protection hidden="1"/>
    </xf>
    <xf numFmtId="0" fontId="9" fillId="3" borderId="32" xfId="4" applyFont="1" applyFill="1" applyBorder="1" applyAlignment="1" applyProtection="1">
      <alignment horizontal="left"/>
      <protection hidden="1"/>
    </xf>
    <xf numFmtId="0" fontId="9" fillId="2" borderId="0" xfId="4" applyFont="1" applyFill="1" applyAlignment="1" applyProtection="1">
      <alignment wrapText="1"/>
      <protection hidden="1"/>
    </xf>
    <xf numFmtId="0" fontId="9" fillId="2" borderId="0" xfId="4" applyFont="1" applyFill="1" applyAlignment="1" applyProtection="1">
      <alignment vertical="top" wrapText="1"/>
      <protection hidden="1"/>
    </xf>
    <xf numFmtId="0" fontId="9" fillId="3" borderId="0" xfId="4" applyFont="1" applyFill="1" applyAlignment="1" applyProtection="1">
      <alignment horizontal="left"/>
      <protection hidden="1"/>
    </xf>
    <xf numFmtId="3" fontId="9" fillId="3" borderId="0" xfId="4" applyNumberFormat="1" applyFont="1" applyFill="1" applyAlignment="1" applyProtection="1">
      <alignment horizontal="left"/>
      <protection hidden="1"/>
    </xf>
    <xf numFmtId="0" fontId="1" fillId="0" borderId="0" xfId="5" applyFont="1" applyProtection="1">
      <protection hidden="1"/>
    </xf>
    <xf numFmtId="1" fontId="2" fillId="3" borderId="0" xfId="4" applyNumberFormat="1" applyFont="1" applyFill="1" applyProtection="1">
      <protection hidden="1"/>
    </xf>
    <xf numFmtId="1" fontId="13" fillId="3" borderId="0" xfId="4" applyNumberFormat="1" applyFont="1" applyFill="1" applyProtection="1">
      <protection hidden="1"/>
    </xf>
    <xf numFmtId="1" fontId="2" fillId="2" borderId="0" xfId="4" applyNumberFormat="1" applyFont="1" applyFill="1" applyProtection="1">
      <protection hidden="1"/>
    </xf>
    <xf numFmtId="1" fontId="9" fillId="2" borderId="0" xfId="4" applyNumberFormat="1" applyFont="1" applyFill="1" applyAlignment="1" applyProtection="1">
      <alignment horizontal="center"/>
      <protection hidden="1"/>
    </xf>
    <xf numFmtId="1" fontId="9" fillId="2" borderId="0" xfId="4" applyNumberFormat="1" applyFont="1" applyFill="1" applyProtection="1">
      <protection hidden="1"/>
    </xf>
    <xf numFmtId="3" fontId="9" fillId="2" borderId="0" xfId="4" applyNumberFormat="1" applyFont="1" applyFill="1" applyProtection="1">
      <protection hidden="1"/>
    </xf>
    <xf numFmtId="1" fontId="11" fillId="2" borderId="0" xfId="4" applyNumberFormat="1" applyFont="1" applyFill="1" applyProtection="1">
      <protection hidden="1"/>
    </xf>
    <xf numFmtId="0" fontId="9" fillId="2" borderId="0" xfId="3" applyFont="1" applyFill="1" applyAlignment="1" applyProtection="1">
      <alignment horizontal="center" vertical="top" textRotation="90"/>
      <protection hidden="1"/>
    </xf>
    <xf numFmtId="0" fontId="15" fillId="2" borderId="0" xfId="3" applyFont="1" applyFill="1" applyAlignment="1" applyProtection="1">
      <alignment horizontal="center" wrapText="1"/>
      <protection hidden="1"/>
    </xf>
    <xf numFmtId="0" fontId="11" fillId="2" borderId="0" xfId="3" applyFont="1" applyFill="1" applyAlignment="1" applyProtection="1">
      <alignment horizontal="center" vertical="top" textRotation="90" wrapText="1"/>
      <protection hidden="1"/>
    </xf>
    <xf numFmtId="1" fontId="7" fillId="9" borderId="28" xfId="4" applyNumberFormat="1" applyFont="1" applyFill="1" applyBorder="1" applyAlignment="1" applyProtection="1">
      <alignment horizontal="center" textRotation="90"/>
      <protection hidden="1"/>
    </xf>
    <xf numFmtId="1" fontId="7" fillId="9" borderId="27" xfId="4" applyNumberFormat="1" applyFont="1" applyFill="1" applyBorder="1" applyAlignment="1" applyProtection="1">
      <alignment horizontal="center" textRotation="90"/>
      <protection hidden="1"/>
    </xf>
    <xf numFmtId="3" fontId="7" fillId="9" borderId="27" xfId="4" applyNumberFormat="1" applyFont="1" applyFill="1" applyBorder="1" applyAlignment="1" applyProtection="1">
      <alignment horizontal="center" textRotation="90"/>
      <protection hidden="1"/>
    </xf>
    <xf numFmtId="1" fontId="7" fillId="9" borderId="26" xfId="4" applyNumberFormat="1" applyFont="1" applyFill="1" applyBorder="1" applyAlignment="1" applyProtection="1">
      <alignment horizontal="center" textRotation="90"/>
      <protection hidden="1"/>
    </xf>
    <xf numFmtId="0" fontId="8" fillId="2" borderId="0" xfId="4" applyFont="1" applyFill="1" applyAlignment="1" applyProtection="1">
      <alignment horizontal="left" textRotation="90"/>
      <protection hidden="1"/>
    </xf>
    <xf numFmtId="0" fontId="7" fillId="9" borderId="28" xfId="4" applyFont="1" applyFill="1" applyBorder="1" applyAlignment="1" applyProtection="1">
      <alignment horizontal="center" vertical="center"/>
      <protection hidden="1"/>
    </xf>
    <xf numFmtId="0" fontId="7" fillId="9" borderId="27" xfId="4" applyFont="1" applyFill="1" applyBorder="1" applyAlignment="1" applyProtection="1">
      <alignment horizontal="center" vertical="center"/>
      <protection hidden="1"/>
    </xf>
    <xf numFmtId="0" fontId="7" fillId="9" borderId="26" xfId="4" applyFont="1" applyFill="1" applyBorder="1" applyAlignment="1" applyProtection="1">
      <alignment horizontal="center" vertical="center"/>
      <protection hidden="1"/>
    </xf>
    <xf numFmtId="1" fontId="2" fillId="2" borderId="0" xfId="2" applyNumberFormat="1" applyFont="1" applyFill="1" applyAlignment="1" applyProtection="1">
      <alignment horizontal="center" textRotation="90"/>
      <protection hidden="1"/>
    </xf>
    <xf numFmtId="0" fontId="9" fillId="2" borderId="0" xfId="4" applyFont="1" applyFill="1" applyAlignment="1" applyProtection="1">
      <alignment horizontal="center" textRotation="90"/>
      <protection hidden="1"/>
    </xf>
    <xf numFmtId="1" fontId="7" fillId="2" borderId="0" xfId="4" applyNumberFormat="1" applyFont="1" applyFill="1" applyProtection="1">
      <protection hidden="1"/>
    </xf>
    <xf numFmtId="0" fontId="7" fillId="5" borderId="15" xfId="4" applyFont="1" applyFill="1" applyBorder="1" applyAlignment="1" applyProtection="1">
      <alignment horizontal="center" vertical="top"/>
      <protection hidden="1"/>
    </xf>
    <xf numFmtId="0" fontId="7" fillId="4" borderId="13" xfId="4" applyFont="1" applyFill="1" applyBorder="1" applyAlignment="1" applyProtection="1">
      <alignment wrapText="1"/>
      <protection hidden="1"/>
    </xf>
    <xf numFmtId="0" fontId="9" fillId="3" borderId="25" xfId="4" applyFont="1" applyFill="1" applyBorder="1" applyAlignment="1" applyProtection="1">
      <alignment horizontal="left" vertical="top" wrapText="1"/>
      <protection hidden="1"/>
    </xf>
    <xf numFmtId="1" fontId="9" fillId="0" borderId="23" xfId="4" applyNumberFormat="1" applyFont="1" applyBorder="1" applyAlignment="1" applyProtection="1">
      <alignment horizontal="center"/>
      <protection hidden="1"/>
    </xf>
    <xf numFmtId="1" fontId="9" fillId="3" borderId="51" xfId="4" applyNumberFormat="1" applyFont="1" applyFill="1" applyBorder="1" applyAlignment="1" applyProtection="1">
      <alignment horizontal="center"/>
      <protection hidden="1"/>
    </xf>
    <xf numFmtId="1" fontId="9" fillId="3" borderId="14" xfId="4" applyNumberFormat="1" applyFont="1" applyFill="1" applyBorder="1" applyProtection="1">
      <protection hidden="1"/>
    </xf>
    <xf numFmtId="1" fontId="7" fillId="10" borderId="13" xfId="4" applyNumberFormat="1" applyFont="1" applyFill="1" applyBorder="1" applyProtection="1">
      <protection hidden="1"/>
    </xf>
    <xf numFmtId="1" fontId="2" fillId="2" borderId="23" xfId="2" applyNumberFormat="1" applyFont="1" applyFill="1" applyBorder="1" applyAlignment="1" applyProtection="1">
      <alignment horizontal="left"/>
      <protection hidden="1"/>
    </xf>
    <xf numFmtId="0" fontId="7" fillId="4" borderId="10" xfId="4" applyFont="1" applyFill="1" applyBorder="1" applyAlignment="1" applyProtection="1">
      <alignment wrapText="1"/>
      <protection hidden="1"/>
    </xf>
    <xf numFmtId="0" fontId="16" fillId="3" borderId="9" xfId="3" applyFont="1" applyFill="1" applyBorder="1" applyAlignment="1" applyProtection="1">
      <alignment horizontal="left" vertical="top" wrapText="1"/>
      <protection hidden="1"/>
    </xf>
    <xf numFmtId="1" fontId="9" fillId="0" borderId="7" xfId="4" applyNumberFormat="1" applyFont="1" applyBorder="1" applyAlignment="1" applyProtection="1">
      <alignment horizontal="center"/>
      <protection hidden="1"/>
    </xf>
    <xf numFmtId="1" fontId="9" fillId="3" borderId="36" xfId="4" applyNumberFormat="1" applyFont="1" applyFill="1" applyBorder="1" applyAlignment="1" applyProtection="1">
      <alignment horizontal="center"/>
      <protection hidden="1"/>
    </xf>
    <xf numFmtId="1" fontId="9" fillId="3" borderId="11" xfId="4" applyNumberFormat="1" applyFont="1" applyFill="1" applyBorder="1" applyProtection="1">
      <protection hidden="1"/>
    </xf>
    <xf numFmtId="1" fontId="7" fillId="10" borderId="10" xfId="4" applyNumberFormat="1" applyFont="1" applyFill="1" applyBorder="1" applyProtection="1">
      <protection hidden="1"/>
    </xf>
    <xf numFmtId="1" fontId="2" fillId="2" borderId="7" xfId="2" applyNumberFormat="1" applyFont="1" applyFill="1" applyBorder="1" applyAlignment="1" applyProtection="1">
      <alignment horizontal="left"/>
      <protection hidden="1"/>
    </xf>
    <xf numFmtId="0" fontId="9" fillId="3" borderId="9" xfId="4" applyFont="1" applyFill="1" applyBorder="1" applyAlignment="1" applyProtection="1">
      <alignment horizontal="left" vertical="top" wrapText="1"/>
      <protection hidden="1"/>
    </xf>
    <xf numFmtId="0" fontId="9" fillId="3" borderId="9" xfId="1" applyFont="1" applyFill="1" applyBorder="1" applyAlignment="1" applyProtection="1">
      <alignment horizontal="left" vertical="top" wrapText="1"/>
      <protection hidden="1"/>
    </xf>
    <xf numFmtId="1" fontId="2" fillId="2" borderId="43" xfId="2" applyNumberFormat="1" applyFont="1" applyFill="1" applyBorder="1" applyAlignment="1" applyProtection="1">
      <alignment horizontal="left"/>
      <protection hidden="1"/>
    </xf>
    <xf numFmtId="0" fontId="7" fillId="5" borderId="6" xfId="4" applyFont="1" applyFill="1" applyBorder="1" applyAlignment="1" applyProtection="1">
      <alignment horizontal="center" vertical="top"/>
      <protection hidden="1"/>
    </xf>
    <xf numFmtId="0" fontId="7" fillId="4" borderId="32" xfId="4" applyFont="1" applyFill="1" applyBorder="1" applyAlignment="1" applyProtection="1">
      <alignment wrapText="1"/>
      <protection hidden="1"/>
    </xf>
    <xf numFmtId="0" fontId="9" fillId="3" borderId="3" xfId="4" applyFont="1" applyFill="1" applyBorder="1" applyAlignment="1" applyProtection="1">
      <alignment horizontal="left" vertical="top" wrapText="1"/>
      <protection hidden="1"/>
    </xf>
    <xf numFmtId="1" fontId="9" fillId="0" borderId="1" xfId="4" applyNumberFormat="1" applyFont="1" applyBorder="1" applyAlignment="1" applyProtection="1">
      <alignment horizontal="center"/>
      <protection hidden="1"/>
    </xf>
    <xf numFmtId="1" fontId="9" fillId="3" borderId="35" xfId="4" applyNumberFormat="1" applyFont="1" applyFill="1" applyBorder="1" applyAlignment="1" applyProtection="1">
      <alignment horizontal="center"/>
      <protection hidden="1"/>
    </xf>
    <xf numFmtId="1" fontId="9" fillId="3" borderId="17" xfId="4" applyNumberFormat="1" applyFont="1" applyFill="1" applyBorder="1" applyProtection="1">
      <protection hidden="1"/>
    </xf>
    <xf numFmtId="1" fontId="7" fillId="10" borderId="32" xfId="4" applyNumberFormat="1" applyFont="1" applyFill="1" applyBorder="1" applyProtection="1">
      <protection hidden="1"/>
    </xf>
    <xf numFmtId="1" fontId="2" fillId="2" borderId="1" xfId="2" applyNumberFormat="1" applyFont="1" applyFill="1" applyBorder="1" applyAlignment="1" applyProtection="1">
      <alignment horizontal="left"/>
      <protection hidden="1"/>
    </xf>
    <xf numFmtId="164" fontId="17" fillId="2" borderId="0" xfId="4" applyNumberFormat="1" applyFont="1" applyFill="1" applyAlignment="1" applyProtection="1">
      <alignment horizontal="left"/>
      <protection hidden="1"/>
    </xf>
    <xf numFmtId="0" fontId="17" fillId="2" borderId="0" xfId="4" applyFont="1" applyFill="1" applyProtection="1">
      <protection hidden="1"/>
    </xf>
    <xf numFmtId="0" fontId="9" fillId="3" borderId="0" xfId="4" applyFont="1" applyFill="1" applyAlignment="1" applyProtection="1">
      <alignment vertical="top" wrapText="1"/>
      <protection hidden="1"/>
    </xf>
    <xf numFmtId="1" fontId="9" fillId="0" borderId="0" xfId="4" applyNumberFormat="1" applyFont="1" applyAlignment="1" applyProtection="1">
      <alignment horizontal="center"/>
      <protection hidden="1"/>
    </xf>
    <xf numFmtId="164" fontId="9" fillId="2" borderId="0" xfId="4" applyNumberFormat="1" applyFont="1" applyFill="1" applyProtection="1">
      <protection hidden="1"/>
    </xf>
    <xf numFmtId="1" fontId="2" fillId="2" borderId="0" xfId="2" applyNumberFormat="1" applyFont="1" applyFill="1" applyAlignment="1" applyProtection="1">
      <alignment horizontal="left"/>
      <protection hidden="1"/>
    </xf>
    <xf numFmtId="0" fontId="7" fillId="4" borderId="34" xfId="4" applyFont="1" applyFill="1" applyBorder="1" applyAlignment="1" applyProtection="1">
      <alignment wrapText="1"/>
      <protection hidden="1"/>
    </xf>
    <xf numFmtId="1" fontId="9" fillId="0" borderId="25" xfId="4" applyNumberFormat="1" applyFont="1" applyBorder="1" applyAlignment="1" applyProtection="1">
      <alignment horizontal="center"/>
      <protection hidden="1"/>
    </xf>
    <xf numFmtId="0" fontId="9" fillId="3" borderId="15" xfId="4" applyFont="1" applyFill="1" applyBorder="1" applyAlignment="1" applyProtection="1">
      <alignment horizontal="center" vertical="top" wrapText="1"/>
      <protection hidden="1"/>
    </xf>
    <xf numFmtId="0" fontId="9" fillId="3" borderId="14" xfId="4" applyFont="1" applyFill="1" applyBorder="1" applyAlignment="1" applyProtection="1">
      <alignment vertical="top" wrapText="1"/>
      <protection hidden="1"/>
    </xf>
    <xf numFmtId="0" fontId="7" fillId="4" borderId="16" xfId="4" applyFont="1" applyFill="1" applyBorder="1" applyAlignment="1" applyProtection="1">
      <alignment wrapText="1"/>
      <protection hidden="1"/>
    </xf>
    <xf numFmtId="0" fontId="16" fillId="3" borderId="9" xfId="4" applyFont="1" applyFill="1" applyBorder="1" applyAlignment="1" applyProtection="1">
      <alignment horizontal="left" vertical="top" wrapText="1"/>
      <protection hidden="1"/>
    </xf>
    <xf numFmtId="1" fontId="9" fillId="0" borderId="9" xfId="4" applyNumberFormat="1" applyFont="1" applyBorder="1" applyAlignment="1" applyProtection="1">
      <alignment horizontal="center"/>
      <protection hidden="1"/>
    </xf>
    <xf numFmtId="1" fontId="9" fillId="3" borderId="12" xfId="4" applyNumberFormat="1" applyFont="1" applyFill="1" applyBorder="1" applyAlignment="1" applyProtection="1">
      <alignment horizontal="center"/>
      <protection hidden="1"/>
    </xf>
    <xf numFmtId="0" fontId="9" fillId="3" borderId="12" xfId="4" applyFont="1" applyFill="1" applyBorder="1" applyAlignment="1" applyProtection="1">
      <alignment horizontal="center" vertical="top" wrapText="1"/>
      <protection hidden="1"/>
    </xf>
    <xf numFmtId="0" fontId="9" fillId="3" borderId="11" xfId="4" applyFont="1" applyFill="1" applyBorder="1" applyAlignment="1" applyProtection="1">
      <alignment vertical="top" wrapText="1"/>
      <protection hidden="1"/>
    </xf>
    <xf numFmtId="0" fontId="6" fillId="3" borderId="9" xfId="4" applyFont="1" applyFill="1" applyBorder="1" applyAlignment="1" applyProtection="1">
      <alignment horizontal="left" vertical="top" wrapText="1"/>
      <protection hidden="1"/>
    </xf>
    <xf numFmtId="0" fontId="7" fillId="4" borderId="5" xfId="4" applyFont="1" applyFill="1" applyBorder="1" applyAlignment="1" applyProtection="1">
      <alignment wrapText="1"/>
      <protection hidden="1"/>
    </xf>
    <xf numFmtId="0" fontId="6" fillId="3" borderId="3" xfId="4" applyFont="1" applyFill="1" applyBorder="1" applyAlignment="1" applyProtection="1">
      <alignment horizontal="left" vertical="top" wrapText="1"/>
      <protection hidden="1"/>
    </xf>
    <xf numFmtId="1" fontId="9" fillId="0" borderId="3" xfId="4" applyNumberFormat="1" applyFont="1" applyBorder="1" applyAlignment="1" applyProtection="1">
      <alignment horizontal="center"/>
      <protection hidden="1"/>
    </xf>
    <xf numFmtId="0" fontId="9" fillId="3" borderId="6" xfId="4" applyFont="1" applyFill="1" applyBorder="1" applyAlignment="1" applyProtection="1">
      <alignment horizontal="center" vertical="top" wrapText="1"/>
      <protection hidden="1"/>
    </xf>
    <xf numFmtId="0" fontId="9" fillId="3" borderId="17" xfId="4" applyFont="1" applyFill="1" applyBorder="1" applyAlignment="1" applyProtection="1">
      <alignment vertical="top" wrapText="1"/>
      <protection hidden="1"/>
    </xf>
    <xf numFmtId="0" fontId="9" fillId="0" borderId="0" xfId="4" applyFont="1" applyAlignment="1" applyProtection="1">
      <alignment horizontal="center" vertical="top"/>
      <protection hidden="1"/>
    </xf>
    <xf numFmtId="0" fontId="9" fillId="0" borderId="0" xfId="4" applyFont="1" applyAlignment="1" applyProtection="1">
      <alignment wrapText="1"/>
      <protection hidden="1"/>
    </xf>
    <xf numFmtId="0" fontId="7" fillId="4" borderId="34" xfId="4" applyFont="1" applyFill="1" applyBorder="1" applyAlignment="1" applyProtection="1">
      <alignment horizontal="left" wrapText="1"/>
      <protection hidden="1"/>
    </xf>
    <xf numFmtId="0" fontId="4" fillId="4" borderId="16" xfId="4" applyFont="1" applyFill="1" applyBorder="1" applyAlignment="1" applyProtection="1">
      <alignment horizontal="left" wrapText="1"/>
      <protection hidden="1"/>
    </xf>
    <xf numFmtId="0" fontId="9" fillId="3" borderId="9" xfId="3" applyFont="1" applyFill="1" applyBorder="1" applyAlignment="1" applyProtection="1">
      <alignment horizontal="left" vertical="top" wrapText="1"/>
      <protection hidden="1"/>
    </xf>
    <xf numFmtId="0" fontId="7" fillId="4" borderId="16" xfId="4" applyFont="1" applyFill="1" applyBorder="1" applyAlignment="1" applyProtection="1">
      <alignment horizontal="left" wrapText="1"/>
      <protection hidden="1"/>
    </xf>
    <xf numFmtId="1" fontId="9" fillId="3" borderId="9" xfId="4" applyNumberFormat="1" applyFont="1" applyFill="1" applyBorder="1" applyAlignment="1" applyProtection="1">
      <alignment horizontal="left" vertical="top" wrapText="1"/>
      <protection hidden="1"/>
    </xf>
    <xf numFmtId="0" fontId="7" fillId="4" borderId="5" xfId="4" applyFont="1" applyFill="1" applyBorder="1" applyAlignment="1" applyProtection="1">
      <alignment horizontal="left" wrapText="1"/>
      <protection hidden="1"/>
    </xf>
    <xf numFmtId="164" fontId="9" fillId="3" borderId="0" xfId="4" applyNumberFormat="1" applyFont="1" applyFill="1" applyProtection="1">
      <protection hidden="1"/>
    </xf>
    <xf numFmtId="1" fontId="7" fillId="3" borderId="0" xfId="4" applyNumberFormat="1" applyFont="1" applyFill="1" applyProtection="1">
      <protection hidden="1"/>
    </xf>
    <xf numFmtId="0" fontId="4" fillId="4" borderId="10" xfId="4" applyFont="1" applyFill="1" applyBorder="1" applyAlignment="1" applyProtection="1">
      <alignment wrapText="1"/>
      <protection hidden="1"/>
    </xf>
    <xf numFmtId="1" fontId="8" fillId="3" borderId="36" xfId="4" applyNumberFormat="1" applyFont="1" applyFill="1" applyBorder="1" applyAlignment="1" applyProtection="1">
      <alignment horizontal="center"/>
      <protection hidden="1"/>
    </xf>
    <xf numFmtId="1" fontId="8" fillId="3" borderId="11" xfId="4" applyNumberFormat="1" applyFont="1" applyFill="1" applyBorder="1" applyProtection="1">
      <protection hidden="1"/>
    </xf>
    <xf numFmtId="1" fontId="12" fillId="10" borderId="10" xfId="4" applyNumberFormat="1" applyFont="1" applyFill="1" applyBorder="1" applyProtection="1">
      <protection hidden="1"/>
    </xf>
    <xf numFmtId="0" fontId="9" fillId="2" borderId="0" xfId="4" applyFont="1" applyFill="1" applyAlignment="1" applyProtection="1">
      <alignment horizontal="left"/>
      <protection hidden="1"/>
    </xf>
    <xf numFmtId="0" fontId="9" fillId="3" borderId="0" xfId="4" applyFont="1" applyFill="1" applyAlignment="1" applyProtection="1">
      <alignment horizontal="left" vertical="top" wrapText="1"/>
      <protection hidden="1"/>
    </xf>
    <xf numFmtId="0" fontId="9" fillId="3" borderId="23" xfId="4" applyFont="1" applyFill="1" applyBorder="1" applyAlignment="1" applyProtection="1">
      <alignment horizontal="left" vertical="top" wrapText="1"/>
      <protection hidden="1"/>
    </xf>
    <xf numFmtId="0" fontId="16" fillId="3" borderId="7" xfId="3" applyFont="1" applyFill="1" applyBorder="1" applyAlignment="1" applyProtection="1">
      <alignment horizontal="left" vertical="top" wrapText="1"/>
      <protection hidden="1"/>
    </xf>
    <xf numFmtId="0" fontId="9" fillId="3" borderId="7" xfId="4" applyFont="1" applyFill="1" applyBorder="1" applyAlignment="1" applyProtection="1">
      <alignment horizontal="left" vertical="top" wrapText="1"/>
      <protection hidden="1"/>
    </xf>
    <xf numFmtId="0" fontId="9" fillId="3" borderId="39" xfId="4" applyFont="1" applyFill="1" applyBorder="1" applyAlignment="1" applyProtection="1">
      <alignment horizontal="left" vertical="top" wrapText="1"/>
      <protection hidden="1"/>
    </xf>
    <xf numFmtId="0" fontId="9" fillId="3" borderId="1" xfId="4" applyFont="1" applyFill="1" applyBorder="1" applyAlignment="1" applyProtection="1">
      <alignment horizontal="left" vertical="top" wrapText="1"/>
      <protection hidden="1"/>
    </xf>
    <xf numFmtId="0" fontId="9" fillId="2" borderId="0" xfId="4" applyFont="1" applyFill="1" applyAlignment="1" applyProtection="1">
      <alignment horizontal="right" wrapText="1"/>
      <protection hidden="1"/>
    </xf>
    <xf numFmtId="1" fontId="9" fillId="0" borderId="0" xfId="4" applyNumberFormat="1" applyFont="1" applyAlignment="1" applyProtection="1">
      <alignment horizontal="center" textRotation="90"/>
      <protection hidden="1"/>
    </xf>
    <xf numFmtId="1" fontId="9" fillId="0" borderId="15" xfId="4" applyNumberFormat="1" applyFont="1" applyBorder="1" applyAlignment="1" applyProtection="1">
      <alignment horizontal="center"/>
      <protection hidden="1"/>
    </xf>
    <xf numFmtId="1" fontId="9" fillId="3" borderId="14" xfId="4" applyNumberFormat="1" applyFont="1" applyFill="1" applyBorder="1" applyAlignment="1" applyProtection="1">
      <alignment horizontal="center"/>
      <protection hidden="1"/>
    </xf>
    <xf numFmtId="1" fontId="9" fillId="0" borderId="12" xfId="4" applyNumberFormat="1" applyFont="1" applyBorder="1" applyAlignment="1" applyProtection="1">
      <alignment horizontal="center"/>
      <protection hidden="1"/>
    </xf>
    <xf numFmtId="1" fontId="9" fillId="3" borderId="11" xfId="4" applyNumberFormat="1" applyFont="1" applyFill="1" applyBorder="1" applyAlignment="1" applyProtection="1">
      <alignment horizontal="center"/>
      <protection hidden="1"/>
    </xf>
    <xf numFmtId="164" fontId="9" fillId="3" borderId="11" xfId="4" applyNumberFormat="1" applyFont="1" applyFill="1" applyBorder="1" applyProtection="1">
      <protection hidden="1"/>
    </xf>
    <xf numFmtId="0" fontId="7" fillId="4" borderId="10" xfId="4" applyFont="1" applyFill="1" applyBorder="1" applyAlignment="1" applyProtection="1">
      <alignment vertical="top" wrapText="1"/>
      <protection hidden="1"/>
    </xf>
    <xf numFmtId="1" fontId="9" fillId="0" borderId="6" xfId="4" applyNumberFormat="1" applyFont="1" applyBorder="1" applyAlignment="1" applyProtection="1">
      <alignment horizontal="center"/>
      <protection hidden="1"/>
    </xf>
    <xf numFmtId="1" fontId="9" fillId="3" borderId="17" xfId="4" applyNumberFormat="1" applyFont="1" applyFill="1" applyBorder="1" applyAlignment="1" applyProtection="1">
      <alignment horizontal="center"/>
      <protection hidden="1"/>
    </xf>
    <xf numFmtId="164" fontId="9" fillId="3" borderId="17" xfId="4" applyNumberFormat="1" applyFont="1" applyFill="1" applyBorder="1" applyProtection="1">
      <protection hidden="1"/>
    </xf>
    <xf numFmtId="165" fontId="9" fillId="3" borderId="0" xfId="4" applyNumberFormat="1" applyFont="1" applyFill="1" applyProtection="1">
      <protection hidden="1"/>
    </xf>
    <xf numFmtId="14" fontId="2" fillId="3" borderId="0" xfId="4" applyNumberFormat="1" applyFont="1" applyFill="1" applyAlignment="1" applyProtection="1">
      <alignment horizontal="left" vertical="top" wrapText="1"/>
      <protection hidden="1"/>
    </xf>
    <xf numFmtId="0" fontId="7" fillId="4" borderId="13" xfId="4" applyFont="1" applyFill="1" applyBorder="1" applyAlignment="1" applyProtection="1">
      <alignment vertical="top" wrapText="1"/>
      <protection hidden="1"/>
    </xf>
    <xf numFmtId="14" fontId="9" fillId="3" borderId="23" xfId="4" applyNumberFormat="1" applyFont="1" applyFill="1" applyBorder="1" applyAlignment="1" applyProtection="1">
      <alignment horizontal="left" vertical="top" wrapText="1"/>
      <protection hidden="1"/>
    </xf>
    <xf numFmtId="1" fontId="9" fillId="3" borderId="21" xfId="4" applyNumberFormat="1" applyFont="1" applyFill="1" applyBorder="1" applyProtection="1">
      <protection hidden="1"/>
    </xf>
    <xf numFmtId="1" fontId="7" fillId="10" borderId="37" xfId="4" applyNumberFormat="1" applyFont="1" applyFill="1" applyBorder="1" applyProtection="1">
      <protection hidden="1"/>
    </xf>
    <xf numFmtId="0" fontId="9" fillId="3" borderId="1" xfId="1" applyFont="1" applyFill="1" applyBorder="1" applyAlignment="1" applyProtection="1">
      <alignment horizontal="left" vertical="top" wrapText="1"/>
      <protection hidden="1"/>
    </xf>
    <xf numFmtId="0" fontId="2" fillId="3" borderId="0" xfId="4" applyFont="1" applyFill="1" applyAlignment="1" applyProtection="1">
      <alignment vertical="top" wrapText="1"/>
      <protection hidden="1"/>
    </xf>
    <xf numFmtId="0" fontId="7" fillId="4" borderId="34" xfId="4" quotePrefix="1" applyFont="1" applyFill="1" applyBorder="1" applyAlignment="1" applyProtection="1">
      <alignment wrapText="1"/>
      <protection hidden="1"/>
    </xf>
    <xf numFmtId="0" fontId="6" fillId="0" borderId="24" xfId="5" applyBorder="1" applyProtection="1">
      <protection hidden="1"/>
    </xf>
    <xf numFmtId="0" fontId="6" fillId="0" borderId="51" xfId="5" applyBorder="1" applyProtection="1">
      <protection hidden="1"/>
    </xf>
    <xf numFmtId="1" fontId="11" fillId="10" borderId="13" xfId="4" applyNumberFormat="1" applyFont="1" applyFill="1" applyBorder="1" applyProtection="1">
      <protection hidden="1"/>
    </xf>
    <xf numFmtId="0" fontId="6" fillId="0" borderId="8" xfId="5" applyBorder="1" applyProtection="1">
      <protection hidden="1"/>
    </xf>
    <xf numFmtId="0" fontId="6" fillId="0" borderId="36" xfId="5" applyBorder="1" applyProtection="1">
      <protection hidden="1"/>
    </xf>
    <xf numFmtId="1" fontId="11" fillId="10" borderId="10" xfId="4" applyNumberFormat="1" applyFont="1" applyFill="1" applyBorder="1" applyProtection="1">
      <protection hidden="1"/>
    </xf>
    <xf numFmtId="0" fontId="7" fillId="4" borderId="16" xfId="4" quotePrefix="1" applyFont="1" applyFill="1" applyBorder="1" applyAlignment="1" applyProtection="1">
      <alignment wrapText="1"/>
      <protection hidden="1"/>
    </xf>
    <xf numFmtId="0" fontId="7" fillId="4" borderId="5" xfId="4" quotePrefix="1" applyFont="1" applyFill="1" applyBorder="1" applyAlignment="1" applyProtection="1">
      <alignment wrapText="1"/>
      <protection hidden="1"/>
    </xf>
    <xf numFmtId="0" fontId="6" fillId="0" borderId="2" xfId="5" applyBorder="1" applyProtection="1">
      <protection hidden="1"/>
    </xf>
    <xf numFmtId="0" fontId="6" fillId="0" borderId="35" xfId="5" applyBorder="1" applyProtection="1">
      <protection hidden="1"/>
    </xf>
    <xf numFmtId="1" fontId="11" fillId="10" borderId="32" xfId="4" applyNumberFormat="1" applyFont="1" applyFill="1" applyBorder="1" applyProtection="1">
      <protection hidden="1"/>
    </xf>
    <xf numFmtId="0" fontId="7" fillId="3" borderId="62" xfId="4" applyFont="1" applyFill="1" applyBorder="1" applyAlignment="1" applyProtection="1">
      <alignment horizontal="center" vertical="top"/>
      <protection hidden="1"/>
    </xf>
    <xf numFmtId="0" fontId="7" fillId="3" borderId="0" xfId="4" quotePrefix="1" applyFont="1" applyFill="1" applyAlignment="1" applyProtection="1">
      <alignment wrapText="1"/>
      <protection hidden="1"/>
    </xf>
    <xf numFmtId="165" fontId="9" fillId="2" borderId="0" xfId="4" applyNumberFormat="1" applyFont="1" applyFill="1" applyProtection="1">
      <protection hidden="1"/>
    </xf>
    <xf numFmtId="1" fontId="2" fillId="2" borderId="0" xfId="4" applyNumberFormat="1" applyFont="1" applyFill="1" applyAlignment="1" applyProtection="1">
      <alignment horizontal="center"/>
      <protection hidden="1"/>
    </xf>
    <xf numFmtId="165" fontId="9" fillId="3" borderId="15" xfId="4" applyNumberFormat="1" applyFont="1" applyFill="1" applyBorder="1" applyProtection="1">
      <protection hidden="1"/>
    </xf>
    <xf numFmtId="0" fontId="9" fillId="0" borderId="0" xfId="4" applyFont="1" applyAlignment="1" applyProtection="1">
      <alignment vertical="top" wrapText="1"/>
      <protection hidden="1"/>
    </xf>
    <xf numFmtId="165" fontId="9" fillId="3" borderId="12" xfId="4" applyNumberFormat="1" applyFont="1" applyFill="1" applyBorder="1" applyProtection="1">
      <protection hidden="1"/>
    </xf>
    <xf numFmtId="165" fontId="9" fillId="3" borderId="6" xfId="4" applyNumberFormat="1" applyFont="1" applyFill="1" applyBorder="1" applyProtection="1">
      <protection hidden="1"/>
    </xf>
    <xf numFmtId="0" fontId="2" fillId="2" borderId="0" xfId="4" applyFont="1" applyFill="1" applyAlignment="1" applyProtection="1">
      <alignment horizontal="center"/>
      <protection hidden="1"/>
    </xf>
    <xf numFmtId="164" fontId="13" fillId="2" borderId="0" xfId="2" applyNumberFormat="1" applyFont="1" applyFill="1" applyAlignment="1" applyProtection="1">
      <alignment horizontal="center"/>
      <protection hidden="1"/>
    </xf>
    <xf numFmtId="0" fontId="11" fillId="2" borderId="0" xfId="4" applyFont="1" applyFill="1" applyAlignment="1" applyProtection="1">
      <alignment horizontal="center" vertical="top"/>
      <protection hidden="1"/>
    </xf>
    <xf numFmtId="0" fontId="11" fillId="2" borderId="0" xfId="4" applyFont="1" applyFill="1" applyAlignment="1" applyProtection="1">
      <alignment wrapText="1"/>
      <protection hidden="1"/>
    </xf>
    <xf numFmtId="0" fontId="11" fillId="2" borderId="0" xfId="4" applyFont="1" applyFill="1" applyAlignment="1" applyProtection="1">
      <alignment vertical="top" wrapText="1"/>
      <protection hidden="1"/>
    </xf>
    <xf numFmtId="0" fontId="11" fillId="2" borderId="0" xfId="4" applyFont="1" applyFill="1" applyAlignment="1" applyProtection="1">
      <alignment horizontal="center"/>
      <protection hidden="1"/>
    </xf>
    <xf numFmtId="0" fontId="6" fillId="0" borderId="0" xfId="5" applyAlignment="1" applyProtection="1">
      <alignment horizontal="left"/>
      <protection hidden="1"/>
    </xf>
    <xf numFmtId="164" fontId="7" fillId="9" borderId="28" xfId="4" applyNumberFormat="1" applyFont="1" applyFill="1" applyBorder="1" applyAlignment="1" applyProtection="1">
      <alignment horizontal="center" vertical="center"/>
      <protection hidden="1"/>
    </xf>
    <xf numFmtId="164" fontId="7" fillId="9" borderId="27" xfId="4" applyNumberFormat="1" applyFont="1" applyFill="1" applyBorder="1" applyAlignment="1" applyProtection="1">
      <alignment horizontal="center" vertical="center"/>
      <protection hidden="1"/>
    </xf>
    <xf numFmtId="164" fontId="7" fillId="9" borderId="26" xfId="4" applyNumberFormat="1" applyFont="1" applyFill="1" applyBorder="1" applyAlignment="1" applyProtection="1">
      <alignment horizontal="center" vertical="center"/>
      <protection hidden="1"/>
    </xf>
    <xf numFmtId="1" fontId="7" fillId="2" borderId="30" xfId="2" applyNumberFormat="1" applyFont="1" applyFill="1" applyBorder="1" applyAlignment="1" applyProtection="1">
      <alignment horizontal="left"/>
      <protection hidden="1"/>
    </xf>
    <xf numFmtId="164" fontId="11" fillId="2" borderId="0" xfId="4" applyNumberFormat="1" applyFont="1" applyFill="1" applyAlignment="1" applyProtection="1">
      <alignment horizontal="left"/>
      <protection hidden="1"/>
    </xf>
    <xf numFmtId="0" fontId="18" fillId="2" borderId="0" xfId="4" applyFont="1" applyFill="1" applyAlignment="1" applyProtection="1">
      <alignment wrapText="1"/>
      <protection hidden="1"/>
    </xf>
    <xf numFmtId="0" fontId="18" fillId="2" borderId="0" xfId="4" applyFont="1" applyFill="1" applyAlignment="1" applyProtection="1">
      <alignment vertical="top" wrapText="1"/>
      <protection hidden="1"/>
    </xf>
    <xf numFmtId="0" fontId="4" fillId="3" borderId="0" xfId="5" applyFont="1" applyFill="1" applyAlignment="1" applyProtection="1">
      <alignment horizontal="right" vertical="top" wrapText="1"/>
      <protection hidden="1"/>
    </xf>
    <xf numFmtId="0" fontId="6" fillId="3" borderId="0" xfId="5" applyFill="1" applyProtection="1">
      <protection hidden="1"/>
    </xf>
    <xf numFmtId="3" fontId="11" fillId="2" borderId="0" xfId="4" applyNumberFormat="1" applyFont="1" applyFill="1" applyAlignment="1" applyProtection="1">
      <alignment horizontal="left"/>
      <protection hidden="1"/>
    </xf>
    <xf numFmtId="3" fontId="11" fillId="2" borderId="0" xfId="4" applyNumberFormat="1" applyFont="1" applyFill="1" applyProtection="1">
      <protection hidden="1"/>
    </xf>
    <xf numFmtId="164" fontId="18" fillId="2" borderId="0" xfId="4" applyNumberFormat="1" applyFont="1" applyFill="1" applyAlignment="1" applyProtection="1">
      <alignment horizontal="left"/>
      <protection hidden="1"/>
    </xf>
    <xf numFmtId="0" fontId="9" fillId="2" borderId="0" xfId="4" applyFont="1" applyFill="1" applyAlignment="1" applyProtection="1">
      <alignment horizontal="center" vertical="top" wrapText="1"/>
      <protection hidden="1"/>
    </xf>
    <xf numFmtId="0" fontId="7" fillId="3" borderId="0" xfId="4" applyFont="1" applyFill="1" applyAlignment="1" applyProtection="1">
      <alignment horizontal="center" vertical="top" wrapText="1"/>
      <protection hidden="1"/>
    </xf>
    <xf numFmtId="0" fontId="7" fillId="3" borderId="0" xfId="4" applyFont="1" applyFill="1" applyAlignment="1" applyProtection="1">
      <alignment vertical="top" wrapText="1"/>
      <protection hidden="1"/>
    </xf>
    <xf numFmtId="0" fontId="9" fillId="2" borderId="0" xfId="2" applyFont="1" applyFill="1" applyProtection="1">
      <protection hidden="1"/>
    </xf>
    <xf numFmtId="3" fontId="9" fillId="2" borderId="0" xfId="4" applyNumberFormat="1" applyFont="1" applyFill="1" applyAlignment="1" applyProtection="1">
      <alignment wrapText="1"/>
      <protection hidden="1"/>
    </xf>
    <xf numFmtId="0" fontId="8" fillId="2" borderId="0" xfId="4" applyFont="1" applyFill="1" applyAlignment="1" applyProtection="1">
      <alignment horizontal="left" wrapText="1"/>
      <protection hidden="1"/>
    </xf>
    <xf numFmtId="0" fontId="9" fillId="2" borderId="0" xfId="2" applyFont="1" applyFill="1" applyAlignment="1" applyProtection="1">
      <alignment wrapText="1"/>
      <protection hidden="1"/>
    </xf>
    <xf numFmtId="3" fontId="6" fillId="0" borderId="0" xfId="5" applyNumberFormat="1" applyAlignment="1" applyProtection="1">
      <alignment vertical="top" wrapText="1"/>
      <protection hidden="1"/>
    </xf>
    <xf numFmtId="3" fontId="2" fillId="3" borderId="0" xfId="5" applyNumberFormat="1" applyFont="1" applyFill="1" applyAlignment="1" applyProtection="1">
      <alignment vertical="top" wrapText="1"/>
      <protection hidden="1"/>
    </xf>
    <xf numFmtId="0" fontId="2" fillId="3" borderId="0" xfId="4" applyFont="1" applyFill="1" applyProtection="1">
      <protection hidden="1"/>
    </xf>
    <xf numFmtId="3" fontId="4" fillId="3" borderId="0" xfId="5" applyNumberFormat="1" applyFont="1" applyFill="1" applyAlignment="1" applyProtection="1">
      <alignment horizontal="right" vertical="top" wrapText="1"/>
      <protection hidden="1"/>
    </xf>
    <xf numFmtId="0" fontId="9" fillId="3" borderId="0" xfId="4" applyFont="1" applyFill="1" applyAlignment="1" applyProtection="1">
      <alignment horizontal="center" vertical="top" wrapText="1"/>
      <protection hidden="1"/>
    </xf>
    <xf numFmtId="3" fontId="9" fillId="3" borderId="0" xfId="4" applyNumberFormat="1" applyFont="1" applyFill="1" applyAlignment="1" applyProtection="1">
      <alignment vertical="top" wrapText="1"/>
      <protection hidden="1"/>
    </xf>
    <xf numFmtId="0" fontId="11" fillId="3" borderId="0" xfId="4" applyFont="1" applyFill="1" applyAlignment="1" applyProtection="1">
      <alignment vertical="top" wrapText="1"/>
      <protection hidden="1"/>
    </xf>
    <xf numFmtId="0" fontId="8" fillId="3" borderId="0" xfId="4" applyFont="1" applyFill="1" applyAlignment="1" applyProtection="1">
      <alignment horizontal="left" vertical="top" wrapText="1"/>
      <protection hidden="1"/>
    </xf>
    <xf numFmtId="0" fontId="9" fillId="2" borderId="0" xfId="4" applyFont="1" applyFill="1" applyAlignment="1" applyProtection="1">
      <alignment horizontal="center"/>
      <protection hidden="1"/>
    </xf>
    <xf numFmtId="0" fontId="6" fillId="3" borderId="0" xfId="5" applyFill="1" applyAlignment="1" applyProtection="1">
      <alignment horizontal="center"/>
      <protection hidden="1"/>
    </xf>
    <xf numFmtId="0" fontId="4" fillId="5" borderId="15" xfId="5" applyFont="1" applyFill="1" applyBorder="1" applyAlignment="1" applyProtection="1">
      <alignment horizontal="right" vertical="top" wrapText="1"/>
      <protection hidden="1"/>
    </xf>
    <xf numFmtId="0" fontId="4" fillId="5" borderId="12" xfId="5" applyFont="1" applyFill="1" applyBorder="1" applyAlignment="1" applyProtection="1">
      <alignment horizontal="right" vertical="top" wrapText="1"/>
      <protection hidden="1"/>
    </xf>
    <xf numFmtId="0" fontId="4" fillId="5" borderId="6" xfId="5" applyFont="1" applyFill="1" applyBorder="1" applyAlignment="1" applyProtection="1">
      <alignment horizontal="right" vertical="top" wrapText="1"/>
      <protection hidden="1"/>
    </xf>
    <xf numFmtId="0" fontId="6" fillId="0" borderId="7" xfId="5" applyBorder="1" applyProtection="1">
      <protection hidden="1"/>
    </xf>
    <xf numFmtId="0" fontId="6" fillId="0" borderId="1" xfId="5" applyBorder="1" applyProtection="1">
      <protection hidden="1"/>
    </xf>
    <xf numFmtId="0" fontId="9" fillId="2" borderId="0" xfId="4" quotePrefix="1" applyFont="1" applyFill="1" applyAlignment="1" applyProtection="1">
      <alignment horizontal="left" vertical="top"/>
      <protection hidden="1"/>
    </xf>
    <xf numFmtId="1" fontId="9" fillId="0" borderId="7" xfId="1" applyNumberFormat="1" applyFont="1" applyBorder="1" applyAlignment="1" applyProtection="1">
      <alignment horizontal="center"/>
      <protection hidden="1"/>
    </xf>
    <xf numFmtId="1" fontId="9" fillId="3" borderId="36" xfId="1" applyNumberFormat="1" applyFont="1" applyFill="1" applyBorder="1" applyAlignment="1" applyProtection="1">
      <alignment horizontal="center"/>
      <protection hidden="1"/>
    </xf>
    <xf numFmtId="1" fontId="9" fillId="3" borderId="11" xfId="1" applyNumberFormat="1" applyFont="1" applyFill="1" applyBorder="1" applyProtection="1">
      <protection hidden="1"/>
    </xf>
    <xf numFmtId="1" fontId="7" fillId="10" borderId="10" xfId="1" applyNumberFormat="1" applyFont="1" applyFill="1" applyBorder="1" applyProtection="1">
      <protection hidden="1"/>
    </xf>
    <xf numFmtId="1" fontId="9" fillId="0" borderId="9" xfId="1" applyNumberFormat="1" applyFont="1" applyBorder="1" applyAlignment="1" applyProtection="1">
      <alignment horizontal="center"/>
      <protection hidden="1"/>
    </xf>
    <xf numFmtId="0" fontId="9" fillId="3" borderId="12" xfId="1" applyFont="1" applyFill="1" applyBorder="1" applyAlignment="1" applyProtection="1">
      <alignment horizontal="center" vertical="top" wrapText="1"/>
      <protection hidden="1"/>
    </xf>
    <xf numFmtId="0" fontId="9" fillId="3" borderId="11" xfId="1" applyFont="1" applyFill="1" applyBorder="1" applyAlignment="1" applyProtection="1">
      <alignment vertical="top" wrapText="1"/>
      <protection hidden="1"/>
    </xf>
    <xf numFmtId="1" fontId="8" fillId="0" borderId="7" xfId="4" applyNumberFormat="1" applyFont="1" applyBorder="1" applyAlignment="1" applyProtection="1">
      <alignment horizontal="center"/>
      <protection hidden="1"/>
    </xf>
    <xf numFmtId="14" fontId="2" fillId="3" borderId="57" xfId="4" applyNumberFormat="1" applyFont="1" applyFill="1" applyBorder="1" applyProtection="1">
      <protection hidden="1"/>
    </xf>
    <xf numFmtId="14" fontId="2" fillId="3" borderId="0" xfId="4" applyNumberFormat="1" applyFont="1" applyFill="1" applyProtection="1">
      <protection hidden="1"/>
    </xf>
    <xf numFmtId="0" fontId="9" fillId="2" borderId="0" xfId="4" applyFont="1" applyFill="1" applyAlignment="1" applyProtection="1">
      <alignment horizontal="right"/>
      <protection hidden="1"/>
    </xf>
    <xf numFmtId="0" fontId="19" fillId="2" borderId="0" xfId="4" applyFont="1" applyFill="1" applyProtection="1">
      <protection hidden="1"/>
    </xf>
    <xf numFmtId="0" fontId="9" fillId="0" borderId="0" xfId="4" applyFont="1" applyProtection="1">
      <protection hidden="1"/>
    </xf>
    <xf numFmtId="0" fontId="2" fillId="3" borderId="57" xfId="4" applyFont="1" applyFill="1" applyBorder="1" applyProtection="1">
      <protection hidden="1"/>
    </xf>
    <xf numFmtId="0" fontId="7" fillId="9" borderId="74" xfId="4" applyFont="1" applyFill="1" applyBorder="1" applyAlignment="1" applyProtection="1">
      <alignment horizontal="center" textRotation="45"/>
      <protection hidden="1"/>
    </xf>
    <xf numFmtId="0" fontId="7" fillId="9" borderId="72" xfId="4" applyFont="1" applyFill="1" applyBorder="1" applyAlignment="1" applyProtection="1">
      <alignment horizontal="center" textRotation="45"/>
      <protection hidden="1"/>
    </xf>
    <xf numFmtId="0" fontId="7" fillId="9" borderId="73" xfId="4" applyFont="1" applyFill="1" applyBorder="1" applyAlignment="1" applyProtection="1">
      <alignment horizontal="center" textRotation="45"/>
      <protection hidden="1"/>
    </xf>
    <xf numFmtId="0" fontId="7" fillId="9" borderId="71" xfId="4" applyFont="1" applyFill="1" applyBorder="1" applyAlignment="1" applyProtection="1">
      <alignment horizontal="center" textRotation="45"/>
      <protection hidden="1"/>
    </xf>
    <xf numFmtId="0" fontId="11" fillId="2" borderId="71" xfId="4" applyFont="1" applyFill="1" applyBorder="1" applyAlignment="1" applyProtection="1">
      <alignment horizontal="center" textRotation="46"/>
      <protection hidden="1"/>
    </xf>
    <xf numFmtId="0" fontId="9" fillId="2" borderId="0" xfId="4" applyFont="1" applyFill="1" applyAlignment="1" applyProtection="1">
      <alignment textRotation="45"/>
      <protection hidden="1"/>
    </xf>
    <xf numFmtId="0" fontId="9" fillId="2" borderId="63" xfId="4" applyFont="1" applyFill="1" applyBorder="1" applyAlignment="1" applyProtection="1">
      <alignment textRotation="45"/>
      <protection hidden="1"/>
    </xf>
    <xf numFmtId="0" fontId="20" fillId="5" borderId="70" xfId="4" applyFont="1" applyFill="1" applyBorder="1" applyAlignment="1" applyProtection="1">
      <alignment horizontal="center"/>
      <protection hidden="1"/>
    </xf>
    <xf numFmtId="0" fontId="21" fillId="5" borderId="68" xfId="4" applyFont="1" applyFill="1" applyBorder="1" applyAlignment="1" applyProtection="1">
      <alignment horizontal="left"/>
      <protection hidden="1"/>
    </xf>
    <xf numFmtId="0" fontId="21" fillId="5" borderId="69" xfId="4" applyFont="1" applyFill="1" applyBorder="1" applyAlignment="1" applyProtection="1">
      <alignment horizontal="left"/>
      <protection hidden="1"/>
    </xf>
    <xf numFmtId="0" fontId="21" fillId="5" borderId="70" xfId="4" applyFont="1" applyFill="1" applyBorder="1" applyAlignment="1" applyProtection="1">
      <alignment horizontal="left"/>
      <protection hidden="1"/>
    </xf>
    <xf numFmtId="0" fontId="21" fillId="5" borderId="68" xfId="4" applyFont="1" applyFill="1" applyBorder="1" applyAlignment="1" applyProtection="1">
      <alignment horizontal="center"/>
      <protection hidden="1"/>
    </xf>
    <xf numFmtId="0" fontId="21" fillId="5" borderId="69" xfId="4" applyFont="1" applyFill="1" applyBorder="1" applyAlignment="1" applyProtection="1">
      <alignment horizontal="center"/>
      <protection hidden="1"/>
    </xf>
    <xf numFmtId="0" fontId="9" fillId="5" borderId="68" xfId="4" quotePrefix="1" applyFont="1" applyFill="1" applyBorder="1" applyAlignment="1" applyProtection="1">
      <alignment horizontal="left"/>
      <protection hidden="1"/>
    </xf>
    <xf numFmtId="0" fontId="9" fillId="2" borderId="0" xfId="4" quotePrefix="1" applyFont="1" applyFill="1" applyAlignment="1" applyProtection="1">
      <alignment horizontal="left"/>
      <protection hidden="1"/>
    </xf>
    <xf numFmtId="0" fontId="7" fillId="12" borderId="67" xfId="4" applyFont="1" applyFill="1" applyBorder="1" applyProtection="1">
      <protection hidden="1"/>
    </xf>
    <xf numFmtId="0" fontId="7" fillId="5" borderId="65" xfId="4" applyFont="1" applyFill="1" applyBorder="1" applyProtection="1">
      <protection hidden="1"/>
    </xf>
    <xf numFmtId="0" fontId="7" fillId="5" borderId="66" xfId="4" applyFont="1" applyFill="1" applyBorder="1" applyProtection="1">
      <protection hidden="1"/>
    </xf>
    <xf numFmtId="0" fontId="7" fillId="5" borderId="64" xfId="4" applyFont="1" applyFill="1" applyBorder="1" applyProtection="1">
      <protection hidden="1"/>
    </xf>
    <xf numFmtId="0" fontId="7" fillId="5" borderId="27" xfId="4" applyFont="1" applyFill="1" applyBorder="1" applyProtection="1">
      <protection hidden="1"/>
    </xf>
    <xf numFmtId="0" fontId="9" fillId="0" borderId="0" xfId="4" applyFont="1" applyAlignment="1" applyProtection="1">
      <alignment horizontal="right"/>
      <protection hidden="1"/>
    </xf>
    <xf numFmtId="0" fontId="11" fillId="3" borderId="0" xfId="4" applyFont="1" applyFill="1" applyAlignment="1" applyProtection="1">
      <alignment horizontal="center"/>
      <protection hidden="1"/>
    </xf>
    <xf numFmtId="0" fontId="11" fillId="0" borderId="0" xfId="4" applyFont="1" applyAlignment="1" applyProtection="1">
      <alignment horizontal="center"/>
      <protection hidden="1"/>
    </xf>
    <xf numFmtId="0" fontId="11" fillId="0" borderId="0" xfId="4" applyFont="1" applyProtection="1">
      <protection hidden="1"/>
    </xf>
    <xf numFmtId="0" fontId="11" fillId="2" borderId="57" xfId="4" applyFont="1" applyFill="1" applyBorder="1" applyProtection="1">
      <protection hidden="1"/>
    </xf>
    <xf numFmtId="0" fontId="9" fillId="2" borderId="57" xfId="4" applyFont="1" applyFill="1" applyBorder="1" applyProtection="1">
      <protection hidden="1"/>
    </xf>
    <xf numFmtId="0" fontId="8" fillId="3" borderId="57" xfId="4" applyFont="1" applyFill="1" applyBorder="1" applyProtection="1">
      <protection hidden="1"/>
    </xf>
    <xf numFmtId="0" fontId="25" fillId="0" borderId="15" xfId="8" applyFont="1" applyBorder="1" applyAlignment="1" applyProtection="1">
      <alignment horizontal="left"/>
      <protection hidden="1"/>
    </xf>
    <xf numFmtId="0" fontId="9" fillId="0" borderId="14" xfId="4" applyFont="1" applyBorder="1" applyAlignment="1" applyProtection="1">
      <alignment horizontal="left"/>
      <protection hidden="1"/>
    </xf>
    <xf numFmtId="0" fontId="9" fillId="0" borderId="14" xfId="4" applyFont="1" applyBorder="1" applyAlignment="1" applyProtection="1">
      <alignment horizontal="center"/>
      <protection hidden="1"/>
    </xf>
    <xf numFmtId="1" fontId="9" fillId="0" borderId="14" xfId="4" applyNumberFormat="1" applyFont="1" applyBorder="1" applyAlignment="1" applyProtection="1">
      <alignment horizontal="left"/>
      <protection hidden="1"/>
    </xf>
    <xf numFmtId="14" fontId="16" fillId="2" borderId="13" xfId="4" applyNumberFormat="1" applyFont="1" applyFill="1" applyBorder="1" applyProtection="1">
      <protection hidden="1"/>
    </xf>
    <xf numFmtId="14" fontId="22" fillId="2" borderId="0" xfId="4" applyNumberFormat="1" applyFont="1" applyFill="1" applyProtection="1">
      <protection hidden="1"/>
    </xf>
    <xf numFmtId="165" fontId="9" fillId="0" borderId="15" xfId="4" applyNumberFormat="1" applyFont="1" applyBorder="1" applyProtection="1">
      <protection hidden="1"/>
    </xf>
    <xf numFmtId="165" fontId="9" fillId="0" borderId="14" xfId="4" applyNumberFormat="1" applyFont="1" applyBorder="1" applyProtection="1">
      <protection hidden="1"/>
    </xf>
    <xf numFmtId="165" fontId="9" fillId="0" borderId="13" xfId="4" applyNumberFormat="1" applyFont="1" applyBorder="1" applyProtection="1">
      <protection hidden="1"/>
    </xf>
    <xf numFmtId="167" fontId="9" fillId="3" borderId="0" xfId="4" applyNumberFormat="1" applyFont="1" applyFill="1" applyProtection="1">
      <protection hidden="1"/>
    </xf>
    <xf numFmtId="0" fontId="25" fillId="0" borderId="22" xfId="8" applyFont="1" applyBorder="1" applyAlignment="1" applyProtection="1">
      <alignment horizontal="left"/>
      <protection hidden="1"/>
    </xf>
    <xf numFmtId="0" fontId="9" fillId="0" borderId="21" xfId="4" applyFont="1" applyBorder="1" applyAlignment="1" applyProtection="1">
      <alignment horizontal="left"/>
      <protection hidden="1"/>
    </xf>
    <xf numFmtId="0" fontId="9" fillId="0" borderId="21" xfId="4" applyFont="1" applyBorder="1" applyAlignment="1" applyProtection="1">
      <alignment horizontal="center"/>
      <protection hidden="1"/>
    </xf>
    <xf numFmtId="1" fontId="9" fillId="0" borderId="21" xfId="4" applyNumberFormat="1" applyFont="1" applyBorder="1" applyAlignment="1" applyProtection="1">
      <alignment horizontal="left"/>
      <protection hidden="1"/>
    </xf>
    <xf numFmtId="14" fontId="16" fillId="2" borderId="37" xfId="4" applyNumberFormat="1" applyFont="1" applyFill="1" applyBorder="1" applyProtection="1">
      <protection hidden="1"/>
    </xf>
    <xf numFmtId="165" fontId="9" fillId="0" borderId="22" xfId="4" applyNumberFormat="1" applyFont="1" applyBorder="1" applyProtection="1">
      <protection hidden="1"/>
    </xf>
    <xf numFmtId="165" fontId="9" fillId="0" borderId="21" xfId="4" applyNumberFormat="1" applyFont="1" applyBorder="1" applyProtection="1">
      <protection hidden="1"/>
    </xf>
    <xf numFmtId="165" fontId="9" fillId="0" borderId="37" xfId="4" applyNumberFormat="1" applyFont="1" applyBorder="1" applyProtection="1">
      <protection hidden="1"/>
    </xf>
    <xf numFmtId="167" fontId="9" fillId="3" borderId="0" xfId="4" applyNumberFormat="1" applyFont="1" applyFill="1" applyAlignment="1" applyProtection="1">
      <alignment horizontal="left"/>
      <protection hidden="1"/>
    </xf>
    <xf numFmtId="1" fontId="9" fillId="3" borderId="0" xfId="4" applyNumberFormat="1" applyFont="1" applyFill="1" applyAlignment="1" applyProtection="1">
      <alignment horizontal="left"/>
      <protection hidden="1"/>
    </xf>
    <xf numFmtId="14" fontId="9" fillId="3" borderId="0" xfId="4" applyNumberFormat="1" applyFont="1" applyFill="1" applyProtection="1">
      <protection hidden="1"/>
    </xf>
    <xf numFmtId="168" fontId="7" fillId="12" borderId="67" xfId="4" applyNumberFormat="1" applyFont="1" applyFill="1" applyBorder="1" applyProtection="1">
      <protection hidden="1"/>
    </xf>
    <xf numFmtId="168" fontId="7" fillId="5" borderId="65" xfId="4" applyNumberFormat="1" applyFont="1" applyFill="1" applyBorder="1" applyProtection="1">
      <protection hidden="1"/>
    </xf>
    <xf numFmtId="168" fontId="7" fillId="5" borderId="66" xfId="4" applyNumberFormat="1" applyFont="1" applyFill="1" applyBorder="1" applyProtection="1">
      <protection hidden="1"/>
    </xf>
    <xf numFmtId="168" fontId="7" fillId="5" borderId="64" xfId="4" applyNumberFormat="1" applyFont="1" applyFill="1" applyBorder="1" applyProtection="1">
      <protection hidden="1"/>
    </xf>
    <xf numFmtId="168" fontId="7" fillId="5" borderId="27" xfId="4" applyNumberFormat="1" applyFont="1" applyFill="1" applyBorder="1" applyProtection="1">
      <protection hidden="1"/>
    </xf>
    <xf numFmtId="167" fontId="11" fillId="3" borderId="0" xfId="4" applyNumberFormat="1" applyFont="1" applyFill="1" applyAlignment="1" applyProtection="1">
      <alignment vertical="center"/>
      <protection hidden="1"/>
    </xf>
    <xf numFmtId="167" fontId="16" fillId="2" borderId="0" xfId="4" applyNumberFormat="1" applyFont="1" applyFill="1" applyProtection="1">
      <protection hidden="1"/>
    </xf>
    <xf numFmtId="0" fontId="2" fillId="3" borderId="60" xfId="4" applyFont="1" applyFill="1" applyBorder="1" applyProtection="1">
      <protection hidden="1"/>
    </xf>
    <xf numFmtId="0" fontId="2" fillId="3" borderId="63" xfId="4" applyFont="1" applyFill="1" applyBorder="1" applyProtection="1">
      <protection hidden="1"/>
    </xf>
    <xf numFmtId="0" fontId="9" fillId="2" borderId="63" xfId="4" applyFont="1" applyFill="1" applyBorder="1" applyAlignment="1" applyProtection="1">
      <alignment horizontal="left"/>
      <protection hidden="1"/>
    </xf>
    <xf numFmtId="0" fontId="9" fillId="2" borderId="63" xfId="4" applyFont="1" applyFill="1" applyBorder="1" applyAlignment="1" applyProtection="1">
      <alignment horizontal="center"/>
      <protection hidden="1"/>
    </xf>
    <xf numFmtId="0" fontId="9" fillId="2" borderId="63" xfId="4" applyFont="1" applyFill="1" applyBorder="1" applyAlignment="1" applyProtection="1">
      <alignment horizontal="right"/>
      <protection hidden="1"/>
    </xf>
    <xf numFmtId="0" fontId="9" fillId="2" borderId="63" xfId="4" applyFont="1" applyFill="1" applyBorder="1" applyProtection="1">
      <protection hidden="1"/>
    </xf>
    <xf numFmtId="0" fontId="9" fillId="0" borderId="0" xfId="4" applyFont="1" applyAlignment="1" applyProtection="1">
      <alignment horizontal="left"/>
      <protection hidden="1"/>
    </xf>
    <xf numFmtId="0" fontId="9" fillId="0" borderId="0" xfId="4" applyFont="1" applyAlignment="1" applyProtection="1">
      <alignment horizontal="center"/>
      <protection hidden="1"/>
    </xf>
    <xf numFmtId="0" fontId="9" fillId="2" borderId="63" xfId="4" applyFont="1" applyFill="1" applyBorder="1" applyAlignment="1" applyProtection="1">
      <alignment horizontal="left"/>
      <protection locked="0"/>
    </xf>
    <xf numFmtId="0" fontId="9" fillId="0" borderId="0" xfId="4" applyFont="1" applyAlignment="1" applyProtection="1">
      <alignment horizontal="left"/>
      <protection locked="0"/>
    </xf>
    <xf numFmtId="0" fontId="3" fillId="3" borderId="0" xfId="4" applyFill="1" applyAlignment="1" applyProtection="1">
      <alignment wrapText="1"/>
      <protection hidden="1"/>
    </xf>
    <xf numFmtId="0" fontId="3" fillId="0" borderId="0" xfId="4" applyAlignment="1" applyProtection="1">
      <alignment wrapText="1"/>
      <protection hidden="1"/>
    </xf>
    <xf numFmtId="0" fontId="3" fillId="0" borderId="0" xfId="4" applyProtection="1">
      <protection hidden="1"/>
    </xf>
    <xf numFmtId="0" fontId="29" fillId="11" borderId="19" xfId="4" applyFont="1" applyFill="1" applyBorder="1" applyAlignment="1" applyProtection="1">
      <alignment horizontal="center" vertical="top"/>
      <protection hidden="1"/>
    </xf>
    <xf numFmtId="0" fontId="3" fillId="3" borderId="0" xfId="4" applyFill="1" applyProtection="1">
      <protection hidden="1"/>
    </xf>
    <xf numFmtId="0" fontId="29" fillId="11" borderId="60" xfId="4" applyFont="1" applyFill="1" applyBorder="1" applyAlignment="1" applyProtection="1">
      <alignment horizontal="center" vertical="top"/>
      <protection hidden="1"/>
    </xf>
    <xf numFmtId="0" fontId="31" fillId="3" borderId="0" xfId="4" applyFont="1" applyFill="1" applyAlignment="1" applyProtection="1">
      <alignment vertical="top" wrapText="1"/>
      <protection hidden="1"/>
    </xf>
    <xf numFmtId="0" fontId="3" fillId="3" borderId="0" xfId="4" applyFill="1" applyAlignment="1" applyProtection="1">
      <alignment vertical="top" wrapText="1"/>
      <protection hidden="1"/>
    </xf>
    <xf numFmtId="0" fontId="29" fillId="11" borderId="23" xfId="4" applyFont="1" applyFill="1" applyBorder="1" applyAlignment="1" applyProtection="1">
      <alignment horizontal="center" vertical="top"/>
      <protection hidden="1"/>
    </xf>
    <xf numFmtId="0" fontId="29" fillId="6" borderId="50" xfId="4" applyFont="1" applyFill="1" applyBorder="1" applyAlignment="1" applyProtection="1">
      <alignment horizontal="left"/>
      <protection hidden="1"/>
    </xf>
    <xf numFmtId="0" fontId="28" fillId="4" borderId="7" xfId="4" applyFont="1" applyFill="1" applyBorder="1" applyAlignment="1" applyProtection="1">
      <alignment horizontal="center" vertical="center" wrapText="1"/>
      <protection hidden="1"/>
    </xf>
    <xf numFmtId="0" fontId="27" fillId="0" borderId="44" xfId="4" applyFont="1" applyBorder="1" applyAlignment="1" applyProtection="1">
      <alignment vertical="top" wrapText="1"/>
      <protection hidden="1"/>
    </xf>
    <xf numFmtId="0" fontId="28" fillId="4" borderId="1" xfId="4" applyFont="1" applyFill="1" applyBorder="1" applyAlignment="1" applyProtection="1">
      <alignment horizontal="center" vertical="center" wrapText="1"/>
      <protection hidden="1"/>
    </xf>
    <xf numFmtId="0" fontId="27" fillId="0" borderId="4" xfId="4" applyFont="1" applyBorder="1" applyAlignment="1" applyProtection="1">
      <alignment vertical="top" wrapText="1"/>
      <protection hidden="1"/>
    </xf>
    <xf numFmtId="0" fontId="27" fillId="3" borderId="0" xfId="4" applyFont="1" applyFill="1" applyAlignment="1" applyProtection="1">
      <alignment horizontal="center" vertical="top" wrapText="1"/>
      <protection hidden="1"/>
    </xf>
    <xf numFmtId="0" fontId="27" fillId="3" borderId="0" xfId="4" applyFont="1" applyFill="1" applyAlignment="1" applyProtection="1">
      <alignment vertical="top" wrapText="1"/>
      <protection hidden="1"/>
    </xf>
    <xf numFmtId="0" fontId="31" fillId="0" borderId="0" xfId="4" applyFont="1" applyProtection="1">
      <protection hidden="1"/>
    </xf>
    <xf numFmtId="0" fontId="30" fillId="0" borderId="0" xfId="4" applyFont="1" applyProtection="1">
      <protection hidden="1"/>
    </xf>
    <xf numFmtId="0" fontId="27" fillId="0" borderId="0" xfId="4" applyFont="1" applyAlignment="1" applyProtection="1">
      <alignment vertical="top" wrapText="1"/>
      <protection hidden="1"/>
    </xf>
    <xf numFmtId="0" fontId="27" fillId="3" borderId="44" xfId="4" applyFont="1" applyFill="1" applyBorder="1" applyAlignment="1" applyProtection="1">
      <alignment vertical="top" wrapText="1"/>
      <protection hidden="1"/>
    </xf>
    <xf numFmtId="0" fontId="3" fillId="0" borderId="0" xfId="4" applyProtection="1">
      <protection locked="0"/>
    </xf>
    <xf numFmtId="0" fontId="30" fillId="0" borderId="0" xfId="4" applyFont="1" applyProtection="1">
      <protection locked="0"/>
    </xf>
    <xf numFmtId="0" fontId="3" fillId="0" borderId="0" xfId="4" applyAlignment="1" applyProtection="1">
      <alignment wrapText="1"/>
      <protection locked="0"/>
    </xf>
    <xf numFmtId="14" fontId="32" fillId="3" borderId="57" xfId="4" applyNumberFormat="1" applyFont="1" applyFill="1" applyBorder="1" applyProtection="1">
      <protection hidden="1"/>
    </xf>
    <xf numFmtId="0" fontId="33" fillId="3" borderId="0" xfId="4" applyFont="1" applyFill="1" applyAlignment="1" applyProtection="1">
      <alignment horizontal="left"/>
      <protection hidden="1"/>
    </xf>
    <xf numFmtId="0" fontId="33" fillId="3" borderId="0" xfId="4" applyFont="1" applyFill="1" applyAlignment="1" applyProtection="1">
      <alignment horizontal="center"/>
      <protection hidden="1"/>
    </xf>
    <xf numFmtId="0" fontId="7" fillId="9" borderId="72" xfId="4" applyFont="1" applyFill="1" applyBorder="1" applyAlignment="1">
      <alignment horizontal="center" textRotation="45"/>
    </xf>
    <xf numFmtId="0" fontId="7" fillId="9" borderId="73" xfId="4" applyFont="1" applyFill="1" applyBorder="1" applyAlignment="1">
      <alignment horizontal="center" textRotation="45"/>
    </xf>
    <xf numFmtId="0" fontId="7" fillId="9" borderId="74" xfId="4" applyFont="1" applyFill="1" applyBorder="1" applyAlignment="1">
      <alignment horizontal="center" textRotation="45"/>
    </xf>
    <xf numFmtId="0" fontId="11" fillId="13" borderId="0" xfId="4" applyFont="1" applyFill="1" applyAlignment="1">
      <alignment horizontal="center" textRotation="46"/>
    </xf>
    <xf numFmtId="0" fontId="7" fillId="9" borderId="76" xfId="4" applyFont="1" applyFill="1" applyBorder="1" applyAlignment="1" applyProtection="1">
      <alignment horizontal="center" textRotation="45"/>
      <protection hidden="1"/>
    </xf>
    <xf numFmtId="0" fontId="7" fillId="14" borderId="71" xfId="4" applyFont="1" applyFill="1" applyBorder="1" applyAlignment="1" applyProtection="1">
      <alignment horizontal="center" textRotation="45"/>
      <protection hidden="1"/>
    </xf>
    <xf numFmtId="0" fontId="7" fillId="15" borderId="71" xfId="4" applyFont="1" applyFill="1" applyBorder="1" applyAlignment="1" applyProtection="1">
      <alignment horizontal="center" textRotation="45"/>
      <protection hidden="1"/>
    </xf>
    <xf numFmtId="0" fontId="21" fillId="5" borderId="68" xfId="4" applyFont="1" applyFill="1" applyBorder="1" applyAlignment="1">
      <alignment horizontal="left"/>
    </xf>
    <xf numFmtId="0" fontId="21" fillId="5" borderId="69" xfId="4" applyFont="1" applyFill="1" applyBorder="1" applyAlignment="1">
      <alignment horizontal="left"/>
    </xf>
    <xf numFmtId="0" fontId="21" fillId="5" borderId="70" xfId="4" applyFont="1" applyFill="1" applyBorder="1" applyAlignment="1">
      <alignment horizontal="left"/>
    </xf>
    <xf numFmtId="0" fontId="21" fillId="5" borderId="68" xfId="4" applyFont="1" applyFill="1" applyBorder="1" applyAlignment="1">
      <alignment horizontal="center"/>
    </xf>
    <xf numFmtId="0" fontId="21" fillId="5" borderId="69" xfId="4" applyFont="1" applyFill="1" applyBorder="1" applyAlignment="1">
      <alignment horizontal="center"/>
    </xf>
    <xf numFmtId="0" fontId="15" fillId="13" borderId="0" xfId="4" applyFont="1" applyFill="1" applyAlignment="1">
      <alignment horizontal="left"/>
    </xf>
    <xf numFmtId="0" fontId="11" fillId="14" borderId="68" xfId="10" applyFont="1" applyFill="1" applyBorder="1" applyAlignment="1">
      <alignment horizontal="center"/>
    </xf>
    <xf numFmtId="0" fontId="32" fillId="3" borderId="57" xfId="4" applyFont="1" applyFill="1" applyBorder="1" applyProtection="1">
      <protection hidden="1"/>
    </xf>
    <xf numFmtId="0" fontId="35" fillId="3" borderId="0" xfId="4" applyFont="1" applyFill="1" applyAlignment="1">
      <alignment horizontal="left"/>
    </xf>
    <xf numFmtId="0" fontId="35" fillId="3" borderId="0" xfId="4" applyFont="1" applyFill="1" applyAlignment="1">
      <alignment horizontal="center"/>
    </xf>
    <xf numFmtId="0" fontId="35" fillId="0" borderId="0" xfId="4" applyFont="1" applyAlignment="1">
      <alignment horizontal="left"/>
    </xf>
    <xf numFmtId="0" fontId="36" fillId="13" borderId="0" xfId="4" applyFont="1" applyFill="1" applyAlignment="1">
      <alignment horizontal="left"/>
    </xf>
    <xf numFmtId="0" fontId="37" fillId="3" borderId="0" xfId="10" applyFont="1" applyFill="1"/>
    <xf numFmtId="0" fontId="37" fillId="3" borderId="80" xfId="10" applyFont="1" applyFill="1" applyBorder="1"/>
    <xf numFmtId="0" fontId="36" fillId="3" borderId="0" xfId="4" applyFont="1" applyFill="1" applyProtection="1">
      <protection hidden="1"/>
    </xf>
    <xf numFmtId="0" fontId="38" fillId="3" borderId="57" xfId="4" applyFont="1" applyFill="1" applyBorder="1" applyProtection="1">
      <protection hidden="1"/>
    </xf>
    <xf numFmtId="0" fontId="9" fillId="0" borderId="14" xfId="4" applyFont="1" applyBorder="1" applyAlignment="1">
      <alignment horizontal="left"/>
    </xf>
    <xf numFmtId="0" fontId="9" fillId="0" borderId="14" xfId="4" applyFont="1" applyBorder="1" applyAlignment="1">
      <alignment horizontal="center"/>
    </xf>
    <xf numFmtId="1" fontId="9" fillId="0" borderId="14" xfId="4" applyNumberFormat="1" applyFont="1" applyBorder="1" applyAlignment="1">
      <alignment horizontal="left"/>
    </xf>
    <xf numFmtId="14" fontId="36" fillId="13" borderId="0" xfId="4" applyNumberFormat="1" applyFont="1" applyFill="1"/>
    <xf numFmtId="167" fontId="36" fillId="0" borderId="81" xfId="10" applyNumberFormat="1" applyFont="1" applyBorder="1"/>
    <xf numFmtId="167" fontId="36" fillId="0" borderId="82" xfId="10" applyNumberFormat="1" applyFont="1" applyBorder="1"/>
    <xf numFmtId="167" fontId="36" fillId="0" borderId="10" xfId="10" applyNumberFormat="1" applyFont="1" applyBorder="1"/>
    <xf numFmtId="167" fontId="36" fillId="14" borderId="44" xfId="10" applyNumberFormat="1" applyFont="1" applyFill="1" applyBorder="1"/>
    <xf numFmtId="167" fontId="36" fillId="0" borderId="36" xfId="10" applyNumberFormat="1" applyFont="1" applyBorder="1"/>
    <xf numFmtId="167" fontId="36" fillId="14" borderId="7" xfId="10" applyNumberFormat="1" applyFont="1" applyFill="1" applyBorder="1"/>
    <xf numFmtId="0" fontId="9" fillId="0" borderId="21" xfId="4" applyFont="1" applyBorder="1" applyAlignment="1">
      <alignment horizontal="left"/>
    </xf>
    <xf numFmtId="0" fontId="9" fillId="0" borderId="21" xfId="4" applyFont="1" applyBorder="1" applyAlignment="1">
      <alignment horizontal="center"/>
    </xf>
    <xf numFmtId="1" fontId="9" fillId="0" borderId="21" xfId="4" applyNumberFormat="1" applyFont="1" applyBorder="1" applyAlignment="1">
      <alignment horizontal="left"/>
    </xf>
    <xf numFmtId="0" fontId="35" fillId="3" borderId="0" xfId="4" applyFont="1" applyFill="1" applyAlignment="1" applyProtection="1">
      <alignment horizontal="left"/>
      <protection hidden="1"/>
    </xf>
    <xf numFmtId="0" fontId="35" fillId="3" borderId="0" xfId="4" applyFont="1" applyFill="1" applyAlignment="1" applyProtection="1">
      <alignment horizontal="left"/>
      <protection locked="0"/>
    </xf>
    <xf numFmtId="0" fontId="35" fillId="3" borderId="0" xfId="4" applyFont="1" applyFill="1" applyAlignment="1" applyProtection="1">
      <alignment horizontal="center"/>
      <protection hidden="1"/>
    </xf>
    <xf numFmtId="1" fontId="35" fillId="3" borderId="0" xfId="4" applyNumberFormat="1" applyFont="1" applyFill="1" applyAlignment="1" applyProtection="1">
      <alignment horizontal="left"/>
      <protection hidden="1"/>
    </xf>
    <xf numFmtId="1" fontId="40" fillId="16" borderId="68" xfId="11" quotePrefix="1" applyNumberFormat="1" applyFont="1" applyFill="1" applyBorder="1" applyAlignment="1" applyProtection="1">
      <alignment horizontal="center"/>
      <protection hidden="1"/>
    </xf>
    <xf numFmtId="1" fontId="36" fillId="3" borderId="0" xfId="4" applyNumberFormat="1" applyFont="1" applyFill="1" applyProtection="1">
      <protection hidden="1"/>
    </xf>
    <xf numFmtId="44" fontId="40" fillId="16" borderId="68" xfId="11" quotePrefix="1" applyFont="1" applyFill="1" applyBorder="1" applyAlignment="1" applyProtection="1">
      <alignment horizontal="left"/>
      <protection hidden="1"/>
    </xf>
    <xf numFmtId="0" fontId="35" fillId="2" borderId="0" xfId="4" applyFont="1" applyFill="1" applyAlignment="1" applyProtection="1">
      <alignment horizontal="left"/>
      <protection hidden="1"/>
    </xf>
    <xf numFmtId="0" fontId="35" fillId="2" borderId="0" xfId="4" applyFont="1" applyFill="1" applyAlignment="1" applyProtection="1">
      <alignment horizontal="left"/>
      <protection locked="0"/>
    </xf>
    <xf numFmtId="0" fontId="35" fillId="2" borderId="0" xfId="4" applyFont="1" applyFill="1" applyAlignment="1" applyProtection="1">
      <alignment horizontal="center"/>
      <protection hidden="1"/>
    </xf>
    <xf numFmtId="0" fontId="32" fillId="3" borderId="60" xfId="4" applyFont="1" applyFill="1" applyBorder="1" applyProtection="1">
      <protection hidden="1"/>
    </xf>
    <xf numFmtId="0" fontId="35" fillId="2" borderId="63" xfId="4" applyFont="1" applyFill="1" applyBorder="1" applyAlignment="1" applyProtection="1">
      <alignment horizontal="left"/>
      <protection hidden="1"/>
    </xf>
    <xf numFmtId="0" fontId="35" fillId="2" borderId="63" xfId="4" applyFont="1" applyFill="1" applyBorder="1" applyAlignment="1" applyProtection="1">
      <alignment horizontal="left"/>
      <protection locked="0"/>
    </xf>
    <xf numFmtId="0" fontId="35" fillId="2" borderId="63" xfId="4" applyFont="1" applyFill="1" applyBorder="1" applyAlignment="1" applyProtection="1">
      <alignment horizontal="center"/>
      <protection hidden="1"/>
    </xf>
    <xf numFmtId="0" fontId="36" fillId="3" borderId="63" xfId="4" applyFont="1" applyFill="1" applyBorder="1" applyProtection="1">
      <protection hidden="1"/>
    </xf>
    <xf numFmtId="0" fontId="32" fillId="3" borderId="0" xfId="4" applyFont="1" applyFill="1" applyProtection="1">
      <protection hidden="1"/>
    </xf>
    <xf numFmtId="0" fontId="36" fillId="3" borderId="0" xfId="10" applyFont="1" applyFill="1"/>
    <xf numFmtId="0" fontId="36" fillId="3" borderId="0" xfId="12" applyFont="1" applyFill="1" applyAlignment="1">
      <alignment horizontal="left"/>
    </xf>
    <xf numFmtId="0" fontId="36" fillId="3" borderId="0" xfId="10" applyFont="1" applyFill="1" applyAlignment="1">
      <alignment horizontal="center"/>
    </xf>
    <xf numFmtId="0" fontId="36" fillId="3" borderId="0" xfId="4" applyFont="1" applyFill="1" applyAlignment="1">
      <alignment horizontal="center"/>
    </xf>
    <xf numFmtId="0" fontId="36" fillId="3" borderId="0" xfId="4" applyFont="1" applyFill="1"/>
    <xf numFmtId="0" fontId="41" fillId="3" borderId="0" xfId="10" applyFont="1" applyFill="1"/>
    <xf numFmtId="0" fontId="36" fillId="3" borderId="0" xfId="10" applyFont="1" applyFill="1" applyAlignment="1">
      <alignment vertical="top"/>
    </xf>
    <xf numFmtId="0" fontId="42" fillId="3" borderId="0" xfId="10" applyFont="1" applyFill="1"/>
    <xf numFmtId="44" fontId="41" fillId="3" borderId="0" xfId="10" applyNumberFormat="1" applyFont="1" applyFill="1"/>
    <xf numFmtId="0" fontId="43" fillId="3" borderId="0" xfId="4" applyFont="1" applyFill="1" applyProtection="1">
      <protection hidden="1"/>
    </xf>
    <xf numFmtId="169" fontId="41" fillId="3" borderId="0" xfId="10" applyNumberFormat="1" applyFont="1" applyFill="1"/>
    <xf numFmtId="0" fontId="36" fillId="3" borderId="0" xfId="4" applyFont="1" applyFill="1" applyAlignment="1">
      <alignment horizontal="right"/>
    </xf>
    <xf numFmtId="0" fontId="36" fillId="3" borderId="0" xfId="4" applyFont="1" applyFill="1" applyAlignment="1">
      <alignment horizontal="left"/>
    </xf>
    <xf numFmtId="0" fontId="36" fillId="0" borderId="0" xfId="4" applyFont="1" applyProtection="1">
      <protection hidden="1"/>
    </xf>
    <xf numFmtId="0" fontId="35" fillId="0" borderId="0" xfId="4" applyFont="1" applyAlignment="1" applyProtection="1">
      <alignment horizontal="left"/>
      <protection hidden="1"/>
    </xf>
    <xf numFmtId="0" fontId="35" fillId="0" borderId="0" xfId="4" applyFont="1" applyAlignment="1" applyProtection="1">
      <alignment horizontal="center"/>
      <protection hidden="1"/>
    </xf>
    <xf numFmtId="0" fontId="33" fillId="0" borderId="0" xfId="4" applyFont="1" applyAlignment="1" applyProtection="1">
      <alignment horizontal="left"/>
      <protection hidden="1"/>
    </xf>
    <xf numFmtId="0" fontId="33" fillId="0" borderId="0" xfId="4" applyFont="1" applyAlignment="1" applyProtection="1">
      <alignment horizontal="center"/>
      <protection hidden="1"/>
    </xf>
    <xf numFmtId="0" fontId="3" fillId="14" borderId="0" xfId="4" applyFill="1" applyProtection="1">
      <protection hidden="1"/>
    </xf>
    <xf numFmtId="0" fontId="7" fillId="4" borderId="3" xfId="4" applyFont="1" applyFill="1" applyBorder="1" applyAlignment="1" applyProtection="1">
      <alignment wrapText="1"/>
      <protection hidden="1"/>
    </xf>
    <xf numFmtId="0" fontId="6" fillId="0" borderId="2" xfId="5" applyBorder="1" applyAlignment="1" applyProtection="1">
      <alignment wrapText="1"/>
      <protection hidden="1"/>
    </xf>
    <xf numFmtId="0" fontId="2" fillId="3" borderId="0" xfId="4" applyFont="1" applyFill="1" applyAlignment="1" applyProtection="1">
      <alignment horizontal="center"/>
      <protection hidden="1"/>
    </xf>
    <xf numFmtId="0" fontId="6" fillId="3" borderId="0" xfId="5" applyFill="1" applyProtection="1">
      <protection hidden="1"/>
    </xf>
    <xf numFmtId="0" fontId="7" fillId="4" borderId="9" xfId="4" applyFont="1" applyFill="1" applyBorder="1" applyAlignment="1" applyProtection="1">
      <alignment wrapText="1"/>
      <protection hidden="1"/>
    </xf>
    <xf numFmtId="0" fontId="6" fillId="0" borderId="8" xfId="5" applyBorder="1" applyAlignment="1" applyProtection="1">
      <alignment wrapText="1"/>
      <protection hidden="1"/>
    </xf>
    <xf numFmtId="14" fontId="4" fillId="4" borderId="17" xfId="4" applyNumberFormat="1" applyFont="1" applyFill="1" applyBorder="1" applyAlignment="1" applyProtection="1">
      <alignment horizontal="left"/>
      <protection hidden="1"/>
    </xf>
    <xf numFmtId="0" fontId="4" fillId="4" borderId="17" xfId="5" applyFont="1" applyFill="1" applyBorder="1" applyAlignment="1" applyProtection="1">
      <alignment horizontal="left"/>
      <protection hidden="1"/>
    </xf>
    <xf numFmtId="0" fontId="6" fillId="0" borderId="17" xfId="5" applyBorder="1" applyProtection="1">
      <protection hidden="1"/>
    </xf>
    <xf numFmtId="0" fontId="6" fillId="0" borderId="32" xfId="5" applyBorder="1" applyProtection="1">
      <protection hidden="1"/>
    </xf>
    <xf numFmtId="0" fontId="7" fillId="4" borderId="3" xfId="4" applyFont="1" applyFill="1" applyBorder="1" applyAlignment="1" applyProtection="1">
      <alignment vertical="top" wrapText="1"/>
      <protection hidden="1"/>
    </xf>
    <xf numFmtId="0" fontId="7" fillId="4" borderId="2" xfId="4" applyFont="1" applyFill="1" applyBorder="1" applyAlignment="1" applyProtection="1">
      <alignment vertical="top" wrapText="1"/>
      <protection hidden="1"/>
    </xf>
    <xf numFmtId="0" fontId="11" fillId="6" borderId="31" xfId="4" applyFont="1" applyFill="1" applyBorder="1" applyAlignment="1" applyProtection="1">
      <alignment horizontal="left" vertical="top" wrapText="1"/>
      <protection hidden="1"/>
    </xf>
    <xf numFmtId="0" fontId="6" fillId="0" borderId="30" xfId="5" applyBorder="1" applyAlignment="1" applyProtection="1">
      <alignment vertical="top" wrapText="1"/>
      <protection hidden="1"/>
    </xf>
    <xf numFmtId="0" fontId="11" fillId="7" borderId="0" xfId="4" applyFont="1" applyFill="1" applyAlignment="1" applyProtection="1">
      <alignment vertical="top" wrapText="1"/>
      <protection hidden="1"/>
    </xf>
    <xf numFmtId="0" fontId="1" fillId="3" borderId="0" xfId="5" applyFont="1" applyFill="1" applyProtection="1">
      <protection hidden="1"/>
    </xf>
    <xf numFmtId="0" fontId="4" fillId="4" borderId="14" xfId="4" applyFont="1" applyFill="1" applyBorder="1" applyAlignment="1" applyProtection="1">
      <alignment horizontal="left"/>
      <protection hidden="1"/>
    </xf>
    <xf numFmtId="0" fontId="4" fillId="4" borderId="14" xfId="5" applyFont="1" applyFill="1" applyBorder="1" applyAlignment="1" applyProtection="1">
      <alignment horizontal="left"/>
      <protection hidden="1"/>
    </xf>
    <xf numFmtId="0" fontId="6" fillId="0" borderId="14" xfId="5" applyBorder="1" applyProtection="1">
      <protection hidden="1"/>
    </xf>
    <xf numFmtId="0" fontId="6" fillId="0" borderId="13" xfId="5" applyBorder="1" applyProtection="1">
      <protection hidden="1"/>
    </xf>
    <xf numFmtId="0" fontId="7" fillId="4" borderId="48" xfId="4" applyFont="1" applyFill="1" applyBorder="1" applyAlignment="1" applyProtection="1">
      <alignment wrapText="1"/>
      <protection hidden="1"/>
    </xf>
    <xf numFmtId="0" fontId="6" fillId="0" borderId="47" xfId="5" applyBorder="1" applyAlignment="1" applyProtection="1">
      <alignment wrapText="1"/>
      <protection hidden="1"/>
    </xf>
    <xf numFmtId="14" fontId="4" fillId="4" borderId="11" xfId="4" applyNumberFormat="1" applyFont="1" applyFill="1" applyBorder="1" applyAlignment="1" applyProtection="1">
      <alignment horizontal="left"/>
      <protection hidden="1"/>
    </xf>
    <xf numFmtId="0" fontId="4" fillId="4" borderId="11" xfId="5" applyFont="1" applyFill="1" applyBorder="1" applyAlignment="1" applyProtection="1">
      <alignment horizontal="left"/>
      <protection hidden="1"/>
    </xf>
    <xf numFmtId="0" fontId="6" fillId="0" borderId="11" xfId="5" applyBorder="1" applyProtection="1">
      <protection hidden="1"/>
    </xf>
    <xf numFmtId="0" fontId="6" fillId="0" borderId="10" xfId="5" applyBorder="1" applyProtection="1">
      <protection hidden="1"/>
    </xf>
    <xf numFmtId="0" fontId="7" fillId="4" borderId="9" xfId="4" applyFont="1" applyFill="1" applyBorder="1" applyAlignment="1" applyProtection="1">
      <alignment vertical="top" wrapText="1"/>
      <protection hidden="1"/>
    </xf>
    <xf numFmtId="0" fontId="7" fillId="4" borderId="8" xfId="4" applyFont="1" applyFill="1" applyBorder="1" applyAlignment="1" applyProtection="1">
      <alignment vertical="top" wrapText="1"/>
      <protection hidden="1"/>
    </xf>
    <xf numFmtId="0" fontId="4" fillId="7" borderId="0" xfId="4" applyFont="1" applyFill="1" applyAlignment="1" applyProtection="1">
      <alignment horizontal="left"/>
      <protection hidden="1"/>
    </xf>
    <xf numFmtId="0" fontId="4" fillId="7" borderId="0" xfId="5" applyFont="1" applyFill="1" applyAlignment="1" applyProtection="1">
      <alignment horizontal="left"/>
      <protection hidden="1"/>
    </xf>
    <xf numFmtId="0" fontId="2" fillId="3" borderId="0" xfId="5" applyFont="1" applyFill="1" applyProtection="1">
      <protection hidden="1"/>
    </xf>
    <xf numFmtId="14" fontId="4" fillId="7" borderId="0" xfId="4" applyNumberFormat="1" applyFont="1" applyFill="1" applyAlignment="1" applyProtection="1">
      <alignment horizontal="left"/>
      <protection hidden="1"/>
    </xf>
    <xf numFmtId="0" fontId="7" fillId="4" borderId="12" xfId="4" applyFont="1" applyFill="1" applyBorder="1" applyAlignment="1" applyProtection="1">
      <alignment vertical="top" wrapText="1"/>
      <protection hidden="1"/>
    </xf>
    <xf numFmtId="0" fontId="7" fillId="4" borderId="16" xfId="4" applyFont="1" applyFill="1" applyBorder="1" applyAlignment="1" applyProtection="1">
      <alignment vertical="top" wrapText="1"/>
      <protection hidden="1"/>
    </xf>
    <xf numFmtId="0" fontId="7" fillId="4" borderId="12" xfId="4" quotePrefix="1" applyFont="1" applyFill="1" applyBorder="1" applyAlignment="1" applyProtection="1">
      <alignment vertical="top" wrapText="1"/>
      <protection hidden="1"/>
    </xf>
    <xf numFmtId="0" fontId="7" fillId="4" borderId="25" xfId="4" applyFont="1" applyFill="1" applyBorder="1" applyAlignment="1" applyProtection="1">
      <alignment vertical="top" wrapText="1"/>
      <protection hidden="1"/>
    </xf>
    <xf numFmtId="0" fontId="7" fillId="4" borderId="24" xfId="4" applyFont="1" applyFill="1" applyBorder="1" applyAlignment="1" applyProtection="1">
      <alignment vertical="top" wrapText="1"/>
      <protection hidden="1"/>
    </xf>
    <xf numFmtId="0" fontId="1" fillId="6" borderId="30" xfId="5" applyFont="1" applyFill="1" applyBorder="1" applyAlignment="1" applyProtection="1">
      <alignment vertical="top" wrapText="1"/>
      <protection hidden="1"/>
    </xf>
    <xf numFmtId="0" fontId="11" fillId="6" borderId="19" xfId="4" applyFont="1" applyFill="1" applyBorder="1" applyAlignment="1" applyProtection="1">
      <alignment horizontal="left" vertical="top" wrapText="1"/>
      <protection hidden="1"/>
    </xf>
    <xf numFmtId="0" fontId="1" fillId="6" borderId="18" xfId="5" applyFont="1" applyFill="1" applyBorder="1" applyAlignment="1" applyProtection="1">
      <alignment vertical="top" wrapText="1"/>
      <protection hidden="1"/>
    </xf>
    <xf numFmtId="0" fontId="11" fillId="6" borderId="19" xfId="4" applyFont="1" applyFill="1" applyBorder="1" applyAlignment="1" applyProtection="1">
      <alignment horizontal="left"/>
      <protection hidden="1"/>
    </xf>
    <xf numFmtId="0" fontId="1" fillId="6" borderId="18" xfId="5" applyFont="1" applyFill="1" applyBorder="1" applyProtection="1">
      <protection hidden="1"/>
    </xf>
    <xf numFmtId="0" fontId="6" fillId="0" borderId="33" xfId="5" applyBorder="1" applyAlignment="1" applyProtection="1">
      <alignment wrapText="1"/>
      <protection hidden="1"/>
    </xf>
    <xf numFmtId="0" fontId="6" fillId="0" borderId="4" xfId="5" applyBorder="1" applyAlignment="1" applyProtection="1">
      <alignment wrapText="1"/>
      <protection hidden="1"/>
    </xf>
    <xf numFmtId="0" fontId="11" fillId="2" borderId="0" xfId="4" applyFont="1" applyFill="1" applyAlignment="1" applyProtection="1">
      <alignment horizontal="left"/>
      <protection hidden="1"/>
    </xf>
    <xf numFmtId="0" fontId="6" fillId="0" borderId="0" xfId="5" applyAlignment="1" applyProtection="1">
      <alignment horizontal="left"/>
      <protection hidden="1"/>
    </xf>
    <xf numFmtId="1" fontId="9" fillId="0" borderId="9" xfId="4" applyNumberFormat="1" applyFont="1" applyBorder="1" applyAlignment="1" applyProtection="1">
      <alignment horizontal="left"/>
      <protection hidden="1"/>
    </xf>
    <xf numFmtId="0" fontId="6" fillId="0" borderId="44" xfId="5" applyBorder="1" applyAlignment="1" applyProtection="1">
      <alignment horizontal="left"/>
      <protection hidden="1"/>
    </xf>
    <xf numFmtId="1" fontId="9" fillId="0" borderId="9" xfId="4" applyNumberFormat="1" applyFont="1" applyBorder="1" applyAlignment="1" applyProtection="1">
      <alignment horizontal="center"/>
      <protection hidden="1"/>
    </xf>
    <xf numFmtId="0" fontId="6" fillId="0" borderId="44" xfId="5" applyBorder="1" applyAlignment="1" applyProtection="1">
      <alignment horizontal="center"/>
      <protection hidden="1"/>
    </xf>
    <xf numFmtId="1" fontId="9" fillId="0" borderId="3" xfId="4" applyNumberFormat="1" applyFont="1" applyBorder="1" applyAlignment="1" applyProtection="1">
      <alignment horizontal="center"/>
      <protection hidden="1"/>
    </xf>
    <xf numFmtId="0" fontId="6" fillId="0" borderId="4" xfId="5" applyBorder="1" applyAlignment="1" applyProtection="1">
      <alignment horizontal="center"/>
      <protection hidden="1"/>
    </xf>
    <xf numFmtId="1" fontId="9" fillId="0" borderId="25" xfId="4" applyNumberFormat="1" applyFont="1" applyBorder="1" applyAlignment="1" applyProtection="1">
      <alignment horizontal="center"/>
      <protection hidden="1"/>
    </xf>
    <xf numFmtId="0" fontId="6" fillId="0" borderId="50" xfId="5" applyBorder="1" applyAlignment="1" applyProtection="1">
      <alignment horizontal="center"/>
      <protection hidden="1"/>
    </xf>
    <xf numFmtId="0" fontId="11" fillId="7" borderId="0" xfId="4" applyFont="1" applyFill="1" applyAlignment="1" applyProtection="1">
      <alignment horizontal="left" vertical="center"/>
      <protection hidden="1"/>
    </xf>
    <xf numFmtId="0" fontId="1" fillId="7" borderId="0" xfId="5" applyFont="1" applyFill="1" applyAlignment="1" applyProtection="1">
      <alignment horizontal="left" vertical="center"/>
      <protection hidden="1"/>
    </xf>
    <xf numFmtId="1" fontId="7" fillId="9" borderId="19" xfId="4" applyNumberFormat="1" applyFont="1" applyFill="1" applyBorder="1" applyAlignment="1" applyProtection="1">
      <alignment horizontal="center"/>
      <protection hidden="1"/>
    </xf>
    <xf numFmtId="0" fontId="6" fillId="0" borderId="59" xfId="5" applyBorder="1" applyAlignment="1" applyProtection="1">
      <alignment horizontal="center"/>
      <protection hidden="1"/>
    </xf>
    <xf numFmtId="0" fontId="1" fillId="0" borderId="60" xfId="5" applyFont="1" applyBorder="1" applyAlignment="1" applyProtection="1">
      <alignment horizontal="center"/>
      <protection hidden="1"/>
    </xf>
    <xf numFmtId="0" fontId="6" fillId="0" borderId="61" xfId="5" applyBorder="1" applyAlignment="1" applyProtection="1">
      <alignment horizontal="center"/>
      <protection hidden="1"/>
    </xf>
    <xf numFmtId="165" fontId="7" fillId="9" borderId="14" xfId="4" applyNumberFormat="1" applyFont="1" applyFill="1" applyBorder="1" applyAlignment="1" applyProtection="1">
      <alignment horizontal="center"/>
      <protection locked="0"/>
    </xf>
    <xf numFmtId="165" fontId="6" fillId="0" borderId="17" xfId="5" applyNumberFormat="1" applyBorder="1" applyAlignment="1" applyProtection="1">
      <alignment horizontal="center"/>
      <protection locked="0"/>
    </xf>
    <xf numFmtId="1" fontId="7" fillId="9" borderId="14" xfId="4" applyNumberFormat="1" applyFont="1" applyFill="1" applyBorder="1" applyAlignment="1" applyProtection="1">
      <alignment textRotation="90"/>
      <protection hidden="1"/>
    </xf>
    <xf numFmtId="0" fontId="6" fillId="0" borderId="17" xfId="5" applyBorder="1" applyAlignment="1" applyProtection="1">
      <alignment textRotation="90"/>
      <protection hidden="1"/>
    </xf>
    <xf numFmtId="1" fontId="7" fillId="9" borderId="13" xfId="4" applyNumberFormat="1" applyFont="1" applyFill="1" applyBorder="1" applyAlignment="1" applyProtection="1">
      <alignment horizontal="center" textRotation="90"/>
      <protection hidden="1"/>
    </xf>
    <xf numFmtId="0" fontId="6" fillId="0" borderId="32" xfId="5" applyBorder="1" applyAlignment="1" applyProtection="1">
      <alignment horizontal="center" textRotation="90"/>
      <protection hidden="1"/>
    </xf>
    <xf numFmtId="0" fontId="11" fillId="6" borderId="31" xfId="4" applyFont="1" applyFill="1" applyBorder="1" applyAlignment="1" applyProtection="1">
      <alignment horizontal="left" vertical="center"/>
      <protection hidden="1"/>
    </xf>
    <xf numFmtId="0" fontId="1" fillId="6" borderId="30" xfId="5" applyFont="1" applyFill="1" applyBorder="1" applyAlignment="1" applyProtection="1">
      <alignment horizontal="left" vertical="center"/>
      <protection hidden="1"/>
    </xf>
    <xf numFmtId="0" fontId="9" fillId="3" borderId="8" xfId="4" applyFont="1" applyFill="1" applyBorder="1" applyAlignment="1" applyProtection="1">
      <alignment horizontal="center"/>
      <protection hidden="1"/>
    </xf>
    <xf numFmtId="0" fontId="9" fillId="3" borderId="44" xfId="4" applyFont="1" applyFill="1" applyBorder="1" applyAlignment="1" applyProtection="1">
      <alignment horizontal="center"/>
      <protection hidden="1"/>
    </xf>
    <xf numFmtId="0" fontId="14" fillId="4" borderId="25" xfId="4" applyFont="1" applyFill="1" applyBorder="1" applyAlignment="1" applyProtection="1">
      <alignment horizontal="left" vertical="center"/>
      <protection hidden="1"/>
    </xf>
    <xf numFmtId="0" fontId="1" fillId="0" borderId="24" xfId="5" applyFont="1" applyBorder="1" applyAlignment="1" applyProtection="1">
      <alignment vertical="center"/>
      <protection hidden="1"/>
    </xf>
    <xf numFmtId="0" fontId="9" fillId="3" borderId="2" xfId="4" applyFont="1" applyFill="1" applyBorder="1" applyAlignment="1" applyProtection="1">
      <alignment horizontal="center"/>
      <protection hidden="1"/>
    </xf>
    <xf numFmtId="0" fontId="9" fillId="3" borderId="4" xfId="4" applyFont="1" applyFill="1" applyBorder="1" applyAlignment="1" applyProtection="1">
      <alignment horizontal="center"/>
      <protection hidden="1"/>
    </xf>
    <xf numFmtId="0" fontId="14" fillId="4" borderId="3" xfId="4" applyFont="1" applyFill="1" applyBorder="1" applyAlignment="1" applyProtection="1">
      <alignment horizontal="left"/>
      <protection hidden="1"/>
    </xf>
    <xf numFmtId="0" fontId="1" fillId="0" borderId="2" xfId="5" applyFont="1" applyBorder="1" applyProtection="1">
      <protection hidden="1"/>
    </xf>
    <xf numFmtId="0" fontId="6" fillId="0" borderId="0" xfId="0" applyFont="1" applyAlignment="1" applyProtection="1">
      <alignment horizontal="left"/>
      <protection hidden="1"/>
    </xf>
    <xf numFmtId="0" fontId="6" fillId="0" borderId="56" xfId="0" applyFont="1" applyBorder="1" applyAlignment="1" applyProtection="1">
      <alignment horizontal="left"/>
      <protection hidden="1"/>
    </xf>
    <xf numFmtId="14" fontId="8" fillId="3" borderId="0" xfId="4" applyNumberFormat="1" applyFont="1" applyFill="1" applyAlignment="1" applyProtection="1">
      <alignment horizontal="left"/>
      <protection hidden="1"/>
    </xf>
    <xf numFmtId="0" fontId="8" fillId="3" borderId="0" xfId="4" applyFont="1" applyFill="1" applyProtection="1">
      <protection hidden="1"/>
    </xf>
    <xf numFmtId="0" fontId="9" fillId="3" borderId="14" xfId="4" applyFont="1" applyFill="1" applyBorder="1" applyAlignment="1" applyProtection="1">
      <alignment horizontal="left"/>
      <protection hidden="1"/>
    </xf>
    <xf numFmtId="0" fontId="6" fillId="0" borderId="14" xfId="5" applyBorder="1" applyAlignment="1" applyProtection="1">
      <alignment horizontal="left"/>
      <protection hidden="1"/>
    </xf>
    <xf numFmtId="0" fontId="9" fillId="3" borderId="52" xfId="4" applyFont="1" applyFill="1" applyBorder="1" applyAlignment="1" applyProtection="1">
      <alignment horizontal="left"/>
      <protection hidden="1"/>
    </xf>
    <xf numFmtId="0" fontId="9" fillId="3" borderId="53" xfId="4" applyFont="1" applyFill="1" applyBorder="1" applyAlignment="1" applyProtection="1">
      <alignment horizontal="left"/>
      <protection hidden="1"/>
    </xf>
    <xf numFmtId="0" fontId="9" fillId="3" borderId="54" xfId="4" applyFont="1" applyFill="1" applyBorder="1" applyAlignment="1" applyProtection="1">
      <alignment horizontal="left"/>
      <protection hidden="1"/>
    </xf>
    <xf numFmtId="0" fontId="13" fillId="3" borderId="0" xfId="4" applyFont="1" applyFill="1" applyProtection="1">
      <protection hidden="1"/>
    </xf>
    <xf numFmtId="0" fontId="9" fillId="3" borderId="0" xfId="4" applyFont="1" applyFill="1" applyProtection="1">
      <protection hidden="1"/>
    </xf>
    <xf numFmtId="0" fontId="9" fillId="3" borderId="20" xfId="1" applyFont="1" applyFill="1" applyBorder="1" applyAlignment="1" applyProtection="1">
      <alignment horizontal="left"/>
      <protection hidden="1"/>
    </xf>
    <xf numFmtId="0" fontId="6" fillId="0" borderId="33" xfId="0" applyFont="1" applyBorder="1" applyAlignment="1" applyProtection="1">
      <alignment horizontal="left"/>
      <protection hidden="1"/>
    </xf>
    <xf numFmtId="14" fontId="13" fillId="3" borderId="0" xfId="4" applyNumberFormat="1" applyFont="1" applyFill="1" applyAlignment="1" applyProtection="1">
      <alignment horizontal="left"/>
      <protection hidden="1"/>
    </xf>
    <xf numFmtId="14" fontId="9" fillId="3" borderId="0" xfId="4" applyNumberFormat="1" applyFont="1" applyFill="1" applyAlignment="1" applyProtection="1">
      <alignment horizontal="left"/>
      <protection hidden="1"/>
    </xf>
    <xf numFmtId="0" fontId="7" fillId="5" borderId="77" xfId="4" quotePrefix="1" applyFont="1" applyFill="1" applyBorder="1" applyAlignment="1" applyProtection="1">
      <alignment horizontal="center"/>
      <protection hidden="1"/>
    </xf>
    <xf numFmtId="0" fontId="7" fillId="5" borderId="78" xfId="4" quotePrefix="1" applyFont="1" applyFill="1" applyBorder="1" applyAlignment="1" applyProtection="1">
      <alignment horizontal="center"/>
      <protection hidden="1"/>
    </xf>
    <xf numFmtId="0" fontId="7" fillId="5" borderId="79" xfId="4" quotePrefix="1" applyFont="1" applyFill="1" applyBorder="1" applyAlignment="1" applyProtection="1">
      <alignment horizontal="center"/>
      <protection hidden="1"/>
    </xf>
    <xf numFmtId="0" fontId="39" fillId="10" borderId="83" xfId="4" applyFont="1" applyFill="1" applyBorder="1" applyAlignment="1" applyProtection="1">
      <alignment horizontal="right"/>
      <protection hidden="1"/>
    </xf>
    <xf numFmtId="0" fontId="39" fillId="10" borderId="69" xfId="4" applyFont="1" applyFill="1" applyBorder="1" applyAlignment="1" applyProtection="1">
      <alignment horizontal="right"/>
      <protection hidden="1"/>
    </xf>
    <xf numFmtId="0" fontId="36" fillId="3" borderId="0" xfId="10" applyFont="1" applyFill="1" applyAlignment="1">
      <alignment horizontal="left" vertical="top" wrapText="1"/>
    </xf>
    <xf numFmtId="0" fontId="29" fillId="6" borderId="18" xfId="4" applyFont="1" applyFill="1" applyBorder="1" applyAlignment="1" applyProtection="1">
      <alignment horizontal="left" vertical="top" wrapText="1"/>
      <protection hidden="1"/>
    </xf>
    <xf numFmtId="0" fontId="0" fillId="0" borderId="75" xfId="0" applyBorder="1" applyAlignment="1" applyProtection="1">
      <alignment horizontal="left" vertical="top" wrapText="1"/>
      <protection hidden="1"/>
    </xf>
    <xf numFmtId="0" fontId="36" fillId="3" borderId="0" xfId="10" applyFont="1" applyFill="1" applyAlignment="1">
      <alignment horizontal="left"/>
    </xf>
    <xf numFmtId="0" fontId="37" fillId="3" borderId="0" xfId="10" applyFont="1" applyFill="1" applyAlignment="1">
      <alignment horizontal="left" vertical="center"/>
    </xf>
    <xf numFmtId="0" fontId="44" fillId="3" borderId="0" xfId="10" applyFont="1" applyFill="1" applyAlignment="1">
      <alignment horizontal="center"/>
    </xf>
    <xf numFmtId="0" fontId="39" fillId="10" borderId="11" xfId="4" applyFont="1" applyFill="1" applyBorder="1" applyAlignment="1" applyProtection="1">
      <alignment horizontal="right"/>
      <protection hidden="1"/>
    </xf>
    <xf numFmtId="44" fontId="40" fillId="16" borderId="84" xfId="13" quotePrefix="1" applyFont="1" applyFill="1" applyBorder="1" applyAlignment="1" applyProtection="1">
      <alignment horizontal="center"/>
      <protection hidden="1"/>
    </xf>
  </cellXfs>
  <cellStyles count="14">
    <cellStyle name="Hyperlink" xfId="8" builtinId="8"/>
    <cellStyle name="Hyperlink 2" xfId="6" xr:uid="{E847F1C3-C7FD-4252-B2E9-CFC72D251D92}"/>
    <cellStyle name="Hyperlink 2 2" xfId="9" xr:uid="{CC5B7B18-134C-4206-AE66-839877918636}"/>
    <cellStyle name="Standaard" xfId="0" builtinId="0"/>
    <cellStyle name="Standaard 2" xfId="1" xr:uid="{3C9AB2DE-B8A4-48CF-8640-DCA7FC04BD3A}"/>
    <cellStyle name="Standaard 2 2" xfId="4" xr:uid="{697B8658-65A4-4812-A0FE-61B869F45227}"/>
    <cellStyle name="Standaard 2 2 2" xfId="12" xr:uid="{A1DB5D7B-DC32-450E-9401-A557C0F81188}"/>
    <cellStyle name="Standaard 3" xfId="10" xr:uid="{57D16E7F-9AAD-4EEB-AD65-B5BE6D2947DF}"/>
    <cellStyle name="Standaard 4" xfId="2" xr:uid="{192C0BF9-9541-443A-9776-16F2977CA7D7}"/>
    <cellStyle name="Standaard 4 2 2" xfId="3" xr:uid="{DFBBC950-5442-4E1C-8377-1EF4F6A02591}"/>
    <cellStyle name="Standaard 5 2 3" xfId="7" xr:uid="{7E0D170A-9274-4523-8D5D-1C064454CC02}"/>
    <cellStyle name="Standaard 7" xfId="5" xr:uid="{A177109E-59B0-41A3-87D4-7E201B453B6A}"/>
    <cellStyle name="Valuta" xfId="13" builtinId="4"/>
    <cellStyle name="Valuta 2" xfId="11" xr:uid="{0FED0DCE-2FAD-40D3-B900-E51F0304B04A}"/>
  </cellStyles>
  <dxfs count="133">
    <dxf>
      <font>
        <color theme="0"/>
      </font>
    </dxf>
    <dxf>
      <font>
        <color theme="0"/>
      </font>
    </dxf>
    <dxf>
      <font>
        <b val="0"/>
        <i val="0"/>
        <color rgb="FF0000FF"/>
      </font>
    </dxf>
    <dxf>
      <font>
        <b val="0"/>
        <i val="0"/>
        <color rgb="FF0000FF"/>
      </font>
    </dxf>
    <dxf>
      <font>
        <b val="0"/>
        <i val="0"/>
        <color rgb="FF0000FF"/>
      </font>
    </dxf>
    <dxf>
      <font>
        <b val="0"/>
        <i val="0"/>
        <color rgb="FF0000FF"/>
      </font>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ont>
        <color theme="0"/>
      </font>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ont>
        <color theme="0"/>
      </font>
    </dxf>
    <dxf>
      <font>
        <color theme="0"/>
      </font>
    </dxf>
    <dxf>
      <font>
        <color theme="0"/>
      </font>
    </dxf>
    <dxf>
      <fill>
        <gradientFill degree="90">
          <stop position="0">
            <color theme="0"/>
          </stop>
          <stop position="1">
            <color rgb="FF00B050"/>
          </stop>
        </gradientFill>
      </fill>
    </dxf>
    <dxf>
      <fill>
        <gradientFill degree="90">
          <stop position="0">
            <color theme="0"/>
          </stop>
          <stop position="1">
            <color rgb="FFFF0000"/>
          </stop>
        </gradientFill>
      </fill>
    </dxf>
    <dxf>
      <fill>
        <patternFill>
          <bgColor rgb="FFFFC000"/>
        </patternFill>
      </fill>
    </dxf>
    <dxf>
      <fill>
        <gradientFill degree="90">
          <stop position="0">
            <color theme="0"/>
          </stop>
          <stop position="1">
            <color rgb="FF00B0F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1">
            <color rgb="FF00B050"/>
          </stop>
        </gradientFill>
      </fill>
    </dxf>
    <dxf>
      <fill>
        <gradientFill degree="90">
          <stop position="0">
            <color theme="0"/>
          </stop>
          <stop position="1">
            <color rgb="FF92D050"/>
          </stop>
        </gradientFill>
      </fill>
    </dxf>
    <dxf>
      <fill>
        <gradientFill degree="90">
          <stop position="0">
            <color theme="0"/>
          </stop>
          <stop position="1">
            <color rgb="FFFFFF00"/>
          </stop>
        </gradientFill>
      </fill>
    </dxf>
    <dxf>
      <fill>
        <gradientFill degree="90">
          <stop position="0">
            <color theme="0"/>
          </stop>
          <stop position="1">
            <color rgb="FFFF0000"/>
          </stop>
        </gradientFill>
      </fill>
    </dxf>
    <dxf>
      <fill>
        <gradientFill degree="90">
          <stop position="0">
            <color theme="0"/>
          </stop>
          <stop position="1">
            <color rgb="FFFFC000"/>
          </stop>
        </gradientFill>
      </fill>
    </dxf>
    <dxf>
      <fill>
        <gradientFill degree="90">
          <stop position="0">
            <color theme="0"/>
          </stop>
          <stop position="1">
            <color rgb="FFC00000"/>
          </stop>
        </gradientFill>
      </fill>
    </dxf>
    <dxf>
      <fill>
        <gradientFill degree="90">
          <stop position="0">
            <color theme="0"/>
          </stop>
          <stop position="0.5">
            <color rgb="FFFFFF00"/>
          </stop>
          <stop position="1">
            <color theme="0"/>
          </stop>
        </gradientFill>
      </fill>
    </dxf>
    <dxf>
      <fill>
        <gradientFill degree="90">
          <stop position="0">
            <color theme="0"/>
          </stop>
          <stop position="1">
            <color rgb="FF00B0F0"/>
          </stop>
        </gradientFill>
      </fill>
    </dxf>
    <dxf>
      <fill>
        <gradientFill degree="90">
          <stop position="0">
            <color theme="0"/>
          </stop>
          <stop position="1">
            <color rgb="FF00B05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3.xml"/></Relationships>
</file>

<file path=xl/ctrlProps/ctrlProp1.xml><?xml version="1.0" encoding="utf-8"?>
<formControlPr xmlns="http://schemas.microsoft.com/office/spreadsheetml/2009/9/main" objectType="Drop" dropLines="9" dropStyle="combo" dx="16" fmlaLink="$K$3" fmlaRange="$AE$1:$AE$11" noThreeD="1" sel="6"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9</xdr:col>
      <xdr:colOff>85725</xdr:colOff>
      <xdr:row>1</xdr:row>
      <xdr:rowOff>136525</xdr:rowOff>
    </xdr:from>
    <xdr:ext cx="4134069" cy="927100"/>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572125" y="327025"/>
          <a:ext cx="4134069" cy="9271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3</xdr:row>
          <xdr:rowOff>30480</xdr:rowOff>
        </xdr:from>
        <xdr:to>
          <xdr:col>11</xdr:col>
          <xdr:colOff>0</xdr:colOff>
          <xdr:row>4</xdr:row>
          <xdr:rowOff>7620</xdr:rowOff>
        </xdr:to>
        <xdr:sp macro="" textlink="">
          <xdr:nvSpPr>
            <xdr:cNvPr id="10241" name="Drop Down 1" hidden="1">
              <a:extLst>
                <a:ext uri="{63B3BB69-23CF-44E3-9099-C40C66FF867C}">
                  <a14:compatExt spid="_x0000_s10241"/>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oneCellAnchor>
    <xdr:from>
      <xdr:col>17</xdr:col>
      <xdr:colOff>518086</xdr:colOff>
      <xdr:row>1</xdr:row>
      <xdr:rowOff>82176</xdr:rowOff>
    </xdr:from>
    <xdr:ext cx="4186807" cy="963879"/>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0271686" y="272676"/>
          <a:ext cx="4186807" cy="96387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5</xdr:col>
      <xdr:colOff>235323</xdr:colOff>
      <xdr:row>21</xdr:row>
      <xdr:rowOff>85837</xdr:rowOff>
    </xdr:from>
    <xdr:to>
      <xdr:col>6</xdr:col>
      <xdr:colOff>53729</xdr:colOff>
      <xdr:row>26</xdr:row>
      <xdr:rowOff>22412</xdr:rowOff>
    </xdr:to>
    <xdr:pic>
      <xdr:nvPicPr>
        <xdr:cNvPr id="2" name="Afbeelding 1">
          <a:extLst>
            <a:ext uri="{FF2B5EF4-FFF2-40B4-BE49-F238E27FC236}">
              <a16:creationId xmlns:a16="http://schemas.microsoft.com/office/drawing/2014/main" id="{5EB4B179-D641-BCBB-204A-2B08ECA3D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32911" y="5643955"/>
          <a:ext cx="447617" cy="833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4134069" cy="927100"/>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609600" y="0"/>
          <a:ext cx="4134069" cy="9271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nvigor365-my.sharepoint.com/SKYLIFT04/mamut_data$/Data/System0001/Client/000/005/documents/20096053%20calculatie%20planmatig%20oh%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nvigor365-my.sharepoint.com/SERVER/bczg/XX-fer/div%20inspectie/insp%202.6/3563-923-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bczg\XX-fer\div%20inspectie\insp%202.6\3563-923-4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nvigor365-my.sharepoint.com/sites/LiftintermediairTeam/Gedeelde%20%20documenten/General/Accounts/Vivare/Beheer/Inspectietool/nieuwetool/07.01%20Conditiestaat%20V3.0%20V220401%20def.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nvigor365-my.sharepoint.com/sites/LiftintermediairTeam/Gedeelde%20%20documenten/General/Accounts/Zayaz/ACTTOOL%202022/5212-011-01%20Orthenseweg%202%20Den%20Bos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A"/>
      <sheetName val="tractieschijf en staalkabel"/>
      <sheetName val="prijs tractieschijf"/>
      <sheetName val="prijs staalkabels"/>
      <sheetName val="Nozemastr. 1-57"/>
      <sheetName val="Nozemastr. 59-115"/>
      <sheetName val="Madridweg 44-100"/>
      <sheetName val="Rembrandtweg 2-96"/>
      <sheetName val="Van Goghstr. 2-88"/>
    </sheetNames>
    <sheetDataSet>
      <sheetData sheetId="0" refreshError="1"/>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JP"/>
      <sheetName val="Opmerkingen"/>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JP"/>
      <sheetName val="Opmerkingen"/>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t"/>
      <sheetName val="Gegevensblad"/>
      <sheetName val="07.01 Conditiestaat V3"/>
    </sheetNames>
    <sheetDataSet>
      <sheetData sheetId="0" refreshError="1"/>
      <sheetData sheetId="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t"/>
      <sheetName val="Gegevensblad"/>
      <sheetName val="5212-011-01 Orthenseweg 2 Den B"/>
    </sheetNames>
    <sheetDataSet>
      <sheetData sheetId="0" refreshError="1"/>
      <sheetData sheetId="1">
        <row r="1">
          <cell r="I1" t="str">
            <v>Type Besturing</v>
          </cell>
        </row>
      </sheetData>
      <sheetData sheetId="2"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8023D-5738-4A5D-8235-58749B8722A7}">
  <sheetPr codeName="Blad32">
    <pageSetUpPr fitToPage="1"/>
  </sheetPr>
  <dimension ref="A1:AC281"/>
  <sheetViews>
    <sheetView showGridLines="0" showZeros="0" zoomScaleNormal="100" workbookViewId="0">
      <selection activeCell="L153" sqref="L153"/>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309</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254</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256</v>
      </c>
      <c r="G6" s="554" t="s">
        <v>301</v>
      </c>
      <c r="H6" s="555"/>
      <c r="I6" s="69"/>
      <c r="J6" s="32"/>
      <c r="K6" s="70"/>
      <c r="L6" s="70"/>
      <c r="M6" s="76"/>
      <c r="N6" s="70"/>
      <c r="O6" s="70"/>
      <c r="P6" s="53"/>
      <c r="Q6" s="74"/>
      <c r="R6" s="31"/>
      <c r="S6" s="31"/>
      <c r="T6" s="31"/>
    </row>
    <row r="7" spans="2:20" s="58" customFormat="1" ht="14.1" customHeight="1" x14ac:dyDescent="0.3">
      <c r="B7" s="71">
        <v>104</v>
      </c>
      <c r="C7" s="72" t="s">
        <v>8</v>
      </c>
      <c r="D7" s="75">
        <v>2005</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211</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253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630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205</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v>
      </c>
      <c r="E15" s="97" t="str">
        <f>IF(R20=0,0,IF(R20&lt;201,"Laag",IF(AND(R20&gt;201,R20&lt;500),"Middel","Hoog")))</f>
        <v>Laag</v>
      </c>
      <c r="F15" s="98">
        <f>IF(R20=0,0,R20)</f>
        <v>58.038582512057033</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4</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4</v>
      </c>
      <c r="E17" s="535"/>
      <c r="F17" s="535"/>
      <c r="G17" s="535"/>
      <c r="H17" s="536"/>
      <c r="K17" s="100"/>
      <c r="L17" s="101"/>
      <c r="M17" s="101"/>
      <c r="N17" s="102"/>
      <c r="O17" s="82"/>
      <c r="P17" s="82"/>
      <c r="Q17" s="103"/>
      <c r="R17" s="104" t="str">
        <f>CONCATENATE("01-01-",F24)</f>
        <v>01-01-2005</v>
      </c>
    </row>
    <row r="18" spans="2:29" ht="14.1" customHeight="1" x14ac:dyDescent="0.3">
      <c r="B18" s="71">
        <v>115</v>
      </c>
      <c r="C18" s="72" t="s">
        <v>23</v>
      </c>
      <c r="D18" s="75">
        <v>2</v>
      </c>
      <c r="E18" s="535"/>
      <c r="F18" s="535"/>
      <c r="G18" s="535"/>
      <c r="H18" s="536"/>
      <c r="K18" s="537" t="s">
        <v>24</v>
      </c>
      <c r="L18" s="538"/>
      <c r="M18" s="105">
        <v>39038</v>
      </c>
      <c r="N18" s="106">
        <v>43807</v>
      </c>
      <c r="O18" s="107"/>
      <c r="P18" s="108"/>
      <c r="Q18" s="108"/>
      <c r="R18" s="104">
        <f>IF(Q18&gt;0,Q18-P18,IF(P18&gt;0,P18-O18,IF(O18&gt;0,O18-N18,IF(N18&gt;0,N18-M18,IF(M18&gt;0,M18-R17)))))</f>
        <v>4769</v>
      </c>
    </row>
    <row r="19" spans="2:29" ht="14.1" customHeight="1" thickBot="1" x14ac:dyDescent="0.35">
      <c r="B19" s="71">
        <v>116</v>
      </c>
      <c r="C19" s="109" t="s">
        <v>25</v>
      </c>
      <c r="D19" s="110" t="s">
        <v>219</v>
      </c>
      <c r="E19" s="539"/>
      <c r="F19" s="539"/>
      <c r="G19" s="539"/>
      <c r="H19" s="540"/>
      <c r="K19" s="541" t="s">
        <v>27</v>
      </c>
      <c r="L19" s="542"/>
      <c r="M19" s="111" t="s">
        <v>197</v>
      </c>
      <c r="N19" s="112">
        <v>276786</v>
      </c>
      <c r="O19" s="113"/>
      <c r="P19" s="114"/>
      <c r="Q19" s="114"/>
      <c r="R19" s="104">
        <f>IF(Q19&gt;0,Q19-P19,IF(P19&gt;0,P19-O19,IF(O19&gt;0,O19-N19,IF(N19&gt;0,N19-M19,M19))))</f>
        <v>276786</v>
      </c>
    </row>
    <row r="20" spans="2:29" x14ac:dyDescent="0.3">
      <c r="E20" s="52"/>
      <c r="F20" s="117"/>
      <c r="G20" s="118"/>
      <c r="H20" s="117"/>
      <c r="K20" s="119"/>
      <c r="L20" s="119"/>
      <c r="M20" s="120"/>
      <c r="N20" s="121"/>
      <c r="O20" s="70"/>
      <c r="P20" s="70"/>
      <c r="Q20" s="70"/>
      <c r="R20" s="122">
        <f>IFERROR(R19/R18,0)</f>
        <v>58.038582512057033</v>
      </c>
    </row>
    <row r="21" spans="2:29" ht="15" thickBot="1" x14ac:dyDescent="0.35">
      <c r="E21" s="123"/>
      <c r="F21" s="124"/>
      <c r="I21" s="126"/>
      <c r="R21" s="122">
        <f>IF(Q19&gt;0,Q19,IF(P19&gt;0,P19,IF(O19&gt;0,O19,IF(N19&gt;0,N19,M19))))</f>
        <v>276786</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3</v>
      </c>
      <c r="F24" s="145">
        <v>2005</v>
      </c>
      <c r="G24" s="35" t="s">
        <v>351</v>
      </c>
      <c r="H24" s="146">
        <v>2026</v>
      </c>
      <c r="I24" s="147">
        <v>20</v>
      </c>
      <c r="J24" s="1">
        <v>11130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210</v>
      </c>
      <c r="E27" s="151">
        <v>3</v>
      </c>
      <c r="F27" s="152">
        <v>2019</v>
      </c>
      <c r="G27" s="36" t="s">
        <v>351</v>
      </c>
      <c r="H27" s="153">
        <v>2026</v>
      </c>
      <c r="I27" s="154">
        <v>10</v>
      </c>
      <c r="J27" s="1">
        <v>1530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208</v>
      </c>
      <c r="E28" s="151">
        <v>3</v>
      </c>
      <c r="F28" s="152">
        <v>2019</v>
      </c>
      <c r="G28" s="36" t="s">
        <v>351</v>
      </c>
      <c r="H28" s="153">
        <v>2026</v>
      </c>
      <c r="I28" s="154">
        <v>10</v>
      </c>
      <c r="J28" s="1">
        <v>5500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1130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20000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3</v>
      </c>
      <c r="F36" s="181">
        <v>2005</v>
      </c>
      <c r="G36" s="40" t="s">
        <v>351</v>
      </c>
      <c r="H36" s="182">
        <v>2026</v>
      </c>
      <c r="I36" s="154">
        <v>25</v>
      </c>
      <c r="J36" s="1">
        <v>13000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2036</v>
      </c>
      <c r="I38" s="154">
        <v>25</v>
      </c>
      <c r="J38" s="1">
        <v>14000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28.8" x14ac:dyDescent="0.3">
      <c r="B39" s="71">
        <v>305</v>
      </c>
      <c r="C39" s="177" t="s">
        <v>43</v>
      </c>
      <c r="D39" s="178" t="s">
        <v>350</v>
      </c>
      <c r="E39" s="179">
        <v>4</v>
      </c>
      <c r="F39" s="181">
        <v>2005</v>
      </c>
      <c r="G39" s="40" t="s">
        <v>351</v>
      </c>
      <c r="H39" s="182">
        <v>2026</v>
      </c>
      <c r="I39" s="154">
        <v>99</v>
      </c>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4000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9000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2018</v>
      </c>
      <c r="G42" s="40" t="s">
        <v>351</v>
      </c>
      <c r="H42" s="182">
        <v>2026</v>
      </c>
      <c r="I42" s="154">
        <v>10</v>
      </c>
      <c r="J42" s="1">
        <v>3000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3</v>
      </c>
      <c r="F43" s="181">
        <v>2005</v>
      </c>
      <c r="G43" s="40" t="s">
        <v>351</v>
      </c>
      <c r="H43" s="182">
        <v>2026</v>
      </c>
      <c r="I43" s="154">
        <v>25</v>
      </c>
      <c r="J43" s="1">
        <v>9000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2018</v>
      </c>
      <c r="G44" s="40" t="s">
        <v>351</v>
      </c>
      <c r="H44" s="182">
        <v>2026</v>
      </c>
      <c r="I44" s="154">
        <v>10</v>
      </c>
      <c r="J44" s="1">
        <v>3000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3</v>
      </c>
      <c r="F45" s="181">
        <v>2005</v>
      </c>
      <c r="G45" s="40" t="s">
        <v>351</v>
      </c>
      <c r="H45" s="182">
        <v>2026</v>
      </c>
      <c r="I45" s="154">
        <v>15</v>
      </c>
      <c r="J45" s="1">
        <v>2400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500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54</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239</v>
      </c>
      <c r="E50" s="144">
        <v>3</v>
      </c>
      <c r="F50" s="145">
        <v>2005</v>
      </c>
      <c r="G50" s="35">
        <v>0</v>
      </c>
      <c r="H50" s="146">
        <v>2036</v>
      </c>
      <c r="I50" s="147">
        <v>25</v>
      </c>
      <c r="J50" s="1">
        <v>13020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28.8" x14ac:dyDescent="0.3">
      <c r="B51" s="71">
        <v>401</v>
      </c>
      <c r="C51" s="192" t="s">
        <v>57</v>
      </c>
      <c r="D51" s="193" t="s">
        <v>331</v>
      </c>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6</v>
      </c>
      <c r="E52" s="151">
        <v>5</v>
      </c>
      <c r="F52" s="152">
        <v>2005</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1</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250</v>
      </c>
      <c r="E54" s="151">
        <v>3</v>
      </c>
      <c r="F54" s="152">
        <v>2005</v>
      </c>
      <c r="G54" s="36">
        <v>0</v>
      </c>
      <c r="H54" s="153">
        <v>2036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206</v>
      </c>
      <c r="E55" s="151">
        <v>3</v>
      </c>
      <c r="F55" s="152">
        <v>2020</v>
      </c>
      <c r="G55" s="36">
        <v>0</v>
      </c>
      <c r="H55" s="153">
        <v>2036</v>
      </c>
      <c r="I55" s="154">
        <v>12</v>
      </c>
      <c r="J55" s="1">
        <v>4500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3</v>
      </c>
      <c r="F56" s="152">
        <v>2005</v>
      </c>
      <c r="G56" s="36" t="s">
        <v>351</v>
      </c>
      <c r="H56" s="153">
        <v>2026</v>
      </c>
      <c r="I56" s="15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203</v>
      </c>
      <c r="E57" s="151">
        <v>3</v>
      </c>
      <c r="F57" s="152">
        <v>2005</v>
      </c>
      <c r="G57" s="36" t="s">
        <v>351</v>
      </c>
      <c r="H57" s="153">
        <v>2026</v>
      </c>
      <c r="I57" s="15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243</v>
      </c>
      <c r="E58" s="151">
        <v>4</v>
      </c>
      <c r="F58" s="152">
        <v>2013</v>
      </c>
      <c r="G58" s="36" t="s">
        <v>351</v>
      </c>
      <c r="H58" s="153">
        <v>2026</v>
      </c>
      <c r="I58" s="154">
        <v>4</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9520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9000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1900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3000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2026</v>
      </c>
      <c r="I81" s="147">
        <v>20</v>
      </c>
      <c r="J81" s="1">
        <v>2200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1000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94</v>
      </c>
      <c r="E92" s="151"/>
      <c r="F92" s="152"/>
      <c r="G92" s="36">
        <v>0</v>
      </c>
      <c r="H92" s="153"/>
      <c r="I92" s="154"/>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2026</v>
      </c>
      <c r="I94" s="154">
        <v>20</v>
      </c>
      <c r="J94" s="1">
        <v>1400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205</v>
      </c>
      <c r="E96" s="151"/>
      <c r="F96" s="152"/>
      <c r="G96" s="36">
        <v>0</v>
      </c>
      <c r="H96" s="153"/>
      <c r="I96" s="154"/>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205</v>
      </c>
      <c r="E97" s="151"/>
      <c r="F97" s="152"/>
      <c r="G97" s="36">
        <v>0</v>
      </c>
      <c r="H97" s="153"/>
      <c r="I97" s="154"/>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2200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c r="E100" s="162"/>
      <c r="F100" s="163"/>
      <c r="G100" s="37">
        <v>0</v>
      </c>
      <c r="H100" s="164"/>
      <c r="I100" s="165"/>
      <c r="J100" s="1">
        <v>600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2026</v>
      </c>
      <c r="I103" s="147">
        <v>15</v>
      </c>
      <c r="J103" s="1">
        <v>1900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249</v>
      </c>
      <c r="E105" s="151">
        <v>3</v>
      </c>
      <c r="F105" s="152">
        <v>2020</v>
      </c>
      <c r="G105" s="36" t="s">
        <v>351</v>
      </c>
      <c r="H105" s="153">
        <v>2026</v>
      </c>
      <c r="I105" s="154">
        <v>15</v>
      </c>
      <c r="J105" s="1">
        <v>400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244</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800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c r="E108" s="151"/>
      <c r="F108" s="152"/>
      <c r="G108" s="36">
        <v>0</v>
      </c>
      <c r="H108" s="153"/>
      <c r="I108" s="154"/>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v>0</v>
      </c>
      <c r="H109" s="153">
        <v>2036</v>
      </c>
      <c r="I109" s="154">
        <v>25</v>
      </c>
      <c r="J109" s="1">
        <v>5130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6" t="s">
        <v>231</v>
      </c>
      <c r="E110" s="151">
        <v>3</v>
      </c>
      <c r="F110" s="152">
        <v>2005</v>
      </c>
      <c r="G110" s="36" t="s">
        <v>351</v>
      </c>
      <c r="H110" s="153">
        <v>2026</v>
      </c>
      <c r="I110" s="154">
        <v>12</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42</v>
      </c>
      <c r="E111" s="151"/>
      <c r="F111" s="152"/>
      <c r="G111" s="36">
        <v>0</v>
      </c>
      <c r="H111" s="153"/>
      <c r="I111" s="154"/>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244</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2005</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36</v>
      </c>
      <c r="E115" s="162">
        <v>3</v>
      </c>
      <c r="F115" s="163">
        <v>2016</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246</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4</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332</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222</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4</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333</v>
      </c>
      <c r="E138" s="513" t="s">
        <v>242</v>
      </c>
      <c r="F138" s="514"/>
      <c r="G138" s="47">
        <v>0</v>
      </c>
      <c r="H138" s="153">
        <v>2023</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334</v>
      </c>
      <c r="E139" s="513" t="s">
        <v>240</v>
      </c>
      <c r="F139" s="514"/>
      <c r="G139" s="47" t="s">
        <v>351</v>
      </c>
      <c r="H139" s="153">
        <v>2026</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t="s">
        <v>335</v>
      </c>
      <c r="E140" s="513" t="s">
        <v>242</v>
      </c>
      <c r="F140" s="514"/>
      <c r="G140" s="47">
        <v>0</v>
      </c>
      <c r="H140" s="153">
        <v>2023</v>
      </c>
      <c r="I140" s="154">
        <v>99</v>
      </c>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t="s">
        <v>336</v>
      </c>
      <c r="E141" s="513" t="s">
        <v>240</v>
      </c>
      <c r="F141" s="514"/>
      <c r="G141" s="47" t="s">
        <v>351</v>
      </c>
      <c r="H141" s="153">
        <v>2024</v>
      </c>
      <c r="I141" s="154">
        <v>99</v>
      </c>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ht="43.2" x14ac:dyDescent="0.3">
      <c r="B142" s="71">
        <v>1006</v>
      </c>
      <c r="C142" s="149"/>
      <c r="D142" s="207" t="s">
        <v>329</v>
      </c>
      <c r="E142" s="513" t="s">
        <v>240</v>
      </c>
      <c r="F142" s="514"/>
      <c r="G142" s="47" t="s">
        <v>351</v>
      </c>
      <c r="H142" s="153">
        <v>2024</v>
      </c>
      <c r="I142" s="154">
        <v>99</v>
      </c>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205</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Nee</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232"/>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x14ac:dyDescent="0.3">
      <c r="B151" s="71">
        <v>1101</v>
      </c>
      <c r="C151" s="177"/>
      <c r="D151" s="156"/>
      <c r="E151" s="233"/>
      <c r="F151" s="234"/>
      <c r="G151" s="45">
        <v>0</v>
      </c>
      <c r="H151" s="153"/>
      <c r="I151" s="235"/>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331</v>
      </c>
      <c r="E152" s="233"/>
      <c r="F152" s="234"/>
      <c r="G152" s="45" t="s">
        <v>351</v>
      </c>
      <c r="H152" s="153">
        <v>2026</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57.6" x14ac:dyDescent="0.3">
      <c r="B153" s="71">
        <v>1103</v>
      </c>
      <c r="C153" s="177"/>
      <c r="D153" s="156" t="s">
        <v>337</v>
      </c>
      <c r="E153" s="233"/>
      <c r="F153" s="234"/>
      <c r="G153" s="45" t="s">
        <v>351</v>
      </c>
      <c r="H153" s="153">
        <v>2024</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ht="28.8" x14ac:dyDescent="0.3">
      <c r="B154" s="71">
        <v>1104</v>
      </c>
      <c r="C154" s="177"/>
      <c r="D154" s="156" t="s">
        <v>350</v>
      </c>
      <c r="E154" s="233"/>
      <c r="F154" s="234"/>
      <c r="G154" s="45" t="s">
        <v>351</v>
      </c>
      <c r="H154" s="153">
        <v>2026</v>
      </c>
      <c r="I154" s="154">
        <v>99</v>
      </c>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235"/>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235"/>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235"/>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235"/>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235"/>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235"/>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240"/>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109</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35</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3.1142857142857143</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1</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0.1</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235</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205</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205</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244</v>
      </c>
      <c r="E197" s="269"/>
      <c r="F197" s="270"/>
      <c r="H197" s="31"/>
      <c r="I197" s="31"/>
      <c r="Q197" s="271"/>
      <c r="U197" s="31"/>
    </row>
    <row r="198" spans="2:21" ht="14.1" customHeight="1" x14ac:dyDescent="0.3">
      <c r="B198" s="499" t="s">
        <v>170</v>
      </c>
      <c r="C198" s="500"/>
      <c r="D198" s="207" t="s">
        <v>244</v>
      </c>
      <c r="E198" s="269"/>
      <c r="F198" s="270"/>
      <c r="H198" s="31"/>
      <c r="I198" s="31"/>
      <c r="Q198" s="271"/>
      <c r="U198" s="31"/>
    </row>
    <row r="199" spans="2:21" ht="14.1" customHeight="1" x14ac:dyDescent="0.3">
      <c r="B199" s="499" t="s">
        <v>171</v>
      </c>
      <c r="C199" s="500"/>
      <c r="D199" s="207" t="s">
        <v>244</v>
      </c>
      <c r="E199" s="269"/>
      <c r="F199" s="270"/>
      <c r="H199" s="31"/>
      <c r="I199" s="31"/>
      <c r="Q199" s="271"/>
      <c r="U199" s="31"/>
    </row>
    <row r="200" spans="2:21" ht="14.1" customHeight="1" x14ac:dyDescent="0.3">
      <c r="B200" s="499" t="s">
        <v>172</v>
      </c>
      <c r="C200" s="500"/>
      <c r="D200" s="207" t="s">
        <v>244</v>
      </c>
      <c r="E200" s="269"/>
      <c r="F200" s="270"/>
      <c r="G200" s="275"/>
      <c r="H200" s="31"/>
      <c r="I200" s="31"/>
      <c r="P200" s="271"/>
      <c r="U200" s="31"/>
    </row>
    <row r="201" spans="2:21" ht="14.1" customHeight="1" x14ac:dyDescent="0.3">
      <c r="B201" s="499" t="s">
        <v>173</v>
      </c>
      <c r="C201" s="500"/>
      <c r="D201" s="207" t="s">
        <v>244</v>
      </c>
      <c r="E201" s="269"/>
      <c r="F201" s="270"/>
      <c r="G201" s="275"/>
      <c r="H201" s="31"/>
      <c r="I201" s="31"/>
      <c r="P201" s="271"/>
      <c r="U201" s="31"/>
    </row>
    <row r="202" spans="2:21" ht="14.1" customHeight="1" x14ac:dyDescent="0.3">
      <c r="B202" s="501" t="s">
        <v>174</v>
      </c>
      <c r="C202" s="500"/>
      <c r="D202" s="207" t="s">
        <v>244</v>
      </c>
      <c r="E202" s="269"/>
      <c r="F202" s="270"/>
      <c r="G202" s="275"/>
      <c r="H202" s="31"/>
      <c r="I202" s="31"/>
      <c r="P202" s="271"/>
      <c r="U202" s="31"/>
    </row>
    <row r="203" spans="2:21" ht="42" customHeight="1" x14ac:dyDescent="0.3">
      <c r="B203" s="499" t="s">
        <v>175</v>
      </c>
      <c r="C203" s="500"/>
      <c r="D203" s="207" t="s">
        <v>244</v>
      </c>
      <c r="E203" s="269"/>
      <c r="F203" s="270"/>
      <c r="G203" s="275"/>
      <c r="H203" s="31"/>
      <c r="I203" s="31"/>
      <c r="P203" s="271"/>
      <c r="U203" s="31"/>
    </row>
    <row r="204" spans="2:21" ht="14.1" customHeight="1" x14ac:dyDescent="0.3">
      <c r="B204" s="499" t="s">
        <v>176</v>
      </c>
      <c r="C204" s="500"/>
      <c r="D204" s="207" t="s">
        <v>244</v>
      </c>
      <c r="E204" s="269"/>
      <c r="F204" s="270"/>
      <c r="G204" s="275"/>
      <c r="H204" s="31"/>
      <c r="I204" s="31"/>
      <c r="P204" s="271"/>
      <c r="U204" s="31"/>
    </row>
    <row r="205" spans="2:21" ht="14.1" customHeight="1" x14ac:dyDescent="0.3">
      <c r="B205" s="499" t="s">
        <v>177</v>
      </c>
      <c r="C205" s="500"/>
      <c r="D205" s="207" t="s">
        <v>244</v>
      </c>
      <c r="E205" s="269"/>
      <c r="F205" s="270"/>
      <c r="G205" s="275"/>
      <c r="H205" s="31"/>
      <c r="I205" s="31"/>
      <c r="P205" s="271"/>
      <c r="U205" s="31"/>
    </row>
    <row r="206" spans="2:21" ht="14.1" customHeight="1" x14ac:dyDescent="0.3">
      <c r="B206" s="499" t="s">
        <v>178</v>
      </c>
      <c r="C206" s="500"/>
      <c r="D206" s="207" t="s">
        <v>244</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sHmoX9H3GX2qoRrsCDwAxGxLfHfuNWJIE+0JhUTQR5vQSPoljW65kVUCuqCQ8miy8bQ1wz16/qtHkVIdiB2BMQ==" saltValue="Zd+XacORtlnkhi5Y+o5hig=="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132" priority="1" operator="equal">
      <formula>"middel"</formula>
    </cfRule>
    <cfRule type="cellIs" dxfId="131" priority="2" operator="equal">
      <formula>"laag"</formula>
    </cfRule>
    <cfRule type="cellIs" dxfId="130" priority="3" operator="equal">
      <formula>"hoog"</formula>
    </cfRule>
  </conditionalFormatting>
  <conditionalFormatting sqref="E24:E133">
    <cfRule type="cellIs" dxfId="129" priority="4" operator="equal">
      <formula>6</formula>
    </cfRule>
    <cfRule type="cellIs" dxfId="128" priority="5" operator="equal">
      <formula>4</formula>
    </cfRule>
    <cfRule type="cellIs" dxfId="127" priority="6" operator="equal">
      <formula>5</formula>
    </cfRule>
    <cfRule type="cellIs" dxfId="126" priority="7" operator="equal">
      <formula>3</formula>
    </cfRule>
    <cfRule type="cellIs" dxfId="125" priority="8" operator="equal">
      <formula>2</formula>
    </cfRule>
    <cfRule type="cellIs" dxfId="124" priority="9" operator="equal">
      <formula>1</formula>
    </cfRule>
  </conditionalFormatting>
  <conditionalFormatting sqref="E136:E149 E162">
    <cfRule type="cellIs" dxfId="123" priority="79" operator="equal">
      <formula>6</formula>
    </cfRule>
    <cfRule type="cellIs" dxfId="122" priority="80" operator="equal">
      <formula>4</formula>
    </cfRule>
    <cfRule type="cellIs" dxfId="121" priority="81" operator="equal">
      <formula>5</formula>
    </cfRule>
    <cfRule type="cellIs" dxfId="120" priority="82" operator="equal">
      <formula>3</formula>
    </cfRule>
    <cfRule type="cellIs" dxfId="119" priority="83" operator="equal">
      <formula>2</formula>
    </cfRule>
    <cfRule type="cellIs" dxfId="118" priority="84" operator="equal">
      <formula>1</formula>
    </cfRule>
  </conditionalFormatting>
  <dataValidations count="44">
    <dataValidation type="list" errorStyle="warning" allowBlank="1" showInputMessage="1" showErrorMessage="1" promptTitle="Conditie" prompt="Conditie" sqref="E103:E115 E34:E47 E50:E59 E24:E31 E76:E78 E62:E72 E81:E100" xr:uid="{D4CA93D2-8422-4988-9285-1B95B61D01E5}">
      <formula1>Conditie</formula1>
    </dataValidation>
    <dataValidation type="list" errorStyle="warning" showInputMessage="1" showErrorMessage="1" promptTitle="Rittenteller" prompt="Rittenteller" sqref="M19" xr:uid="{3D53EB65-9BEE-46D8-8E48-89CFE01DD206}">
      <formula1>Rittenteller</formula1>
    </dataValidation>
    <dataValidation type="list" allowBlank="1" showInputMessage="1" showErrorMessage="1" sqref="E137:F145" xr:uid="{A6F0840B-3187-426D-9847-29C15CAF4B6E}">
      <formula1>keuringen</formula1>
    </dataValidation>
    <dataValidation type="list" errorStyle="warning" allowBlank="1" showInputMessage="1" showErrorMessage="1" promptTitle="Uitgevoerd onderhoud" prompt="Uitgevoerd onderhoud" sqref="D124" xr:uid="{6475F768-5213-4472-B28B-FD6E61090FE9}">
      <formula1>Uitgevoerd_onderhoud</formula1>
    </dataValidation>
    <dataValidation type="list" errorStyle="warning" allowBlank="1" showInputMessage="1" showErrorMessage="1" promptTitle="Afdichtingen" prompt="Afdichtingen" sqref="D65 D67" xr:uid="{BAEFC006-37EC-425D-BCD3-0D8DC86C0F5C}">
      <formula1>Lekkage</formula1>
    </dataValidation>
    <dataValidation type="list" allowBlank="1" showInputMessage="1" showErrorMessage="1" promptTitle="Buffers" prompt="Buffers" sqref="D110" xr:uid="{D7BB04C7-CDBB-4CB5-9100-47BE8781C59B}">
      <formula1>Abuffers</formula1>
    </dataValidation>
    <dataValidation type="list" allowBlank="1" showInputMessage="1" showErrorMessage="1" sqref="D26" xr:uid="{F4B2A82C-B7A3-47C0-8DB5-7F6959F57FAE}">
      <formula1>ja_nee_n.v.t.</formula1>
    </dataValidation>
    <dataValidation type="list" allowBlank="1" showInputMessage="1" showErrorMessage="1" sqref="D47" xr:uid="{F4026C2D-04F9-48B4-B27D-F4744F410EA6}">
      <formula1>maten</formula1>
    </dataValidation>
    <dataValidation type="list" allowBlank="1" showInputMessage="1" showErrorMessage="1" promptTitle="Esthetiek cabine interieur" prompt="Esthetiek cabine interieur" sqref="D113" xr:uid="{B82F11AC-07D1-4FC4-8C4A-0D87D25501CA}">
      <formula1>Cabine</formula1>
    </dataValidation>
    <dataValidation type="list" allowBlank="1" showInputMessage="1" showErrorMessage="1" promptTitle="Cabineframe, roestvorming" prompt="Cabineframe, roestvorming" sqref="D112" xr:uid="{E7AA53BA-6690-41DD-9EFA-CDE02CEC7C71}">
      <formula1>Roestvorming</formula1>
    </dataValidation>
    <dataValidation type="list" errorStyle="warning" allowBlank="1" showInputMessage="1" showErrorMessage="1" promptTitle="Hydraulische buffers" prompt="Hydraulische buffers" sqref="D111" xr:uid="{78C9DF06-454F-4806-9E1D-DD23D5A014EA}">
      <formula1>Buffers</formula1>
    </dataValidation>
    <dataValidation type="list" allowBlank="1" showInputMessage="1" showErrorMessage="1" promptTitle="Schachtverlichting" prompt="Schachtverlichting" sqref="D107" xr:uid="{B6A1A748-6081-4ED8-B249-4DA145590113}">
      <formula1>Schacht</formula1>
    </dataValidation>
    <dataValidation type="list" allowBlank="1" showInputMessage="1" showErrorMessage="1" promptTitle="Spanwiel" prompt="Spanwiel" sqref="D106" xr:uid="{972197F9-DC85-4462-BA2C-95E6D42565B6}">
      <formula1>Spanwiel</formula1>
    </dataValidation>
    <dataValidation type="list" allowBlank="1" showInputMessage="1" showErrorMessage="1" promptTitle="Snelheidsbegrenzer kabel" prompt="Snelheidsbegrenzer kabel" sqref="D105" xr:uid="{0B5171F3-23BD-469E-B239-C5BDB4E17A3F}">
      <formula1>Kabel</formula1>
    </dataValidation>
    <dataValidation type="list" allowBlank="1" showInputMessage="1" showErrorMessage="1" sqref="D91" xr:uid="{58B50477-BF20-4923-A34B-CD2F590D0391}">
      <formula1>spreekluister</formula1>
    </dataValidation>
    <dataValidation type="list" allowBlank="1" showInputMessage="1" showErrorMessage="1" promptTitle="Afleidwiel plunjer" prompt="Afleidwiel plunjer" sqref="D72" xr:uid="{AC249B0C-5482-455C-97F6-2AE214CD02F9}">
      <formula1>Afleidwiel</formula1>
    </dataValidation>
    <dataValidation type="list" errorStyle="warning" allowBlank="1" showInputMessage="1" showErrorMessage="1" promptTitle="Draagkabels" prompt="Draagkabels" sqref="D55" xr:uid="{856C2AD0-5948-4F8C-A98E-6C61F59BF3EA}">
      <formula1>Draagmiddelen</formula1>
    </dataValidation>
    <dataValidation type="list" allowBlank="1" showInputMessage="1" showErrorMessage="1" promptTitle="Staalkabels" prompt="Staalkabels" sqref="D71" xr:uid="{C2A629CC-A103-4333-845C-27B802A71599}">
      <formula1>Draagmiddelen</formula1>
    </dataValidation>
    <dataValidation type="list" allowBlank="1" showInputMessage="1" showErrorMessage="1" promptTitle="Ophanging" prompt="Ophanging" sqref="D53" xr:uid="{B153B188-14E7-4134-8D3C-0CEC8DC89D0C}">
      <formula1>Ophanging</formula1>
    </dataValidation>
    <dataValidation type="list" allowBlank="1" showInputMessage="1" showErrorMessage="1" sqref="D52" xr:uid="{0D29217F-E054-44FE-95DC-1C2557B02681}">
      <formula1>Aantallen</formula1>
    </dataValidation>
    <dataValidation type="list" errorStyle="warning" allowBlank="1" showInputMessage="1" showErrorMessage="1" promptTitle="Type vanginstallatie" prompt="Type vanginstallatie" sqref="D109" xr:uid="{B4FCD741-1D17-421C-97E5-01FE6D68F365}">
      <formula1>vanginstallatie</formula1>
    </dataValidation>
    <dataValidation type="list" errorStyle="warning" allowBlank="1" showInputMessage="1" showErrorMessage="1" promptTitle="Type snelheidsbegrenzer" prompt="Type snelheidsbegrenzer" sqref="D103" xr:uid="{7AEDCF73-DB49-4C03-8218-2C10CE8B31C2}">
      <formula1>Snelheidsbegrenzer</formula1>
    </dataValidation>
    <dataValidation type="list" errorStyle="warning" allowBlank="1" showInputMessage="1" showErrorMessage="1" promptTitle="Type tableau" prompt="Type tableau" sqref="D81 D94" xr:uid="{B524BC98-84F4-467E-A59E-26A363CD059A}">
      <formula1>tableau</formula1>
    </dataValidation>
    <dataValidation type="list" errorStyle="warning" allowBlank="1" showInputMessage="1" showErrorMessage="1" promptTitle="Type geleidingen" prompt="Type geleidingen" sqref="D76:D77" xr:uid="{C05F2D92-AC3A-4BC3-987D-E220CA0F33E5}">
      <formula1>Geleidingen</formula1>
    </dataValidation>
    <dataValidation type="list" allowBlank="1" showInputMessage="1" showErrorMessage="1" sqref="D75" xr:uid="{256EED1B-C01A-43BB-B7F5-D7E912B2538C}">
      <formula1>Opstelling</formula1>
    </dataValidation>
    <dataValidation type="list" errorStyle="warning" allowBlank="1" showInputMessage="1" showErrorMessage="1" promptTitle="Type cilinder" prompt="Type cilinder" sqref="D66" xr:uid="{5F5EABC6-330B-4E69-9BDC-85C66A5CD161}">
      <formula1>cilinder</formula1>
    </dataValidation>
    <dataValidation type="list" errorStyle="warning" allowBlank="1" showInputMessage="1" showErrorMessage="1" promptTitle="Type stuurblok" prompt="Type stuurblok" sqref="D64" xr:uid="{5C2A7472-9B9F-4730-8DA6-CC5DEB45F25D}">
      <formula1>stuurblok</formula1>
    </dataValidation>
    <dataValidation type="list" errorStyle="warning" allowBlank="1" showInputMessage="1" showErrorMessage="1" promptTitle="Goed/voldoende/matig" prompt="Goed/voldoende/matig" sqref="D123 D125:D130" xr:uid="{CEEA4B7A-DEA0-4346-9458-C560CD1F0C39}">
      <formula1>Goed_voldoende_matig</formula1>
    </dataValidation>
    <dataValidation type="list" errorStyle="warning" allowBlank="1" showInputMessage="1" showErrorMessage="1" promptTitle="Onderhoudsbedrijf" prompt="Onderhoudsbedrijf" sqref="D120" xr:uid="{3AD08F99-FF7F-4A1B-81F2-50F21B5F41F5}">
      <formula1>Onderhoudsbedrijf</formula1>
    </dataValidation>
    <dataValidation type="list" errorStyle="warning" allowBlank="1" showInputMessage="1" showErrorMessage="1" promptTitle="Type aggregaat" prompt="Type aggregaat" sqref="D62" xr:uid="{F714C50C-BB4A-461C-882B-BEE584EA593F}">
      <formula1>aggregaat</formula1>
    </dataValidation>
    <dataValidation type="list" errorStyle="warning" allowBlank="1" showInputMessage="1" showErrorMessage="1" promptTitle="Olie verversen" prompt="Olie verversen" sqref="D58 D70" xr:uid="{35C231CC-637D-4D62-8482-E79606ED13C2}">
      <formula1>Olie</formula1>
    </dataValidation>
    <dataValidation type="list" errorStyle="warning" allowBlank="1" showInputMessage="1" showErrorMessage="1" promptTitle="Type aandrijving" prompt="Type aandrijving" sqref="D50" xr:uid="{6B787C34-667C-4B42-9A91-CFC5EC3096A0}">
      <formula1>Aandrijving</formula1>
    </dataValidation>
    <dataValidation type="list" errorStyle="warning" allowBlank="1" showInputMessage="1" showErrorMessage="1" promptTitle="Type deuraandrijving" prompt="Type deuraandrijving" sqref="D43" xr:uid="{116B0277-B6FC-4DD1-A112-C8CBB4F3E0D7}">
      <formula1>Deuraandrijving</formula1>
    </dataValidation>
    <dataValidation type="list" errorStyle="warning" allowBlank="1" showInputMessage="1" showErrorMessage="1" promptTitle="Type cabinedeuren" prompt="Type cabinedeuren" sqref="D36 D38" xr:uid="{D2305B0B-553C-441C-9E76-C6EBB7949A0A}">
      <formula1>Cabinedeuren</formula1>
    </dataValidation>
    <dataValidation type="list" errorStyle="warning" allowBlank="1" showInputMessage="1" showErrorMessage="1" promptTitle="Type Handbewogen deuren" prompt="Type Handbewogen deuren" sqref="D34" xr:uid="{46F70497-B14E-4BF7-971D-E286D8B5E140}">
      <formula1>Handbewogen_deuren</formula1>
    </dataValidation>
    <dataValidation type="list" errorStyle="warning" allowBlank="1" showInputMessage="1" showErrorMessage="1" promptTitle="Frequentieregeling/Softstarter" prompt="Frequentieregeling/Softstarter" sqref="D28" xr:uid="{00D78B3C-1321-4A15-86E5-8BF3D4CB8E38}">
      <formula1>IF(C28="Softstarter",Softstarter,Frequentieregeling)</formula1>
    </dataValidation>
    <dataValidation type="list" errorStyle="warning" allowBlank="1" showInputMessage="1" showErrorMessage="1" promptTitle="Type Hoofdstroomrelais" prompt="Type Hoofdstroomrelais" sqref="D27" xr:uid="{91EC63D4-FF3A-448C-A029-987483B76146}">
      <formula1>Hoofdstroomrelais</formula1>
    </dataValidation>
    <dataValidation type="list" errorStyle="warning" allowBlank="1" showInputMessage="1" showErrorMessage="1" promptTitle="Ja/nee/n.v.t." prompt="Ja/nee/n.v.t." sqref="D68:D69 D146 D114:D115 D44:D46 D100 D83:D90 D95:D98 D40:D42 D56:D57 D171:D177 D181:D187 D191:D192 D195 D197:D212 D216:D218 D29:D30" xr:uid="{93E258D7-B555-448D-B89E-CB0F2CC1EE5B}">
      <formula1>ja_nee_n.v.t.</formula1>
    </dataValidation>
    <dataValidation type="list" errorStyle="warning" allowBlank="1" showInputMessage="1" showErrorMessage="1" promptTitle="Type besturing" prompt="Type besturing" sqref="D24" xr:uid="{60F0AF89-83A6-446E-97ED-6EA8E73EFB39}">
      <formula1>Besturing</formula1>
    </dataValidation>
    <dataValidation type="list" errorStyle="warning" allowBlank="1" showInputMessage="1" showErrorMessage="1" promptTitle="Toegangssleutels" prompt="Toegangssleutels" sqref="D194" xr:uid="{D7F25C6B-9A64-4ECA-B474-1D7C917A302F}">
      <formula1>Toegangssleutels</formula1>
    </dataValidation>
    <dataValidation type="list" errorStyle="warning" allowBlank="1" showInputMessage="1" showErrorMessage="1" promptTitle="Machinekamersleutels" prompt="Machinekamersleutels" sqref="D193" xr:uid="{669B2B39-8175-45B8-893F-A8630786E07E}">
      <formula1>Sleutels_MK</formula1>
    </dataValidation>
    <dataValidation type="list" errorStyle="warning" allowBlank="1" showInputMessage="1" showErrorMessage="1" promptTitle="Type gebruik" prompt="Type gebruik" sqref="D180" xr:uid="{7566A69C-396E-4A60-942E-DA4D8C29B188}">
      <formula1>Type_gebruik</formula1>
    </dataValidation>
    <dataValidation type="list" allowBlank="1" showInputMessage="1" showErrorMessage="1" promptTitle="Gebruiksintensiteit" prompt="Gebruiksintensiteit" sqref="D15" xr:uid="{A8CF0FB2-F9A0-471A-80E2-AA7616FC6682}">
      <formula1>Gebruiksintensiteit</formula1>
    </dataValidation>
    <dataValidation type="list" errorStyle="warning" allowBlank="1" showInputMessage="1" showErrorMessage="1" promptTitle="Keurende instantie" prompt="Keurende instantie" sqref="D147" xr:uid="{1B43243C-6D97-48AC-A07C-D1C2480BC510}">
      <formula1>Keurende_instantie</formula1>
    </dataValidation>
  </dataValidations>
  <hyperlinks>
    <hyperlink ref="C1" location="'MJP Totaal'!A1" display="Terug" xr:uid="{955A469E-3B7A-4867-9E51-1309EFD43C81}"/>
    <hyperlink ref="D1" location="'MJP Totaal'!A1" display="Terug" xr:uid="{02D671D1-630F-47C1-BCBC-3779CEAEE11C}"/>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7E9C-1AAF-44CE-B836-EB794A92B162}">
  <sheetPr codeName="Blad36">
    <pageSetUpPr fitToPage="1"/>
  </sheetPr>
  <dimension ref="A1:AC281"/>
  <sheetViews>
    <sheetView showGridLines="0" showZeros="0" topLeftCell="A4" zoomScaleNormal="100" workbookViewId="0">
      <selection activeCell="N178" sqref="N178"/>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v>6</v>
      </c>
      <c r="C1" s="290" t="s">
        <v>347</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307</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271</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314</v>
      </c>
      <c r="G6" s="554" t="s">
        <v>300</v>
      </c>
      <c r="H6" s="555"/>
      <c r="I6" s="69"/>
      <c r="J6" s="32"/>
      <c r="K6" s="70"/>
      <c r="L6" s="70"/>
      <c r="M6" s="76"/>
      <c r="N6" s="70"/>
      <c r="O6" s="70"/>
      <c r="P6" s="53"/>
      <c r="Q6" s="74"/>
      <c r="R6" s="31"/>
      <c r="S6" s="31"/>
      <c r="T6" s="31"/>
    </row>
    <row r="7" spans="2:20" s="58" customFormat="1" ht="14.1" customHeight="1" x14ac:dyDescent="0.3">
      <c r="B7" s="71">
        <v>104</v>
      </c>
      <c r="C7" s="72" t="s">
        <v>8</v>
      </c>
      <c r="D7" s="75">
        <v>2005</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214</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263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1000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36</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tr">
        <f>IF(R20=0,0,IF(R20&lt;201,"Laag",IF(AND(R20&gt;201,R20&lt;500),"Middel","Hoog")))</f>
        <v>Middel</v>
      </c>
      <c r="F15" s="98">
        <f>IF(R20=0,0,R20)</f>
        <v>375.25707695533657</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11</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10</v>
      </c>
      <c r="E17" s="535"/>
      <c r="F17" s="535"/>
      <c r="G17" s="535"/>
      <c r="H17" s="536"/>
      <c r="K17" s="100"/>
      <c r="L17" s="101"/>
      <c r="M17" s="101"/>
      <c r="N17" s="102"/>
      <c r="O17" s="82"/>
      <c r="P17" s="82"/>
      <c r="Q17" s="103"/>
      <c r="R17" s="104" t="str">
        <f>CONCATENATE("01-01-",F24)</f>
        <v>01-01-2005</v>
      </c>
    </row>
    <row r="18" spans="2:29" ht="14.1" customHeight="1" x14ac:dyDescent="0.3">
      <c r="B18" s="71">
        <v>115</v>
      </c>
      <c r="C18" s="72" t="s">
        <v>23</v>
      </c>
      <c r="D18" s="75">
        <v>2</v>
      </c>
      <c r="E18" s="535"/>
      <c r="F18" s="535"/>
      <c r="G18" s="535"/>
      <c r="H18" s="536"/>
      <c r="K18" s="537" t="s">
        <v>24</v>
      </c>
      <c r="L18" s="538"/>
      <c r="M18" s="105">
        <v>39038</v>
      </c>
      <c r="N18" s="106">
        <v>43807</v>
      </c>
      <c r="O18" s="107"/>
      <c r="P18" s="108"/>
      <c r="Q18" s="108"/>
      <c r="R18" s="104">
        <f>IF(Q18&gt;0,Q18-P18,IF(P18&gt;0,P18-O18,IF(O18&gt;0,O18-N18,IF(N18&gt;0,N18-M18,IF(M18&gt;0,M18-R17)))))</f>
        <v>4769</v>
      </c>
    </row>
    <row r="19" spans="2:29" ht="14.1" customHeight="1" thickBot="1" x14ac:dyDescent="0.35">
      <c r="B19" s="71">
        <v>116</v>
      </c>
      <c r="C19" s="109" t="s">
        <v>25</v>
      </c>
      <c r="D19" s="110" t="s">
        <v>219</v>
      </c>
      <c r="E19" s="539"/>
      <c r="F19" s="539"/>
      <c r="G19" s="539"/>
      <c r="H19" s="540"/>
      <c r="K19" s="541" t="s">
        <v>27</v>
      </c>
      <c r="L19" s="542"/>
      <c r="M19" s="111" t="s">
        <v>197</v>
      </c>
      <c r="N19" s="112">
        <v>1789601</v>
      </c>
      <c r="O19" s="113"/>
      <c r="P19" s="114"/>
      <c r="Q19" s="114"/>
      <c r="R19" s="104">
        <f>IF(Q19&gt;0,Q19-P19,IF(P19&gt;0,P19-O19,IF(O19&gt;0,O19-N19,IF(N19&gt;0,N19-M19,M19))))</f>
        <v>1789601</v>
      </c>
    </row>
    <row r="20" spans="2:29" x14ac:dyDescent="0.3">
      <c r="E20" s="52"/>
      <c r="F20" s="117"/>
      <c r="G20" s="118"/>
      <c r="H20" s="117"/>
      <c r="K20" s="119"/>
      <c r="L20" s="119"/>
      <c r="M20" s="120"/>
      <c r="N20" s="121"/>
      <c r="O20" s="70"/>
      <c r="P20" s="70"/>
      <c r="Q20" s="70"/>
      <c r="R20" s="122">
        <f>IFERROR(R19/R18,0)</f>
        <v>375.25707695533657</v>
      </c>
    </row>
    <row r="21" spans="2:29" ht="15" thickBot="1" x14ac:dyDescent="0.35">
      <c r="E21" s="123"/>
      <c r="F21" s="124"/>
      <c r="I21" s="126"/>
      <c r="R21" s="122">
        <f>IF(Q19&gt;0,Q19,IF(P19&gt;0,P19,IF(O19&gt;0,O19,IF(N19&gt;0,N19,M19))))</f>
        <v>1789601</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3</v>
      </c>
      <c r="F24" s="145">
        <v>2005</v>
      </c>
      <c r="G24" s="35" t="s">
        <v>351</v>
      </c>
      <c r="H24" s="146">
        <v>2026</v>
      </c>
      <c r="I24" s="147">
        <v>20</v>
      </c>
      <c r="J24" s="1">
        <v>14500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2017</v>
      </c>
      <c r="G27" s="36" t="s">
        <v>351</v>
      </c>
      <c r="H27" s="153">
        <v>2026</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215</v>
      </c>
      <c r="E28" s="151">
        <v>3</v>
      </c>
      <c r="F28" s="152">
        <v>2019</v>
      </c>
      <c r="G28" s="36" t="s">
        <v>351</v>
      </c>
      <c r="H28" s="153">
        <v>2026</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55000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3</v>
      </c>
      <c r="F36" s="181">
        <v>2005</v>
      </c>
      <c r="G36" s="40" t="s">
        <v>351</v>
      </c>
      <c r="H36" s="182">
        <v>2026</v>
      </c>
      <c r="I36" s="154">
        <v>25</v>
      </c>
      <c r="J36" s="1">
        <v>13000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2036</v>
      </c>
      <c r="I38" s="154">
        <v>25</v>
      </c>
      <c r="J38" s="1">
        <v>38500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11000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19500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2</v>
      </c>
      <c r="F42" s="181">
        <v>2020</v>
      </c>
      <c r="G42" s="40" t="s">
        <v>351</v>
      </c>
      <c r="H42" s="182">
        <v>2031</v>
      </c>
      <c r="I42" s="154">
        <v>10</v>
      </c>
      <c r="J42" s="1">
        <v>6500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3</v>
      </c>
      <c r="F43" s="181">
        <v>2005</v>
      </c>
      <c r="G43" s="40" t="s">
        <v>351</v>
      </c>
      <c r="H43" s="182">
        <v>2026</v>
      </c>
      <c r="I43" s="154">
        <v>25</v>
      </c>
      <c r="J43" s="1">
        <v>9000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2005</v>
      </c>
      <c r="G44" s="40" t="s">
        <v>351</v>
      </c>
      <c r="H44" s="182">
        <v>2026</v>
      </c>
      <c r="I44" s="154">
        <v>10</v>
      </c>
      <c r="J44" s="1">
        <v>6500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2</v>
      </c>
      <c r="F45" s="181">
        <v>2022</v>
      </c>
      <c r="G45" s="40" t="s">
        <v>351</v>
      </c>
      <c r="H45" s="182">
        <v>2031</v>
      </c>
      <c r="I45" s="154">
        <v>15</v>
      </c>
      <c r="J45" s="1">
        <v>2400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500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54</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3</v>
      </c>
      <c r="F50" s="145">
        <v>2005</v>
      </c>
      <c r="G50" s="35">
        <v>0</v>
      </c>
      <c r="H50" s="146">
        <v>2036</v>
      </c>
      <c r="I50" s="147">
        <v>25</v>
      </c>
      <c r="J50" s="1">
        <v>17500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3</v>
      </c>
      <c r="F52" s="152">
        <v>2005</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3</v>
      </c>
      <c r="F55" s="152">
        <v>2005</v>
      </c>
      <c r="G55" s="36" t="s">
        <v>351</v>
      </c>
      <c r="H55" s="153">
        <v>2026</v>
      </c>
      <c r="I55" s="154">
        <v>12</v>
      </c>
      <c r="J55" s="1">
        <v>7500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7" t="s">
        <v>203</v>
      </c>
      <c r="E56" s="291">
        <v>3</v>
      </c>
      <c r="F56" s="292">
        <v>2005</v>
      </c>
      <c r="G56" s="36" t="s">
        <v>351</v>
      </c>
      <c r="H56" s="293">
        <v>2026</v>
      </c>
      <c r="I56" s="29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7" t="s">
        <v>203</v>
      </c>
      <c r="E57" s="291">
        <v>3</v>
      </c>
      <c r="F57" s="292">
        <v>2005</v>
      </c>
      <c r="G57" s="36" t="s">
        <v>351</v>
      </c>
      <c r="H57" s="293">
        <v>2026</v>
      </c>
      <c r="I57" s="29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7" t="s">
        <v>201</v>
      </c>
      <c r="E58" s="291"/>
      <c r="F58" s="292">
        <v>0</v>
      </c>
      <c r="G58" s="36">
        <v>0</v>
      </c>
      <c r="H58" s="293">
        <v>0</v>
      </c>
      <c r="I58" s="294">
        <v>0</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12000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2500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4500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4</v>
      </c>
      <c r="F76" s="152">
        <v>2005</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4</v>
      </c>
      <c r="F77" s="152">
        <v>2005</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2026</v>
      </c>
      <c r="I81" s="147">
        <v>20</v>
      </c>
      <c r="J81" s="1">
        <v>3950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2750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2</v>
      </c>
      <c r="F92" s="152">
        <v>2022</v>
      </c>
      <c r="G92" s="36">
        <v>0</v>
      </c>
      <c r="H92" s="153">
        <v>2036</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2026</v>
      </c>
      <c r="I94" s="154">
        <v>20</v>
      </c>
      <c r="J94" s="1">
        <v>3850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323</v>
      </c>
      <c r="E95" s="151">
        <v>3</v>
      </c>
      <c r="F95" s="152">
        <v>2005</v>
      </c>
      <c r="G95" s="36" t="s">
        <v>351</v>
      </c>
      <c r="H95" s="153">
        <v>2026</v>
      </c>
      <c r="I95" s="154">
        <v>20</v>
      </c>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2</v>
      </c>
      <c r="F96" s="152">
        <v>2022</v>
      </c>
      <c r="G96" s="36">
        <v>0</v>
      </c>
      <c r="H96" s="153">
        <v>2036</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2005</v>
      </c>
      <c r="G97" s="36" t="s">
        <v>351</v>
      </c>
      <c r="H97" s="153">
        <v>2026</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6050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1650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2026</v>
      </c>
      <c r="I103" s="147">
        <v>15</v>
      </c>
      <c r="J103" s="1">
        <v>2500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324</v>
      </c>
      <c r="E105" s="151">
        <v>3</v>
      </c>
      <c r="F105" s="152">
        <v>2019</v>
      </c>
      <c r="G105" s="36" t="s">
        <v>351</v>
      </c>
      <c r="H105" s="153">
        <v>2026</v>
      </c>
      <c r="I105" s="154">
        <v>15</v>
      </c>
      <c r="J105" s="1">
        <v>1000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2000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28.8" x14ac:dyDescent="0.3">
      <c r="B108" s="71">
        <v>805</v>
      </c>
      <c r="C108" s="149"/>
      <c r="D108" s="156" t="s">
        <v>321</v>
      </c>
      <c r="E108" s="151">
        <v>4</v>
      </c>
      <c r="F108" s="152">
        <v>2005</v>
      </c>
      <c r="G108" s="36" t="s">
        <v>351</v>
      </c>
      <c r="H108" s="153">
        <v>2026</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216</v>
      </c>
      <c r="E109" s="151">
        <v>2</v>
      </c>
      <c r="F109" s="152">
        <v>2005</v>
      </c>
      <c r="G109" s="36">
        <v>0</v>
      </c>
      <c r="H109" s="153">
        <v>2036</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151">
        <v>3</v>
      </c>
      <c r="F110" s="152">
        <v>2005</v>
      </c>
      <c r="G110" s="36" t="s">
        <v>351</v>
      </c>
      <c r="H110" s="153">
        <v>2026</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v>0</v>
      </c>
      <c r="H111" s="153">
        <v>2036</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2005</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2015</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270</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5</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330</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328</v>
      </c>
      <c r="E138" s="513" t="s">
        <v>240</v>
      </c>
      <c r="F138" s="514"/>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329</v>
      </c>
      <c r="E139" s="513" t="s">
        <v>240</v>
      </c>
      <c r="F139" s="514"/>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13"/>
      <c r="F140" s="514"/>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13"/>
      <c r="F141" s="514"/>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13"/>
      <c r="F142" s="514"/>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269</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43.2" x14ac:dyDescent="0.3">
      <c r="B152" s="71">
        <v>1102</v>
      </c>
      <c r="C152" s="177"/>
      <c r="D152" s="156" t="s">
        <v>326</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28.8" x14ac:dyDescent="0.3">
      <c r="B153" s="71">
        <v>1103</v>
      </c>
      <c r="C153" s="177"/>
      <c r="D153" s="156" t="s">
        <v>327</v>
      </c>
      <c r="E153" s="233"/>
      <c r="F153" s="234"/>
      <c r="G153" s="45" t="s">
        <v>351</v>
      </c>
      <c r="H153" s="153">
        <v>2024</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115</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39</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2.9487179487179489</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257</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105</v>
      </c>
      <c r="E197" s="269"/>
      <c r="F197" s="270"/>
      <c r="H197" s="31"/>
      <c r="I197" s="31"/>
      <c r="Q197" s="271"/>
      <c r="U197" s="31"/>
    </row>
    <row r="198" spans="2:21" ht="14.1" customHeight="1" x14ac:dyDescent="0.3">
      <c r="B198" s="499" t="s">
        <v>170</v>
      </c>
      <c r="C198" s="500"/>
      <c r="D198" s="207" t="s">
        <v>105</v>
      </c>
      <c r="E198" s="269"/>
      <c r="F198" s="270"/>
      <c r="H198" s="31"/>
      <c r="I198" s="31"/>
      <c r="Q198" s="271"/>
      <c r="U198" s="31"/>
    </row>
    <row r="199" spans="2:21" ht="14.1" customHeight="1" x14ac:dyDescent="0.3">
      <c r="B199" s="499" t="s">
        <v>171</v>
      </c>
      <c r="C199" s="500"/>
      <c r="D199" s="207" t="s">
        <v>105</v>
      </c>
      <c r="E199" s="269"/>
      <c r="F199" s="270"/>
      <c r="H199" s="31"/>
      <c r="I199" s="31"/>
      <c r="Q199" s="271"/>
      <c r="U199" s="31"/>
    </row>
    <row r="200" spans="2:21" ht="14.1" customHeight="1" x14ac:dyDescent="0.3">
      <c r="B200" s="499" t="s">
        <v>172</v>
      </c>
      <c r="C200" s="500"/>
      <c r="D200" s="207" t="s">
        <v>105</v>
      </c>
      <c r="E200" s="269"/>
      <c r="F200" s="270"/>
      <c r="G200" s="275"/>
      <c r="H200" s="31"/>
      <c r="I200" s="31"/>
      <c r="P200" s="271"/>
      <c r="U200" s="31"/>
    </row>
    <row r="201" spans="2:21" ht="14.1" customHeight="1" x14ac:dyDescent="0.3">
      <c r="B201" s="499" t="s">
        <v>173</v>
      </c>
      <c r="C201" s="500"/>
      <c r="D201" s="207" t="s">
        <v>105</v>
      </c>
      <c r="E201" s="269"/>
      <c r="F201" s="270"/>
      <c r="G201" s="275"/>
      <c r="H201" s="31"/>
      <c r="I201" s="31"/>
      <c r="P201" s="271"/>
      <c r="U201" s="31"/>
    </row>
    <row r="202" spans="2:21" ht="14.1" customHeight="1" x14ac:dyDescent="0.3">
      <c r="B202" s="501" t="s">
        <v>174</v>
      </c>
      <c r="C202" s="500"/>
      <c r="D202" s="207" t="s">
        <v>105</v>
      </c>
      <c r="E202" s="269"/>
      <c r="F202" s="270"/>
      <c r="G202" s="275"/>
      <c r="H202" s="31"/>
      <c r="I202" s="31"/>
      <c r="P202" s="271"/>
      <c r="U202" s="31"/>
    </row>
    <row r="203" spans="2:21" ht="42" customHeight="1" x14ac:dyDescent="0.3">
      <c r="B203" s="499" t="s">
        <v>175</v>
      </c>
      <c r="C203" s="500"/>
      <c r="D203" s="207" t="s">
        <v>105</v>
      </c>
      <c r="E203" s="269"/>
      <c r="F203" s="270"/>
      <c r="G203" s="275"/>
      <c r="H203" s="31"/>
      <c r="I203" s="31"/>
      <c r="P203" s="271"/>
      <c r="U203" s="31"/>
    </row>
    <row r="204" spans="2:21" ht="14.1" customHeight="1" x14ac:dyDescent="0.3">
      <c r="B204" s="499" t="s">
        <v>176</v>
      </c>
      <c r="C204" s="500"/>
      <c r="D204" s="207" t="s">
        <v>105</v>
      </c>
      <c r="E204" s="269"/>
      <c r="F204" s="270"/>
      <c r="G204" s="275"/>
      <c r="H204" s="31"/>
      <c r="I204" s="31"/>
      <c r="P204" s="271"/>
      <c r="U204" s="31"/>
    </row>
    <row r="205" spans="2:21" ht="14.1" customHeight="1" x14ac:dyDescent="0.3">
      <c r="B205" s="499" t="s">
        <v>177</v>
      </c>
      <c r="C205" s="500"/>
      <c r="D205" s="207" t="s">
        <v>105</v>
      </c>
      <c r="E205" s="269"/>
      <c r="F205" s="270"/>
      <c r="G205" s="275"/>
      <c r="H205" s="31"/>
      <c r="I205" s="31"/>
      <c r="P205" s="271"/>
      <c r="U205" s="31"/>
    </row>
    <row r="206" spans="2:21" ht="14.1" customHeight="1" x14ac:dyDescent="0.3">
      <c r="B206" s="499" t="s">
        <v>178</v>
      </c>
      <c r="C206" s="500"/>
      <c r="D206" s="207" t="s">
        <v>105</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Yb+3yLTDRPRa8BjMmrGj58z0VF8SbU4rJhobqpfmRun7ann6+vBL2jvvFmuYILbqcT3SrxzgG960EuFloWajgQ==" saltValue="FkxOkNXeVftxLugQ3P5oAw=="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117" priority="25" operator="equal">
      <formula>"middel"</formula>
    </cfRule>
    <cfRule type="cellIs" dxfId="116" priority="26" operator="equal">
      <formula>"laag"</formula>
    </cfRule>
    <cfRule type="cellIs" dxfId="115" priority="27" operator="equal">
      <formula>"hoog"</formula>
    </cfRule>
  </conditionalFormatting>
  <conditionalFormatting sqref="E24:E133">
    <cfRule type="cellIs" dxfId="114" priority="1" operator="equal">
      <formula>6</formula>
    </cfRule>
    <cfRule type="cellIs" dxfId="113" priority="2" operator="equal">
      <formula>4</formula>
    </cfRule>
    <cfRule type="cellIs" dxfId="112" priority="3" operator="equal">
      <formula>5</formula>
    </cfRule>
    <cfRule type="cellIs" dxfId="111" priority="4" operator="equal">
      <formula>3</formula>
    </cfRule>
    <cfRule type="cellIs" dxfId="110" priority="5" operator="equal">
      <formula>2</formula>
    </cfRule>
    <cfRule type="cellIs" dxfId="109" priority="6" operator="equal">
      <formula>1</formula>
    </cfRule>
  </conditionalFormatting>
  <conditionalFormatting sqref="E136:E149 E162">
    <cfRule type="cellIs" dxfId="108" priority="103" operator="equal">
      <formula>6</formula>
    </cfRule>
    <cfRule type="cellIs" dxfId="107" priority="104" operator="equal">
      <formula>4</formula>
    </cfRule>
    <cfRule type="cellIs" dxfId="106" priority="105" operator="equal">
      <formula>5</formula>
    </cfRule>
    <cfRule type="cellIs" dxfId="105" priority="106" operator="equal">
      <formula>3</formula>
    </cfRule>
    <cfRule type="cellIs" dxfId="104" priority="107" operator="equal">
      <formula>2</formula>
    </cfRule>
    <cfRule type="cellIs" dxfId="103" priority="108" operator="equal">
      <formula>1</formula>
    </cfRule>
  </conditionalFormatting>
  <dataValidations count="43">
    <dataValidation type="list" errorStyle="warning" allowBlank="1" showInputMessage="1" showErrorMessage="1" promptTitle="Conditie" prompt="Conditie" sqref="E50:E59 E34:E47 E103:E115 E24:E31 E76:E78 E62:E72 E81:E100" xr:uid="{0C420F8F-1890-4B49-939E-A43D8E56A81A}">
      <formula1>Conditie</formula1>
    </dataValidation>
    <dataValidation type="list" errorStyle="warning" showInputMessage="1" showErrorMessage="1" promptTitle="Rittenteller" prompt="Rittenteller" sqref="M19" xr:uid="{3F029C3D-1BCA-4E91-90E3-F625536C1AF3}">
      <formula1>Rittenteller</formula1>
    </dataValidation>
    <dataValidation type="list" allowBlank="1" showInputMessage="1" showErrorMessage="1" sqref="E137:F145" xr:uid="{96C88842-67F7-43A9-9C31-F00BC00018C6}">
      <formula1>keuringen</formula1>
    </dataValidation>
    <dataValidation type="list" errorStyle="warning" allowBlank="1" showInputMessage="1" showErrorMessage="1" promptTitle="Uitgevoerd onderhoud" prompt="Uitgevoerd onderhoud" sqref="D124" xr:uid="{7349D669-C1ED-41BE-8824-5E8C33D6575E}">
      <formula1>Uitgevoerd_onderhoud</formula1>
    </dataValidation>
    <dataValidation type="list" errorStyle="warning" allowBlank="1" showInputMessage="1" showErrorMessage="1" promptTitle="Afdichtingen" prompt="Afdichtingen" sqref="D65 D67" xr:uid="{4D004114-8967-4A30-AA54-1158FAE4F82C}">
      <formula1>Lekkage</formula1>
    </dataValidation>
    <dataValidation type="list" allowBlank="1" showInputMessage="1" showErrorMessage="1" sqref="D26" xr:uid="{1F1BF24E-3DDD-4F4B-995C-C6A8D32133ED}">
      <formula1>ja_nee_n.v.t.</formula1>
    </dataValidation>
    <dataValidation type="list" allowBlank="1" showInputMessage="1" showErrorMessage="1" sqref="D47" xr:uid="{3E9BDD55-6D85-439B-B7C8-8C314EE775EA}">
      <formula1>maten</formula1>
    </dataValidation>
    <dataValidation type="list" allowBlank="1" showInputMessage="1" showErrorMessage="1" promptTitle="Esthetiek cabine interieur" prompt="Esthetiek cabine interieur" sqref="D113" xr:uid="{21C0C65B-B039-414E-92CE-E68BDFB33943}">
      <formula1>Cabine</formula1>
    </dataValidation>
    <dataValidation type="list" allowBlank="1" showInputMessage="1" showErrorMessage="1" promptTitle="Cabineframe, roestvorming" prompt="Cabineframe, roestvorming" sqref="D112" xr:uid="{4CAAC517-58FC-49E1-B067-12F6FBDB7324}">
      <formula1>Roestvorming</formula1>
    </dataValidation>
    <dataValidation type="list" errorStyle="warning" allowBlank="1" showInputMessage="1" showErrorMessage="1" promptTitle="Hydraulische buffers" prompt="Hydraulische buffers" sqref="D111" xr:uid="{9DF798EC-9C6F-4E3D-8086-5309F61510CA}">
      <formula1>Buffers</formula1>
    </dataValidation>
    <dataValidation type="list" allowBlank="1" showInputMessage="1" showErrorMessage="1" promptTitle="Schachtverlichting" prompt="Schachtverlichting" sqref="D107" xr:uid="{C628BAC4-39AF-42CA-9A7B-BC6920D14484}">
      <formula1>Schacht</formula1>
    </dataValidation>
    <dataValidation type="list" allowBlank="1" showInputMessage="1" showErrorMessage="1" promptTitle="Spanwiel" prompt="Spanwiel" sqref="D106" xr:uid="{633C40CF-89D1-430D-A77C-CC9629F54BA5}">
      <formula1>Spanwiel</formula1>
    </dataValidation>
    <dataValidation type="list" allowBlank="1" showInputMessage="1" showErrorMessage="1" promptTitle="Snelheidsbegrenzer kabel" prompt="Snelheidsbegrenzer kabel" sqref="D105" xr:uid="{BBAB6AC9-34F1-4E9C-95E6-77192FE4E79B}">
      <formula1>Kabel</formula1>
    </dataValidation>
    <dataValidation type="list" allowBlank="1" showInputMessage="1" showErrorMessage="1" sqref="D91" xr:uid="{BC729DB1-FA92-49C7-9FFE-B3E6F2E93942}">
      <formula1>spreekluister</formula1>
    </dataValidation>
    <dataValidation type="list" allowBlank="1" showInputMessage="1" showErrorMessage="1" promptTitle="Afleidwiel plunjer" prompt="Afleidwiel plunjer" sqref="D72" xr:uid="{BC858C71-D10D-4B28-8029-FA90B96466CC}">
      <formula1>Afleidwiel</formula1>
    </dataValidation>
    <dataValidation type="list" errorStyle="warning" allowBlank="1" showInputMessage="1" showErrorMessage="1" promptTitle="Draagkabels" prompt="Draagkabels" sqref="D55" xr:uid="{4BFFDD33-0148-4C7F-BCE9-F02FD5DF291F}">
      <formula1>Draagmiddelen</formula1>
    </dataValidation>
    <dataValidation type="list" allowBlank="1" showInputMessage="1" showErrorMessage="1" promptTitle="Staalkabels" prompt="Staalkabels" sqref="D71" xr:uid="{8EFEE3D9-312A-475E-8148-1D95EEEAE2D4}">
      <formula1>Draagmiddelen</formula1>
    </dataValidation>
    <dataValidation type="list" allowBlank="1" showInputMessage="1" showErrorMessage="1" promptTitle="Ophanging" prompt="Ophanging" sqref="D53" xr:uid="{4764E399-F1AF-4A89-8697-1A682F1F10A6}">
      <formula1>Ophanging</formula1>
    </dataValidation>
    <dataValidation type="list" allowBlank="1" showInputMessage="1" showErrorMessage="1" sqref="D52" xr:uid="{DC3D7929-DDAC-4D7A-9E20-7DC193A440A6}">
      <formula1>Aantallen</formula1>
    </dataValidation>
    <dataValidation type="list" errorStyle="warning" allowBlank="1" showInputMessage="1" showErrorMessage="1" promptTitle="Type vanginstallatie" prompt="Type vanginstallatie" sqref="D109" xr:uid="{018C0C31-0ADA-4920-8E75-A0720378D610}">
      <formula1>vanginstallatie</formula1>
    </dataValidation>
    <dataValidation type="list" errorStyle="warning" allowBlank="1" showInputMessage="1" showErrorMessage="1" promptTitle="Type snelheidsbegrenzer" prompt="Type snelheidsbegrenzer" sqref="D103" xr:uid="{E510E4B2-B6E4-4F30-84B5-28E33D19C65A}">
      <formula1>Snelheidsbegrenzer</formula1>
    </dataValidation>
    <dataValidation type="list" errorStyle="warning" allowBlank="1" showInputMessage="1" showErrorMessage="1" promptTitle="Type tableau" prompt="Type tableau" sqref="D81 D94" xr:uid="{6F899F3B-AD2B-4CBD-8E83-F18F450F0BCA}">
      <formula1>tableau</formula1>
    </dataValidation>
    <dataValidation type="list" errorStyle="warning" allowBlank="1" showInputMessage="1" showErrorMessage="1" promptTitle="Type geleidingen" prompt="Type geleidingen" sqref="D76:D77" xr:uid="{FA984986-28D2-4C7A-AB24-7EAF51AD3228}">
      <formula1>Geleidingen</formula1>
    </dataValidation>
    <dataValidation type="list" allowBlank="1" showInputMessage="1" showErrorMessage="1" sqref="D75" xr:uid="{9286D6D6-5F7E-4AAC-A7E5-F37912749BF1}">
      <formula1>Opstelling</formula1>
    </dataValidation>
    <dataValidation type="list" errorStyle="warning" allowBlank="1" showInputMessage="1" showErrorMessage="1" promptTitle="Type cilinder" prompt="Type cilinder" sqref="D66" xr:uid="{9D6D2572-1D6D-4041-AA39-B0EBC50BC89C}">
      <formula1>cilinder</formula1>
    </dataValidation>
    <dataValidation type="list" errorStyle="warning" allowBlank="1" showInputMessage="1" showErrorMessage="1" promptTitle="Type stuurblok" prompt="Type stuurblok" sqref="D64" xr:uid="{77139CF5-356E-445D-8401-2B34D35AB996}">
      <formula1>stuurblok</formula1>
    </dataValidation>
    <dataValidation type="list" errorStyle="warning" allowBlank="1" showInputMessage="1" showErrorMessage="1" promptTitle="Goed/voldoende/matig" prompt="Goed/voldoende/matig" sqref="D123 D125:D130" xr:uid="{99B00636-1A98-47F1-BF10-4C2075CEE71D}">
      <formula1>Goed_voldoende_matig</formula1>
    </dataValidation>
    <dataValidation type="list" errorStyle="warning" allowBlank="1" showInputMessage="1" showErrorMessage="1" promptTitle="Onderhoudsbedrijf" prompt="Onderhoudsbedrijf" sqref="D120" xr:uid="{908A0662-CD0E-45F0-8245-CBF640F37356}">
      <formula1>Onderhoudsbedrijf</formula1>
    </dataValidation>
    <dataValidation type="list" errorStyle="warning" allowBlank="1" showInputMessage="1" showErrorMessage="1" promptTitle="Type aggregaat" prompt="Type aggregaat" sqref="D62" xr:uid="{4CFF3BA9-B008-4F1B-8463-A05EB39B0E32}">
      <formula1>aggregaat</formula1>
    </dataValidation>
    <dataValidation type="list" errorStyle="warning" allowBlank="1" showInputMessage="1" showErrorMessage="1" promptTitle="Olie verversen" prompt="Olie verversen" sqref="D70 D58" xr:uid="{0FA323DA-2555-44A9-8A3E-0E149F65722E}">
      <formula1>Olie</formula1>
    </dataValidation>
    <dataValidation type="list" errorStyle="warning" allowBlank="1" showInputMessage="1" showErrorMessage="1" promptTitle="Type aandrijving" prompt="Type aandrijving" sqref="D50" xr:uid="{66341554-6AC8-438B-BF4D-16E8E45A7D32}">
      <formula1>Aandrijving</formula1>
    </dataValidation>
    <dataValidation type="list" errorStyle="warning" allowBlank="1" showInputMessage="1" showErrorMessage="1" promptTitle="Type deuraandrijving" prompt="Type deuraandrijving" sqref="D43" xr:uid="{0718BE90-3248-432F-B8E8-5C3A1BA3C07A}">
      <formula1>Deuraandrijving</formula1>
    </dataValidation>
    <dataValidation type="list" errorStyle="warning" allowBlank="1" showInputMessage="1" showErrorMessage="1" promptTitle="Type cabinedeuren" prompt="Type cabinedeuren" sqref="D36 D38" xr:uid="{EE9CA3A1-6F43-4613-87A4-B09AF5BDC6CA}">
      <formula1>Cabinedeuren</formula1>
    </dataValidation>
    <dataValidation type="list" errorStyle="warning" allowBlank="1" showInputMessage="1" showErrorMessage="1" promptTitle="Type Handbewogen deuren" prompt="Type Handbewogen deuren" sqref="D34" xr:uid="{E68D44DE-4EE6-4EB0-9455-B793D9C6CA4F}">
      <formula1>Handbewogen_deuren</formula1>
    </dataValidation>
    <dataValidation type="list" errorStyle="warning" allowBlank="1" showInputMessage="1" showErrorMessage="1" promptTitle="Frequentieregeling/Softstarter" prompt="Frequentieregeling/Softstarter" sqref="D28" xr:uid="{438AB3C4-A099-4651-A8CF-BEE012E0CF94}">
      <formula1>IF(C28="Softstarter",Softstarter,Frequentieregeling)</formula1>
    </dataValidation>
    <dataValidation type="list" errorStyle="warning" allowBlank="1" showInputMessage="1" showErrorMessage="1" promptTitle="Type Hoofdstroomrelais" prompt="Type Hoofdstroomrelais" sqref="D27" xr:uid="{6D0C386A-AF1A-4EC6-8F0F-0508992690F4}">
      <formula1>Hoofdstroomrelais</formula1>
    </dataValidation>
    <dataValidation type="list" errorStyle="warning" allowBlank="1" showInputMessage="1" showErrorMessage="1" promptTitle="Ja/nee/n.v.t." prompt="Ja/nee/n.v.t." sqref="D68:D69 D146 D114:D115 D44:D46 D100 D56:D57 D83:D90 D40:D42 D29:D30 D95:D98 D216:D218 D171:D177 D181:D187 D191:D192 D195 D197:D212" xr:uid="{DE30BCAA-A9D7-4A42-AAD4-BE84957C3B3B}">
      <formula1>ja_nee_n.v.t.</formula1>
    </dataValidation>
    <dataValidation type="list" errorStyle="warning" allowBlank="1" showInputMessage="1" showErrorMessage="1" promptTitle="Type besturing" prompt="Type besturing" sqref="D24" xr:uid="{7948D34D-2F93-40F4-8103-08588466FE04}">
      <formula1>Besturing</formula1>
    </dataValidation>
    <dataValidation type="list" errorStyle="warning" allowBlank="1" showInputMessage="1" showErrorMessage="1" promptTitle="Toegangssleutels" prompt="Toegangssleutels" sqref="D194" xr:uid="{A9C5FDAA-4BCD-410A-87D1-DAFAA0842B59}">
      <formula1>Toegangssleutels</formula1>
    </dataValidation>
    <dataValidation type="list" errorStyle="warning" allowBlank="1" showInputMessage="1" showErrorMessage="1" promptTitle="Machinekamersleutels" prompt="Machinekamersleutels" sqref="D193" xr:uid="{FCF2FC4C-7932-45E9-9D34-6D46DA5D5FE8}">
      <formula1>Sleutels_MK</formula1>
    </dataValidation>
    <dataValidation type="list" errorStyle="warning" allowBlank="1" showInputMessage="1" showErrorMessage="1" promptTitle="Type gebruik" prompt="Type gebruik" sqref="D180" xr:uid="{2D8B4D35-7BF2-4C23-A6B5-600CFBAE2AD9}">
      <formula1>Type_gebruik</formula1>
    </dataValidation>
    <dataValidation type="list" allowBlank="1" showInputMessage="1" showErrorMessage="1" promptTitle="Gebruiksintensiteit" prompt="Gebruiksintensiteit" sqref="D15" xr:uid="{9C92222F-A1EA-4B68-929B-6DFB0E2ADB59}">
      <formula1>Gebruiksintensiteit</formula1>
    </dataValidation>
    <dataValidation type="list" errorStyle="warning" allowBlank="1" showInputMessage="1" showErrorMessage="1" promptTitle="Keurende instantie" prompt="Keurende instantie" sqref="D147" xr:uid="{32DC958D-AE82-49B9-B792-969F6C0A8E1B}">
      <formula1>Keurende_instantie</formula1>
    </dataValidation>
  </dataValidations>
  <hyperlinks>
    <hyperlink ref="D1" location="'MJP Totaal'!A1" display="Terug" xr:uid="{3137E22C-15EB-4FDF-912C-611F11A3F862}"/>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FE35-0311-4F56-83A7-20EBC0EA36C1}">
  <sheetPr codeName="Blad35">
    <pageSetUpPr fitToPage="1"/>
  </sheetPr>
  <dimension ref="A1:AC281"/>
  <sheetViews>
    <sheetView showGridLines="0" showZeros="0" zoomScaleNormal="100" workbookViewId="0">
      <selection activeCell="G42" sqref="G42"/>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268</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308</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267</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268</v>
      </c>
      <c r="G6" s="554" t="s">
        <v>299</v>
      </c>
      <c r="H6" s="555"/>
      <c r="I6" s="69"/>
      <c r="J6" s="32"/>
      <c r="K6" s="70"/>
      <c r="L6" s="70"/>
      <c r="M6" s="76"/>
      <c r="N6" s="70"/>
      <c r="O6" s="70"/>
      <c r="P6" s="53"/>
      <c r="Q6" s="74"/>
      <c r="R6" s="31"/>
      <c r="S6" s="31"/>
      <c r="T6" s="31"/>
    </row>
    <row r="7" spans="2:20" s="58" customFormat="1" ht="14.1" customHeight="1" x14ac:dyDescent="0.3">
      <c r="B7" s="71">
        <v>104</v>
      </c>
      <c r="C7" s="72" t="s">
        <v>8</v>
      </c>
      <c r="D7" s="75">
        <v>2006</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211</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253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3500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220</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tr">
        <f>IF(R20=0,0,IF(R20&lt;201,"Laag",IF(AND(R20&gt;201,R20&lt;500),"Middel","Hoog")))</f>
        <v>Middel</v>
      </c>
      <c r="F15" s="98">
        <f>IF(R20=0,0,R20)</f>
        <v>306.54833749759752</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10</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10</v>
      </c>
      <c r="E17" s="535"/>
      <c r="F17" s="535"/>
      <c r="G17" s="535"/>
      <c r="H17" s="536"/>
      <c r="K17" s="100"/>
      <c r="L17" s="101"/>
      <c r="M17" s="101"/>
      <c r="N17" s="102"/>
      <c r="O17" s="82"/>
      <c r="P17" s="82"/>
      <c r="Q17" s="103"/>
      <c r="R17" s="104" t="str">
        <f>CONCATENATE("01-01-",F24)</f>
        <v>01-01-2006</v>
      </c>
    </row>
    <row r="18" spans="2:29" ht="14.1" customHeight="1" x14ac:dyDescent="0.3">
      <c r="B18" s="71">
        <v>115</v>
      </c>
      <c r="C18" s="72" t="s">
        <v>23</v>
      </c>
      <c r="D18" s="75">
        <v>1</v>
      </c>
      <c r="E18" s="535"/>
      <c r="F18" s="535"/>
      <c r="G18" s="535"/>
      <c r="H18" s="536"/>
      <c r="K18" s="537" t="s">
        <v>24</v>
      </c>
      <c r="L18" s="538"/>
      <c r="M18" s="105">
        <v>38970</v>
      </c>
      <c r="N18" s="106">
        <v>44173</v>
      </c>
      <c r="O18" s="107"/>
      <c r="P18" s="108"/>
      <c r="Q18" s="108"/>
      <c r="R18" s="104">
        <f>IF(Q18&gt;0,Q18-P18,IF(P18&gt;0,P18-O18,IF(O18&gt;0,O18-N18,IF(N18&gt;0,N18-M18,IF(M18&gt;0,M18-R17)))))</f>
        <v>5203</v>
      </c>
    </row>
    <row r="19" spans="2:29" ht="14.1" customHeight="1" thickBot="1" x14ac:dyDescent="0.35">
      <c r="B19" s="71">
        <v>116</v>
      </c>
      <c r="C19" s="109" t="s">
        <v>25</v>
      </c>
      <c r="D19" s="110" t="s">
        <v>219</v>
      </c>
      <c r="E19" s="539"/>
      <c r="F19" s="539"/>
      <c r="G19" s="539"/>
      <c r="H19" s="540"/>
      <c r="K19" s="541" t="s">
        <v>27</v>
      </c>
      <c r="L19" s="542"/>
      <c r="M19" s="111" t="s">
        <v>197</v>
      </c>
      <c r="N19" s="112">
        <v>1594971</v>
      </c>
      <c r="O19" s="113"/>
      <c r="P19" s="114"/>
      <c r="Q19" s="114"/>
      <c r="R19" s="104">
        <f>IF(Q19&gt;0,Q19-P19,IF(P19&gt;0,P19-O19,IF(O19&gt;0,O19-N19,IF(N19&gt;0,N19-M19,M19))))</f>
        <v>1594971</v>
      </c>
    </row>
    <row r="20" spans="2:29" x14ac:dyDescent="0.3">
      <c r="E20" s="52"/>
      <c r="F20" s="117"/>
      <c r="G20" s="118"/>
      <c r="H20" s="117"/>
      <c r="K20" s="119"/>
      <c r="L20" s="119"/>
      <c r="M20" s="120"/>
      <c r="N20" s="121"/>
      <c r="O20" s="70"/>
      <c r="P20" s="70"/>
      <c r="Q20" s="70"/>
      <c r="R20" s="122">
        <f>IFERROR(R19/R18,0)</f>
        <v>306.54833749759752</v>
      </c>
    </row>
    <row r="21" spans="2:29" ht="15" thickBot="1" x14ac:dyDescent="0.35">
      <c r="E21" s="123"/>
      <c r="F21" s="124"/>
      <c r="I21" s="126"/>
      <c r="R21" s="122">
        <f>IF(Q19&gt;0,Q19,IF(P19&gt;0,P19,IF(O19&gt;0,O19,IF(N19&gt;0,N19,M19))))</f>
        <v>1594971</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3</v>
      </c>
      <c r="F24" s="145">
        <v>2006</v>
      </c>
      <c r="G24" s="35" t="s">
        <v>351</v>
      </c>
      <c r="H24" s="146">
        <v>2026</v>
      </c>
      <c r="I24" s="147">
        <v>20</v>
      </c>
      <c r="J24" s="1">
        <v>17000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2006</v>
      </c>
      <c r="G26" s="36" t="s">
        <v>351</v>
      </c>
      <c r="H26" s="153">
        <v>2026</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210</v>
      </c>
      <c r="E27" s="151">
        <v>2</v>
      </c>
      <c r="F27" s="152">
        <v>2006</v>
      </c>
      <c r="G27" s="36" t="s">
        <v>351</v>
      </c>
      <c r="H27" s="153">
        <v>2026</v>
      </c>
      <c r="I27" s="154">
        <v>10</v>
      </c>
      <c r="J27" s="1">
        <v>4400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208</v>
      </c>
      <c r="E28" s="151">
        <v>2</v>
      </c>
      <c r="F28" s="152">
        <v>2006</v>
      </c>
      <c r="G28" s="36" t="s">
        <v>351</v>
      </c>
      <c r="H28" s="153">
        <v>2026</v>
      </c>
      <c r="I28" s="154">
        <v>10</v>
      </c>
      <c r="J28" s="1">
        <v>5500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4000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50000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7" t="s">
        <v>237</v>
      </c>
      <c r="E36" s="295">
        <v>2</v>
      </c>
      <c r="F36" s="296">
        <v>2006</v>
      </c>
      <c r="G36" s="40" t="s">
        <v>351</v>
      </c>
      <c r="H36" s="297">
        <v>2031</v>
      </c>
      <c r="I36" s="29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t="s">
        <v>266</v>
      </c>
      <c r="E37" s="179">
        <v>3</v>
      </c>
      <c r="F37" s="181">
        <v>2008</v>
      </c>
      <c r="G37" s="40" t="s">
        <v>351</v>
      </c>
      <c r="H37" s="182">
        <v>2026</v>
      </c>
      <c r="I37" s="154">
        <v>15</v>
      </c>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2006</v>
      </c>
      <c r="G38" s="40">
        <v>0</v>
      </c>
      <c r="H38" s="182">
        <v>2036</v>
      </c>
      <c r="I38" s="154">
        <v>25</v>
      </c>
      <c r="J38" s="1">
        <v>35000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10000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16500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2</v>
      </c>
      <c r="F42" s="181">
        <v>2020</v>
      </c>
      <c r="G42" s="40" t="s">
        <v>351</v>
      </c>
      <c r="H42" s="182">
        <v>2031</v>
      </c>
      <c r="I42" s="154">
        <v>10</v>
      </c>
      <c r="J42" s="1">
        <v>5500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226</v>
      </c>
      <c r="E43" s="179">
        <v>3</v>
      </c>
      <c r="F43" s="181">
        <v>2018</v>
      </c>
      <c r="G43" s="40" t="s">
        <v>351</v>
      </c>
      <c r="H43" s="182">
        <v>2026</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203</v>
      </c>
      <c r="E44" s="179">
        <v>3</v>
      </c>
      <c r="F44" s="181">
        <v>2006</v>
      </c>
      <c r="G44" s="40" t="s">
        <v>351</v>
      </c>
      <c r="H44" s="182">
        <v>2026</v>
      </c>
      <c r="I44" s="154">
        <v>10</v>
      </c>
      <c r="J44" s="1">
        <v>5500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203</v>
      </c>
      <c r="E45" s="179">
        <v>3</v>
      </c>
      <c r="F45" s="181">
        <v>2006</v>
      </c>
      <c r="G45" s="40" t="s">
        <v>351</v>
      </c>
      <c r="H45" s="182">
        <v>2026</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349</v>
      </c>
      <c r="E47" s="186"/>
      <c r="F47" s="187"/>
      <c r="G47" s="41">
        <v>0</v>
      </c>
      <c r="H47" s="188"/>
      <c r="I47" s="165"/>
      <c r="J47" s="1">
        <v>1.7</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239</v>
      </c>
      <c r="E50" s="144">
        <v>3</v>
      </c>
      <c r="F50" s="145">
        <v>2006</v>
      </c>
      <c r="G50" s="35">
        <v>0</v>
      </c>
      <c r="H50" s="146">
        <v>2036</v>
      </c>
      <c r="I50" s="147">
        <v>25</v>
      </c>
      <c r="J50" s="1">
        <v>27500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6</v>
      </c>
      <c r="E52" s="151">
        <v>3</v>
      </c>
      <c r="F52" s="152">
        <v>2006</v>
      </c>
      <c r="G52" s="36" t="s">
        <v>351</v>
      </c>
      <c r="H52" s="153">
        <v>2026</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265</v>
      </c>
      <c r="E54" s="151">
        <v>3</v>
      </c>
      <c r="F54" s="152">
        <v>2006</v>
      </c>
      <c r="G54" s="36" t="s">
        <v>351</v>
      </c>
      <c r="H54" s="153">
        <v>2026</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209</v>
      </c>
      <c r="E55" s="151">
        <v>3</v>
      </c>
      <c r="F55" s="152">
        <v>2006</v>
      </c>
      <c r="G55" s="36" t="s">
        <v>351</v>
      </c>
      <c r="H55" s="153">
        <v>2026</v>
      </c>
      <c r="I55" s="154">
        <v>12</v>
      </c>
      <c r="J55" s="1">
        <v>7500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3</v>
      </c>
      <c r="F56" s="152">
        <v>2006</v>
      </c>
      <c r="G56" s="36" t="s">
        <v>351</v>
      </c>
      <c r="H56" s="153">
        <v>2026</v>
      </c>
      <c r="I56" s="154">
        <v>99</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203</v>
      </c>
      <c r="E57" s="151">
        <v>3</v>
      </c>
      <c r="F57" s="152">
        <v>2006</v>
      </c>
      <c r="G57" s="36" t="s">
        <v>351</v>
      </c>
      <c r="H57" s="153">
        <v>2026</v>
      </c>
      <c r="I57" s="154">
        <v>99</v>
      </c>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203</v>
      </c>
      <c r="E58" s="151">
        <v>2</v>
      </c>
      <c r="F58" s="152">
        <v>2020</v>
      </c>
      <c r="G58" s="36" t="s">
        <v>351</v>
      </c>
      <c r="H58" s="153">
        <v>2026</v>
      </c>
      <c r="I58" s="154">
        <v>5</v>
      </c>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21000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12000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2500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4500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4</v>
      </c>
      <c r="F76" s="152">
        <v>2006</v>
      </c>
      <c r="G76" s="36" t="s">
        <v>351</v>
      </c>
      <c r="H76" s="153">
        <v>2026</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4</v>
      </c>
      <c r="F77" s="152">
        <v>2006</v>
      </c>
      <c r="G77" s="36" t="s">
        <v>351</v>
      </c>
      <c r="H77" s="153">
        <v>2026</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2006</v>
      </c>
      <c r="G81" s="35" t="s">
        <v>351</v>
      </c>
      <c r="H81" s="146">
        <v>2026</v>
      </c>
      <c r="I81" s="147">
        <v>20</v>
      </c>
      <c r="J81" s="1">
        <v>3700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2500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2006</v>
      </c>
      <c r="G84" s="36" t="s">
        <v>351</v>
      </c>
      <c r="H84" s="153">
        <v>2026</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2006</v>
      </c>
      <c r="G86" s="36" t="s">
        <v>351</v>
      </c>
      <c r="H86" s="153">
        <v>2026</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2006</v>
      </c>
      <c r="G87" s="36" t="s">
        <v>351</v>
      </c>
      <c r="H87" s="153">
        <v>2026</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2006</v>
      </c>
      <c r="G88" s="36" t="s">
        <v>351</v>
      </c>
      <c r="H88" s="153">
        <v>2026</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2006</v>
      </c>
      <c r="G89" s="36" t="s">
        <v>351</v>
      </c>
      <c r="H89" s="153">
        <v>2026</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2036</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2</v>
      </c>
      <c r="F92" s="152">
        <v>2022</v>
      </c>
      <c r="G92" s="36">
        <v>0</v>
      </c>
      <c r="H92" s="153">
        <v>2036</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2006</v>
      </c>
      <c r="G94" s="36" t="s">
        <v>351</v>
      </c>
      <c r="H94" s="153">
        <v>2026</v>
      </c>
      <c r="I94" s="154">
        <v>20</v>
      </c>
      <c r="J94" s="1">
        <v>3500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2</v>
      </c>
      <c r="F96" s="152">
        <v>2022</v>
      </c>
      <c r="G96" s="36">
        <v>0</v>
      </c>
      <c r="H96" s="153">
        <v>2036</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2006</v>
      </c>
      <c r="G97" s="36" t="s">
        <v>351</v>
      </c>
      <c r="H97" s="153">
        <v>2026</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36</v>
      </c>
      <c r="E98" s="151">
        <v>3</v>
      </c>
      <c r="F98" s="152">
        <v>2006</v>
      </c>
      <c r="G98" s="36" t="s">
        <v>351</v>
      </c>
      <c r="H98" s="153">
        <v>2026</v>
      </c>
      <c r="I98" s="154">
        <v>20</v>
      </c>
      <c r="J98" s="1">
        <v>5500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1500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2006</v>
      </c>
      <c r="G103" s="35" t="s">
        <v>351</v>
      </c>
      <c r="H103" s="146">
        <v>2026</v>
      </c>
      <c r="I103" s="147">
        <v>15</v>
      </c>
      <c r="J103" s="1">
        <v>2500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3</v>
      </c>
      <c r="F105" s="152">
        <v>2019</v>
      </c>
      <c r="G105" s="36" t="s">
        <v>351</v>
      </c>
      <c r="H105" s="153">
        <v>2026</v>
      </c>
      <c r="I105" s="154">
        <v>15</v>
      </c>
      <c r="J105" s="1">
        <v>1000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2006</v>
      </c>
      <c r="G107" s="36">
        <v>0</v>
      </c>
      <c r="H107" s="153">
        <v>2046</v>
      </c>
      <c r="I107" s="154">
        <v>40</v>
      </c>
      <c r="J107" s="1">
        <v>2000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28.8" x14ac:dyDescent="0.3">
      <c r="B108" s="71">
        <v>805</v>
      </c>
      <c r="C108" s="149"/>
      <c r="D108" s="156" t="s">
        <v>321</v>
      </c>
      <c r="E108" s="151">
        <v>4</v>
      </c>
      <c r="F108" s="152">
        <v>2006</v>
      </c>
      <c r="G108" s="36" t="s">
        <v>351</v>
      </c>
      <c r="H108" s="153">
        <v>2026</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233</v>
      </c>
      <c r="E109" s="151">
        <v>3</v>
      </c>
      <c r="F109" s="152">
        <v>2006</v>
      </c>
      <c r="G109" s="36">
        <v>0</v>
      </c>
      <c r="H109" s="153">
        <v>2036</v>
      </c>
      <c r="I109" s="154">
        <v>25</v>
      </c>
      <c r="J109" s="1">
        <v>8000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6" t="s">
        <v>234</v>
      </c>
      <c r="E110" s="151">
        <v>3</v>
      </c>
      <c r="F110" s="152">
        <v>2006</v>
      </c>
      <c r="G110" s="36" t="s">
        <v>351</v>
      </c>
      <c r="H110" s="153">
        <v>2026</v>
      </c>
      <c r="I110" s="154">
        <v>12</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42</v>
      </c>
      <c r="E111" s="151"/>
      <c r="F111" s="152"/>
      <c r="G111" s="36">
        <v>0</v>
      </c>
      <c r="H111" s="153"/>
      <c r="I111" s="154"/>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42</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316</v>
      </c>
      <c r="E113" s="151">
        <v>3</v>
      </c>
      <c r="F113" s="152">
        <v>2006</v>
      </c>
      <c r="G113" s="36" t="s">
        <v>351</v>
      </c>
      <c r="H113" s="153">
        <v>2026</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36</v>
      </c>
      <c r="E115" s="162">
        <v>3</v>
      </c>
      <c r="F115" s="163">
        <v>2019</v>
      </c>
      <c r="G115" s="37" t="s">
        <v>351</v>
      </c>
      <c r="H115" s="164">
        <v>2026</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264</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5</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317</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44417</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43.2" x14ac:dyDescent="0.3">
      <c r="B138" s="71">
        <v>1002</v>
      </c>
      <c r="C138" s="149"/>
      <c r="D138" s="207" t="s">
        <v>334</v>
      </c>
      <c r="E138" s="513" t="s">
        <v>240</v>
      </c>
      <c r="F138" s="514"/>
      <c r="G138" s="47" t="s">
        <v>351</v>
      </c>
      <c r="H138" s="153">
        <v>2026</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c r="E139" s="513"/>
      <c r="F139" s="514"/>
      <c r="G139" s="47">
        <v>0</v>
      </c>
      <c r="H139" s="153"/>
      <c r="I139" s="154"/>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13"/>
      <c r="F140" s="514"/>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13"/>
      <c r="F141" s="514"/>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13"/>
      <c r="F142" s="514"/>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Ver</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57.6" x14ac:dyDescent="0.3">
      <c r="B151" s="71">
        <v>1101</v>
      </c>
      <c r="C151" s="177"/>
      <c r="D151" s="156" t="s">
        <v>318</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319</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320</v>
      </c>
      <c r="E153" s="233"/>
      <c r="F153" s="234"/>
      <c r="G153" s="45" t="s">
        <v>351</v>
      </c>
      <c r="H153" s="153">
        <v>2026</v>
      </c>
      <c r="I153" s="154">
        <v>99</v>
      </c>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116</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40</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2.9</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257</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36</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105</v>
      </c>
      <c r="E197" s="269"/>
      <c r="F197" s="270"/>
      <c r="H197" s="31"/>
      <c r="I197" s="31"/>
      <c r="Q197" s="271"/>
      <c r="U197" s="31"/>
    </row>
    <row r="198" spans="2:21" ht="14.1" customHeight="1" x14ac:dyDescent="0.3">
      <c r="B198" s="499" t="s">
        <v>170</v>
      </c>
      <c r="C198" s="500"/>
      <c r="D198" s="207" t="s">
        <v>105</v>
      </c>
      <c r="E198" s="269"/>
      <c r="F198" s="270"/>
      <c r="H198" s="31"/>
      <c r="I198" s="31"/>
      <c r="Q198" s="271"/>
      <c r="U198" s="31"/>
    </row>
    <row r="199" spans="2:21" ht="14.1" customHeight="1" x14ac:dyDescent="0.3">
      <c r="B199" s="499" t="s">
        <v>171</v>
      </c>
      <c r="C199" s="500"/>
      <c r="D199" s="207" t="s">
        <v>105</v>
      </c>
      <c r="E199" s="269"/>
      <c r="F199" s="270"/>
      <c r="H199" s="31"/>
      <c r="I199" s="31"/>
      <c r="Q199" s="271"/>
      <c r="U199" s="31"/>
    </row>
    <row r="200" spans="2:21" ht="14.1" customHeight="1" x14ac:dyDescent="0.3">
      <c r="B200" s="499" t="s">
        <v>172</v>
      </c>
      <c r="C200" s="500"/>
      <c r="D200" s="207" t="s">
        <v>105</v>
      </c>
      <c r="E200" s="269"/>
      <c r="F200" s="270"/>
      <c r="G200" s="275"/>
      <c r="H200" s="31"/>
      <c r="I200" s="31"/>
      <c r="P200" s="271"/>
      <c r="U200" s="31"/>
    </row>
    <row r="201" spans="2:21" ht="14.1" customHeight="1" x14ac:dyDescent="0.3">
      <c r="B201" s="499" t="s">
        <v>173</v>
      </c>
      <c r="C201" s="500"/>
      <c r="D201" s="207" t="s">
        <v>105</v>
      </c>
      <c r="E201" s="269"/>
      <c r="F201" s="270"/>
      <c r="G201" s="275"/>
      <c r="H201" s="31"/>
      <c r="I201" s="31"/>
      <c r="P201" s="271"/>
      <c r="U201" s="31"/>
    </row>
    <row r="202" spans="2:21" ht="14.1" customHeight="1" x14ac:dyDescent="0.3">
      <c r="B202" s="501" t="s">
        <v>174</v>
      </c>
      <c r="C202" s="500"/>
      <c r="D202" s="207" t="s">
        <v>105</v>
      </c>
      <c r="E202" s="269"/>
      <c r="F202" s="270"/>
      <c r="G202" s="275"/>
      <c r="H202" s="31"/>
      <c r="I202" s="31"/>
      <c r="P202" s="271"/>
      <c r="U202" s="31"/>
    </row>
    <row r="203" spans="2:21" ht="42" customHeight="1" x14ac:dyDescent="0.3">
      <c r="B203" s="499" t="s">
        <v>175</v>
      </c>
      <c r="C203" s="500"/>
      <c r="D203" s="207" t="s">
        <v>105</v>
      </c>
      <c r="E203" s="269"/>
      <c r="F203" s="270"/>
      <c r="G203" s="275"/>
      <c r="H203" s="31"/>
      <c r="I203" s="31"/>
      <c r="P203" s="271"/>
      <c r="U203" s="31"/>
    </row>
    <row r="204" spans="2:21" ht="14.1" customHeight="1" x14ac:dyDescent="0.3">
      <c r="B204" s="499" t="s">
        <v>176</v>
      </c>
      <c r="C204" s="500"/>
      <c r="D204" s="207" t="s">
        <v>105</v>
      </c>
      <c r="E204" s="269"/>
      <c r="F204" s="270"/>
      <c r="G204" s="275"/>
      <c r="H204" s="31"/>
      <c r="I204" s="31"/>
      <c r="P204" s="271"/>
      <c r="U204" s="31"/>
    </row>
    <row r="205" spans="2:21" ht="14.1" customHeight="1" x14ac:dyDescent="0.3">
      <c r="B205" s="499" t="s">
        <v>177</v>
      </c>
      <c r="C205" s="500"/>
      <c r="D205" s="207" t="s">
        <v>105</v>
      </c>
      <c r="E205" s="269"/>
      <c r="F205" s="270"/>
      <c r="G205" s="275"/>
      <c r="H205" s="31"/>
      <c r="I205" s="31"/>
      <c r="P205" s="271"/>
      <c r="U205" s="31"/>
    </row>
    <row r="206" spans="2:21" ht="14.1" customHeight="1" x14ac:dyDescent="0.3">
      <c r="B206" s="499" t="s">
        <v>178</v>
      </c>
      <c r="C206" s="500"/>
      <c r="D206" s="207" t="s">
        <v>105</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UJfPolmogNzV0k96DJHdYDqcyZBfOG1ID4IWBVe1KzcmczZfwi20X/6tLG3b6EABgCW6Hbz1BTMKgdXM8gm5cQ==" saltValue="qC3uMaSn9MUkDjZdbDJulQ=="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102" priority="7" operator="equal">
      <formula>"middel"</formula>
    </cfRule>
    <cfRule type="cellIs" dxfId="101" priority="8" operator="equal">
      <formula>"laag"</formula>
    </cfRule>
    <cfRule type="cellIs" dxfId="100" priority="9" operator="equal">
      <formula>"hoog"</formula>
    </cfRule>
  </conditionalFormatting>
  <conditionalFormatting sqref="E24:E133">
    <cfRule type="cellIs" dxfId="99" priority="1" operator="equal">
      <formula>6</formula>
    </cfRule>
    <cfRule type="cellIs" dxfId="98" priority="2" operator="equal">
      <formula>4</formula>
    </cfRule>
    <cfRule type="cellIs" dxfId="97" priority="3" operator="equal">
      <formula>5</formula>
    </cfRule>
    <cfRule type="cellIs" dxfId="96" priority="4" operator="equal">
      <formula>3</formula>
    </cfRule>
    <cfRule type="cellIs" dxfId="95" priority="5" operator="equal">
      <formula>2</formula>
    </cfRule>
    <cfRule type="cellIs" dxfId="94" priority="6" operator="equal">
      <formula>1</formula>
    </cfRule>
  </conditionalFormatting>
  <conditionalFormatting sqref="E136:E149 E162">
    <cfRule type="cellIs" dxfId="93" priority="85" operator="equal">
      <formula>6</formula>
    </cfRule>
    <cfRule type="cellIs" dxfId="92" priority="86" operator="equal">
      <formula>4</formula>
    </cfRule>
    <cfRule type="cellIs" dxfId="91" priority="87" operator="equal">
      <formula>5</formula>
    </cfRule>
    <cfRule type="cellIs" dxfId="90" priority="88" operator="equal">
      <formula>3</formula>
    </cfRule>
    <cfRule type="cellIs" dxfId="89" priority="89" operator="equal">
      <formula>2</formula>
    </cfRule>
    <cfRule type="cellIs" dxfId="88" priority="90" operator="equal">
      <formula>1</formula>
    </cfRule>
  </conditionalFormatting>
  <dataValidations count="44">
    <dataValidation type="list" errorStyle="warning" allowBlank="1" showInputMessage="1" showErrorMessage="1" promptTitle="Conditie" prompt="Conditie" sqref="E103:E115 E81:E100 E50:E59 E24:E31 E76:E78 E62:E72 E34:E47" xr:uid="{FFF4683D-72F4-40AA-969A-D951A4BE9081}">
      <formula1>Conditie</formula1>
    </dataValidation>
    <dataValidation type="list" errorStyle="warning" showInputMessage="1" showErrorMessage="1" promptTitle="Rittenteller" prompt="Rittenteller" sqref="M19" xr:uid="{CDCF1D22-816B-4F32-A1FF-A33AFCD998B3}">
      <formula1>Rittenteller</formula1>
    </dataValidation>
    <dataValidation type="list" allowBlank="1" showInputMessage="1" showErrorMessage="1" sqref="E137:F145" xr:uid="{F16C5738-2711-474B-97A2-CAB8A503C7D1}">
      <formula1>keuringen</formula1>
    </dataValidation>
    <dataValidation type="list" errorStyle="warning" allowBlank="1" showInputMessage="1" showErrorMessage="1" promptTitle="Uitgevoerd onderhoud" prompt="Uitgevoerd onderhoud" sqref="D124" xr:uid="{596E39A7-E1B0-4B32-B84B-94E57C0D126D}">
      <formula1>Uitgevoerd_onderhoud</formula1>
    </dataValidation>
    <dataValidation type="list" errorStyle="warning" allowBlank="1" showInputMessage="1" showErrorMessage="1" promptTitle="Afdichtingen" prompt="Afdichtingen" sqref="D65 D67" xr:uid="{3EE6E16B-D363-4F6D-8500-636837508FD8}">
      <formula1>Lekkage</formula1>
    </dataValidation>
    <dataValidation type="list" allowBlank="1" showInputMessage="1" showErrorMessage="1" promptTitle="Buffers" prompt="Buffers" sqref="D110" xr:uid="{4667FA4C-1AAB-4D13-862D-448969F3A920}">
      <formula1>Abuffers</formula1>
    </dataValidation>
    <dataValidation type="list" allowBlank="1" showInputMessage="1" showErrorMessage="1" sqref="D26" xr:uid="{81DB5032-64DB-4E55-9342-60807F130C45}">
      <formula1>ja_nee_n.v.t.</formula1>
    </dataValidation>
    <dataValidation type="list" allowBlank="1" showInputMessage="1" showErrorMessage="1" sqref="D47" xr:uid="{E3800B40-CC4F-48D8-A75B-C3D5C812FDD1}">
      <formula1>maten</formula1>
    </dataValidation>
    <dataValidation type="list" allowBlank="1" showInputMessage="1" showErrorMessage="1" promptTitle="Esthetiek cabine interieur" prompt="Esthetiek cabine interieur" sqref="D113" xr:uid="{7962E2D1-29F4-4BE2-BEE1-415186D1CD40}">
      <formula1>Cabine</formula1>
    </dataValidation>
    <dataValidation type="list" allowBlank="1" showInputMessage="1" showErrorMessage="1" promptTitle="Cabineframe, roestvorming" prompt="Cabineframe, roestvorming" sqref="D112" xr:uid="{428509A7-3702-4BC4-92AB-F6945CDCC88A}">
      <formula1>Roestvorming</formula1>
    </dataValidation>
    <dataValidation type="list" errorStyle="warning" allowBlank="1" showInputMessage="1" showErrorMessage="1" promptTitle="Hydraulische buffers" prompt="Hydraulische buffers" sqref="D111" xr:uid="{2AD0D047-C743-4ECA-96FE-16DA1D4B68E4}">
      <formula1>Buffers</formula1>
    </dataValidation>
    <dataValidation type="list" allowBlank="1" showInputMessage="1" showErrorMessage="1" promptTitle="Schachtverlichting" prompt="Schachtverlichting" sqref="D107" xr:uid="{E7D4CB26-3BED-426A-8411-F5F1E02D9C48}">
      <formula1>Schacht</formula1>
    </dataValidation>
    <dataValidation type="list" allowBlank="1" showInputMessage="1" showErrorMessage="1" promptTitle="Spanwiel" prompt="Spanwiel" sqref="D106" xr:uid="{D07D2108-4038-4AFC-9BF6-345D1FD36179}">
      <formula1>Spanwiel</formula1>
    </dataValidation>
    <dataValidation type="list" allowBlank="1" showInputMessage="1" showErrorMessage="1" promptTitle="Snelheidsbegrenzer kabel" prompt="Snelheidsbegrenzer kabel" sqref="D105" xr:uid="{E3A84A90-C3A7-4D69-9C42-C4002E8F21F5}">
      <formula1>Kabel</formula1>
    </dataValidation>
    <dataValidation type="list" allowBlank="1" showInputMessage="1" showErrorMessage="1" sqref="D91" xr:uid="{0A2F1C72-C241-4ECF-93F0-A84547F4081C}">
      <formula1>spreekluister</formula1>
    </dataValidation>
    <dataValidation type="list" allowBlank="1" showInputMessage="1" showErrorMessage="1" promptTitle="Afleidwiel plunjer" prompt="Afleidwiel plunjer" sqref="D72" xr:uid="{514913E3-A556-4A45-AAF6-1C30C5FE27D3}">
      <formula1>Afleidwiel</formula1>
    </dataValidation>
    <dataValidation type="list" errorStyle="warning" allowBlank="1" showInputMessage="1" showErrorMessage="1" promptTitle="Draagkabels" prompt="Draagkabels" sqref="D55" xr:uid="{BA6E75D6-AA91-4E9C-82F3-1A87731C5415}">
      <formula1>Draagmiddelen</formula1>
    </dataValidation>
    <dataValidation type="list" allowBlank="1" showInputMessage="1" showErrorMessage="1" promptTitle="Staalkabels" prompt="Staalkabels" sqref="D71" xr:uid="{98D926D6-F1B9-4C71-8EC7-CF54C901D69F}">
      <formula1>Draagmiddelen</formula1>
    </dataValidation>
    <dataValidation type="list" allowBlank="1" showInputMessage="1" showErrorMessage="1" promptTitle="Ophanging" prompt="Ophanging" sqref="D53" xr:uid="{6078D42B-4EFD-45D1-A138-3D9D5CB5398E}">
      <formula1>Ophanging</formula1>
    </dataValidation>
    <dataValidation type="list" allowBlank="1" showInputMessage="1" showErrorMessage="1" sqref="D52" xr:uid="{15FCBFAF-EF38-4711-BBF3-15B1D55AE893}">
      <formula1>Aantallen</formula1>
    </dataValidation>
    <dataValidation type="list" errorStyle="warning" allowBlank="1" showInputMessage="1" showErrorMessage="1" promptTitle="Type vanginstallatie" prompt="Type vanginstallatie" sqref="D109" xr:uid="{8BF83448-DAED-4D91-A961-064EFC14F5AD}">
      <formula1>vanginstallatie</formula1>
    </dataValidation>
    <dataValidation type="list" errorStyle="warning" allowBlank="1" showInputMessage="1" showErrorMessage="1" promptTitle="Type snelheidsbegrenzer" prompt="Type snelheidsbegrenzer" sqref="D103" xr:uid="{7E116DC9-5968-4607-845D-C5BB88F5A5FA}">
      <formula1>Snelheidsbegrenzer</formula1>
    </dataValidation>
    <dataValidation type="list" errorStyle="warning" allowBlank="1" showInputMessage="1" showErrorMessage="1" promptTitle="Type tableau" prompt="Type tableau" sqref="D81 D94" xr:uid="{B15F75A7-5798-492F-A216-BA2AF0B0C5A6}">
      <formula1>tableau</formula1>
    </dataValidation>
    <dataValidation type="list" errorStyle="warning" allowBlank="1" showInputMessage="1" showErrorMessage="1" promptTitle="Type geleidingen" prompt="Type geleidingen" sqref="D76:D77" xr:uid="{A5F82104-B96B-40D0-9D86-0ED0DF26DEC6}">
      <formula1>Geleidingen</formula1>
    </dataValidation>
    <dataValidation type="list" allowBlank="1" showInputMessage="1" showErrorMessage="1" sqref="D75" xr:uid="{7E4B00E3-989E-4A3B-AD8E-0178CBC9A5F7}">
      <formula1>Opstelling</formula1>
    </dataValidation>
    <dataValidation type="list" errorStyle="warning" allowBlank="1" showInputMessage="1" showErrorMessage="1" promptTitle="Type cilinder" prompt="Type cilinder" sqref="D66" xr:uid="{6A31CD09-76C7-4D9D-AD1C-854C829A88C3}">
      <formula1>cilinder</formula1>
    </dataValidation>
    <dataValidation type="list" errorStyle="warning" allowBlank="1" showInputMessage="1" showErrorMessage="1" promptTitle="Type stuurblok" prompt="Type stuurblok" sqref="D64" xr:uid="{E0F215A9-06DF-4E00-996D-BD0F5D87C703}">
      <formula1>stuurblok</formula1>
    </dataValidation>
    <dataValidation type="list" errorStyle="warning" allowBlank="1" showInputMessage="1" showErrorMessage="1" promptTitle="Goed/voldoende/matig" prompt="Goed/voldoende/matig" sqref="D123 D125:D130" xr:uid="{A8AAC9EB-53C6-4EF9-A1F5-B268C075C6FA}">
      <formula1>Goed_voldoende_matig</formula1>
    </dataValidation>
    <dataValidation type="list" errorStyle="warning" allowBlank="1" showInputMessage="1" showErrorMessage="1" promptTitle="Onderhoudsbedrijf" prompt="Onderhoudsbedrijf" sqref="D120" xr:uid="{35BC42A3-10DE-459B-A0E4-E4585C2D820D}">
      <formula1>Onderhoudsbedrijf</formula1>
    </dataValidation>
    <dataValidation type="list" errorStyle="warning" allowBlank="1" showInputMessage="1" showErrorMessage="1" promptTitle="Type aggregaat" prompt="Type aggregaat" sqref="D62" xr:uid="{344D15A3-DCAE-4F46-91B9-631D68EDC94A}">
      <formula1>aggregaat</formula1>
    </dataValidation>
    <dataValidation type="list" errorStyle="warning" allowBlank="1" showInputMessage="1" showErrorMessage="1" promptTitle="Olie verversen" prompt="Olie verversen" sqref="D58 D70" xr:uid="{8028A919-37E1-4FC5-9E4D-F1852AFCE81C}">
      <formula1>Olie</formula1>
    </dataValidation>
    <dataValidation type="list" errorStyle="warning" allowBlank="1" showInputMessage="1" showErrorMessage="1" promptTitle="Type aandrijving" prompt="Type aandrijving" sqref="D50" xr:uid="{3B1755FA-DB5D-494C-986B-0D10B947BD05}">
      <formula1>Aandrijving</formula1>
    </dataValidation>
    <dataValidation type="list" errorStyle="warning" allowBlank="1" showInputMessage="1" showErrorMessage="1" promptTitle="Type deuraandrijving" prompt="Type deuraandrijving" sqref="D43" xr:uid="{8E517EFB-FB83-4536-9C19-BDF7982E8055}">
      <formula1>Deuraandrijving</formula1>
    </dataValidation>
    <dataValidation type="list" errorStyle="warning" allowBlank="1" showInputMessage="1" showErrorMessage="1" promptTitle="Type cabinedeuren" prompt="Type cabinedeuren" sqref="D38 D36" xr:uid="{3A180998-78A0-4A80-8DA6-74E57165949F}">
      <formula1>Cabinedeuren</formula1>
    </dataValidation>
    <dataValidation type="list" errorStyle="warning" allowBlank="1" showInputMessage="1" showErrorMessage="1" promptTitle="Type Handbewogen deuren" prompt="Type Handbewogen deuren" sqref="D34" xr:uid="{F9AB8029-17FF-4DFC-9EE4-F0311569DB57}">
      <formula1>Handbewogen_deuren</formula1>
    </dataValidation>
    <dataValidation type="list" errorStyle="warning" allowBlank="1" showInputMessage="1" showErrorMessage="1" promptTitle="Frequentieregeling/Softstarter" prompt="Frequentieregeling/Softstarter" sqref="D28" xr:uid="{AF43E618-FA98-48E0-B673-708370A4D81B}">
      <formula1>IF(C28="Softstarter",Softstarter,Frequentieregeling)</formula1>
    </dataValidation>
    <dataValidation type="list" errorStyle="warning" allowBlank="1" showInputMessage="1" showErrorMessage="1" promptTitle="Type Hoofdstroomrelais" prompt="Type Hoofdstroomrelais" sqref="D27" xr:uid="{7D002572-4AA6-4699-9F15-37A8B4289146}">
      <formula1>Hoofdstroomrelais</formula1>
    </dataValidation>
    <dataValidation type="list" errorStyle="warning" allowBlank="1" showInputMessage="1" showErrorMessage="1" promptTitle="Ja/nee/n.v.t." prompt="Ja/nee/n.v.t." sqref="D68:D69 D146 D114:D115 D44:D46 D100 D83:D90 D95:D98 D40:D42 D56:D57 D171:D177 D181:D187 D191:D192 D195 D29:D30 D216:D218 D197:D212" xr:uid="{3E4A00E1-8F77-423D-B5B0-0194FAD09247}">
      <formula1>ja_nee_n.v.t.</formula1>
    </dataValidation>
    <dataValidation type="list" errorStyle="warning" allowBlank="1" showInputMessage="1" showErrorMessage="1" promptTitle="Type besturing" prompt="Type besturing" sqref="D24" xr:uid="{F50E6624-B4F8-4065-827B-CEF2320786E3}">
      <formula1>Besturing</formula1>
    </dataValidation>
    <dataValidation type="list" errorStyle="warning" allowBlank="1" showInputMessage="1" showErrorMessage="1" promptTitle="Toegangssleutels" prompt="Toegangssleutels" sqref="D194" xr:uid="{EFDFC23C-0A56-4576-93E7-39563ED4FF7D}">
      <formula1>Toegangssleutels</formula1>
    </dataValidation>
    <dataValidation type="list" errorStyle="warning" allowBlank="1" showInputMessage="1" showErrorMessage="1" promptTitle="Machinekamersleutels" prompt="Machinekamersleutels" sqref="D193" xr:uid="{9F268235-DB38-45FC-9AC4-E2444C17CA3B}">
      <formula1>Sleutels_MK</formula1>
    </dataValidation>
    <dataValidation type="list" errorStyle="warning" allowBlank="1" showInputMessage="1" showErrorMessage="1" promptTitle="Type gebruik" prompt="Type gebruik" sqref="D180" xr:uid="{22F4CAC3-8276-4679-9312-D6E95D80A8C6}">
      <formula1>Type_gebruik</formula1>
    </dataValidation>
    <dataValidation type="list" allowBlank="1" showInputMessage="1" showErrorMessage="1" promptTitle="Gebruiksintensiteit" prompt="Gebruiksintensiteit" sqref="D15" xr:uid="{2A16FB96-8611-406B-9211-0EBDF0B7998B}">
      <formula1>Gebruiksintensiteit</formula1>
    </dataValidation>
    <dataValidation type="list" errorStyle="warning" allowBlank="1" showInputMessage="1" showErrorMessage="1" promptTitle="Keurende instantie" prompt="Keurende instantie" sqref="D147" xr:uid="{B951EDE4-C93F-4895-A8A6-2AC60873D9CB}">
      <formula1>Keurende_instantie</formula1>
    </dataValidation>
  </dataValidations>
  <hyperlinks>
    <hyperlink ref="C1" location="'MJP Totaal'!A1" display="Terug" xr:uid="{10EF42DF-E759-4D12-A23E-88F859DAE490}"/>
    <hyperlink ref="D1" location="'MJP Totaal'!A1" display="Terug" xr:uid="{92C12516-7834-44A1-B288-B7576C4A37DE}"/>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4A34-480D-4B2B-A905-CD22A405B371}">
  <sheetPr codeName="Blad37">
    <pageSetUpPr fitToPage="1"/>
  </sheetPr>
  <dimension ref="A1:AC281"/>
  <sheetViews>
    <sheetView showGridLines="0" showZeros="0" topLeftCell="A47" zoomScaleNormal="100" workbookViewId="0">
      <selection activeCell="G99" sqref="G99"/>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274</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306</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273</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274</v>
      </c>
      <c r="G6" s="554" t="s">
        <v>298</v>
      </c>
      <c r="H6" s="555"/>
      <c r="I6" s="69"/>
      <c r="J6" s="32"/>
      <c r="K6" s="70"/>
      <c r="L6" s="70"/>
      <c r="M6" s="76"/>
      <c r="N6" s="70"/>
      <c r="O6" s="70"/>
      <c r="P6" s="53"/>
      <c r="Q6" s="74"/>
      <c r="R6" s="31"/>
      <c r="S6" s="31"/>
      <c r="T6" s="31"/>
    </row>
    <row r="7" spans="2:20" s="58" customFormat="1" ht="14.1" customHeight="1" x14ac:dyDescent="0.3">
      <c r="B7" s="71">
        <v>104</v>
      </c>
      <c r="C7" s="72" t="s">
        <v>8</v>
      </c>
      <c r="D7" s="75">
        <v>2005</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214</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263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1000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36</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13</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13</v>
      </c>
      <c r="E17" s="535"/>
      <c r="F17" s="535"/>
      <c r="G17" s="535"/>
      <c r="H17" s="536"/>
      <c r="K17" s="100"/>
      <c r="L17" s="101"/>
      <c r="M17" s="101"/>
      <c r="N17" s="102"/>
      <c r="O17" s="82"/>
      <c r="P17" s="82"/>
      <c r="Q17" s="103"/>
      <c r="R17" s="104" t="str">
        <f>CONCATENATE("01-01-",F24)</f>
        <v>01-01-2005</v>
      </c>
    </row>
    <row r="18" spans="2:29" ht="14.1" customHeight="1" x14ac:dyDescent="0.3">
      <c r="B18" s="71">
        <v>115</v>
      </c>
      <c r="C18" s="72" t="s">
        <v>23</v>
      </c>
      <c r="D18" s="75">
        <v>1</v>
      </c>
      <c r="E18" s="535"/>
      <c r="F18" s="535"/>
      <c r="G18" s="535"/>
      <c r="H18" s="536"/>
      <c r="K18" s="537" t="s">
        <v>24</v>
      </c>
      <c r="L18" s="538"/>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539"/>
      <c r="F19" s="539"/>
      <c r="G19" s="539"/>
      <c r="H19" s="540"/>
      <c r="K19" s="541" t="s">
        <v>27</v>
      </c>
      <c r="L19" s="542"/>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4</v>
      </c>
      <c r="F24" s="145">
        <v>2005</v>
      </c>
      <c r="G24" s="35" t="s">
        <v>351</v>
      </c>
      <c r="H24" s="146">
        <v>2025</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243</v>
      </c>
      <c r="E26" s="151">
        <v>3</v>
      </c>
      <c r="F26" s="152">
        <v>2005</v>
      </c>
      <c r="G26" s="36" t="s">
        <v>351</v>
      </c>
      <c r="H26" s="153">
        <v>2025</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4</v>
      </c>
      <c r="F27" s="152">
        <v>2014</v>
      </c>
      <c r="G27" s="36" t="s">
        <v>351</v>
      </c>
      <c r="H27" s="153">
        <v>2025</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215</v>
      </c>
      <c r="E28" s="151">
        <v>4</v>
      </c>
      <c r="F28" s="152">
        <v>2014</v>
      </c>
      <c r="G28" s="36" t="s">
        <v>351</v>
      </c>
      <c r="H28" s="153">
        <v>2025</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2025</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2025</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3</v>
      </c>
      <c r="F45" s="181">
        <v>2017</v>
      </c>
      <c r="G45" s="40" t="s">
        <v>351</v>
      </c>
      <c r="H45" s="182">
        <v>2025</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262</v>
      </c>
      <c r="E50" s="144">
        <v>4</v>
      </c>
      <c r="F50" s="145">
        <v>2005</v>
      </c>
      <c r="G50" s="35" t="s">
        <v>351</v>
      </c>
      <c r="H50" s="146">
        <v>2025</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4</v>
      </c>
      <c r="F52" s="152">
        <v>2005</v>
      </c>
      <c r="G52" s="36" t="s">
        <v>351</v>
      </c>
      <c r="H52" s="153">
        <v>2025</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2025</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4</v>
      </c>
      <c r="F55" s="152">
        <v>2005</v>
      </c>
      <c r="G55" s="36" t="s">
        <v>351</v>
      </c>
      <c r="H55" s="153">
        <v>2025</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4</v>
      </c>
      <c r="F56" s="152">
        <v>2005</v>
      </c>
      <c r="G56" s="36" t="s">
        <v>351</v>
      </c>
      <c r="H56" s="182">
        <v>2025</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42</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2025</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2025</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2025</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2025</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2025</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2025</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2025</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2025</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t="s">
        <v>351</v>
      </c>
      <c r="H91" s="153">
        <v>2033</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2025</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2025</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36</v>
      </c>
      <c r="E95" s="151">
        <v>3</v>
      </c>
      <c r="F95" s="152">
        <v>2005</v>
      </c>
      <c r="G95" s="36" t="s">
        <v>351</v>
      </c>
      <c r="H95" s="153">
        <v>2025</v>
      </c>
      <c r="I95" s="154">
        <v>20</v>
      </c>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2025</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2005</v>
      </c>
      <c r="G97" s="36" t="s">
        <v>443</v>
      </c>
      <c r="H97" s="153">
        <v>2025</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2025</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2020</v>
      </c>
      <c r="G105" s="36" t="s">
        <v>351</v>
      </c>
      <c r="H105" s="153">
        <v>2025</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151">
        <v>3</v>
      </c>
      <c r="F108" s="152">
        <v>2005</v>
      </c>
      <c r="G108" s="36" t="s">
        <v>351</v>
      </c>
      <c r="H108" s="153">
        <v>2025</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t="s">
        <v>351</v>
      </c>
      <c r="H109" s="153">
        <v>2033</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151">
        <v>3</v>
      </c>
      <c r="F110" s="152">
        <v>2005</v>
      </c>
      <c r="G110" s="36" t="s">
        <v>351</v>
      </c>
      <c r="H110" s="153">
        <v>2025</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t="s">
        <v>351</v>
      </c>
      <c r="H111" s="153">
        <v>2033</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2025</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2020</v>
      </c>
      <c r="G115" s="37" t="s">
        <v>351</v>
      </c>
      <c r="H115" s="164">
        <v>2025</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272</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44417</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x14ac:dyDescent="0.3">
      <c r="B138" s="71">
        <v>1002</v>
      </c>
      <c r="C138" s="149"/>
      <c r="D138" s="207" t="s">
        <v>346</v>
      </c>
      <c r="E138" s="513" t="s">
        <v>241</v>
      </c>
      <c r="F138" s="514"/>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c r="E139" s="513"/>
      <c r="F139" s="514"/>
      <c r="G139" s="47">
        <v>0</v>
      </c>
      <c r="H139" s="153"/>
      <c r="I139" s="154"/>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13"/>
      <c r="F140" s="514"/>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13"/>
      <c r="F141" s="514"/>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13"/>
      <c r="F142" s="514"/>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Ver</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345</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x14ac:dyDescent="0.3">
      <c r="B152" s="71">
        <v>1102</v>
      </c>
      <c r="C152" s="177"/>
      <c r="D152" s="156"/>
      <c r="E152" s="233"/>
      <c r="F152" s="234"/>
      <c r="G152" s="45">
        <v>0</v>
      </c>
      <c r="H152" s="153"/>
      <c r="I152" s="154"/>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348</v>
      </c>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122</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38</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3.2105263157894739</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105</v>
      </c>
      <c r="E197" s="269"/>
      <c r="F197" s="270"/>
      <c r="H197" s="31"/>
      <c r="I197" s="31"/>
      <c r="Q197" s="271"/>
      <c r="U197" s="31"/>
    </row>
    <row r="198" spans="2:21" ht="14.1" customHeight="1" x14ac:dyDescent="0.3">
      <c r="B198" s="499" t="s">
        <v>170</v>
      </c>
      <c r="C198" s="500"/>
      <c r="D198" s="207" t="s">
        <v>105</v>
      </c>
      <c r="E198" s="269"/>
      <c r="F198" s="270"/>
      <c r="H198" s="31"/>
      <c r="I198" s="31"/>
      <c r="Q198" s="271"/>
      <c r="U198" s="31"/>
    </row>
    <row r="199" spans="2:21" ht="14.1" customHeight="1" x14ac:dyDescent="0.3">
      <c r="B199" s="499" t="s">
        <v>171</v>
      </c>
      <c r="C199" s="500"/>
      <c r="D199" s="207" t="s">
        <v>105</v>
      </c>
      <c r="E199" s="269"/>
      <c r="F199" s="270"/>
      <c r="H199" s="31"/>
      <c r="I199" s="31"/>
      <c r="Q199" s="271"/>
      <c r="U199" s="31"/>
    </row>
    <row r="200" spans="2:21" ht="14.1" customHeight="1" x14ac:dyDescent="0.3">
      <c r="B200" s="499" t="s">
        <v>172</v>
      </c>
      <c r="C200" s="500"/>
      <c r="D200" s="207" t="s">
        <v>105</v>
      </c>
      <c r="E200" s="269"/>
      <c r="F200" s="270"/>
      <c r="G200" s="275"/>
      <c r="H200" s="31"/>
      <c r="I200" s="31"/>
      <c r="P200" s="271"/>
      <c r="U200" s="31"/>
    </row>
    <row r="201" spans="2:21" ht="14.1" customHeight="1" x14ac:dyDescent="0.3">
      <c r="B201" s="499" t="s">
        <v>173</v>
      </c>
      <c r="C201" s="500"/>
      <c r="D201" s="207" t="s">
        <v>105</v>
      </c>
      <c r="E201" s="269"/>
      <c r="F201" s="270"/>
      <c r="G201" s="275"/>
      <c r="H201" s="31"/>
      <c r="I201" s="31"/>
      <c r="P201" s="271"/>
      <c r="U201" s="31"/>
    </row>
    <row r="202" spans="2:21" ht="14.1" customHeight="1" x14ac:dyDescent="0.3">
      <c r="B202" s="501" t="s">
        <v>174</v>
      </c>
      <c r="C202" s="500"/>
      <c r="D202" s="207" t="s">
        <v>105</v>
      </c>
      <c r="E202" s="269"/>
      <c r="F202" s="270"/>
      <c r="G202" s="275"/>
      <c r="H202" s="31"/>
      <c r="I202" s="31"/>
      <c r="P202" s="271"/>
      <c r="U202" s="31"/>
    </row>
    <row r="203" spans="2:21" ht="42" customHeight="1" x14ac:dyDescent="0.3">
      <c r="B203" s="499" t="s">
        <v>175</v>
      </c>
      <c r="C203" s="500"/>
      <c r="D203" s="207" t="s">
        <v>105</v>
      </c>
      <c r="E203" s="269"/>
      <c r="F203" s="270"/>
      <c r="G203" s="275"/>
      <c r="H203" s="31"/>
      <c r="I203" s="31"/>
      <c r="P203" s="271"/>
      <c r="U203" s="31"/>
    </row>
    <row r="204" spans="2:21" ht="14.1" customHeight="1" x14ac:dyDescent="0.3">
      <c r="B204" s="499" t="s">
        <v>176</v>
      </c>
      <c r="C204" s="500"/>
      <c r="D204" s="207" t="s">
        <v>105</v>
      </c>
      <c r="E204" s="269"/>
      <c r="F204" s="270"/>
      <c r="G204" s="275"/>
      <c r="H204" s="31"/>
      <c r="I204" s="31"/>
      <c r="P204" s="271"/>
      <c r="U204" s="31"/>
    </row>
    <row r="205" spans="2:21" ht="14.1" customHeight="1" x14ac:dyDescent="0.3">
      <c r="B205" s="499" t="s">
        <v>177</v>
      </c>
      <c r="C205" s="500"/>
      <c r="D205" s="207" t="s">
        <v>105</v>
      </c>
      <c r="E205" s="269"/>
      <c r="F205" s="270"/>
      <c r="G205" s="275"/>
      <c r="H205" s="31"/>
      <c r="I205" s="31"/>
      <c r="P205" s="271"/>
      <c r="U205" s="31"/>
    </row>
    <row r="206" spans="2:21" ht="14.1" customHeight="1" x14ac:dyDescent="0.3">
      <c r="B206" s="499" t="s">
        <v>178</v>
      </c>
      <c r="C206" s="500"/>
      <c r="D206" s="207" t="s">
        <v>105</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giJvJfB1xAngB+aiPbgwC7OEs+FGiOplV6ljNvznQ460jE/giw9Z1JAPuArSiYPlrI2IF6jDesMwuCGIqbXxMg==" saltValue="Z7VUYI0tXJFLe7zcpkyQmg=="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87" priority="55" operator="equal">
      <formula>"middel"</formula>
    </cfRule>
    <cfRule type="cellIs" dxfId="86" priority="56" operator="equal">
      <formula>"laag"</formula>
    </cfRule>
    <cfRule type="cellIs" dxfId="85" priority="57" operator="equal">
      <formula>"hoog"</formula>
    </cfRule>
  </conditionalFormatting>
  <conditionalFormatting sqref="E24:E133">
    <cfRule type="cellIs" dxfId="84" priority="1" operator="equal">
      <formula>6</formula>
    </cfRule>
    <cfRule type="cellIs" dxfId="83" priority="2" operator="equal">
      <formula>4</formula>
    </cfRule>
    <cfRule type="cellIs" dxfId="82" priority="3" operator="equal">
      <formula>5</formula>
    </cfRule>
    <cfRule type="cellIs" dxfId="81" priority="4" operator="equal">
      <formula>3</formula>
    </cfRule>
    <cfRule type="cellIs" dxfId="80" priority="5" operator="equal">
      <formula>2</formula>
    </cfRule>
    <cfRule type="cellIs" dxfId="79" priority="6" operator="equal">
      <formula>1</formula>
    </cfRule>
  </conditionalFormatting>
  <conditionalFormatting sqref="E136:E149 E162">
    <cfRule type="cellIs" dxfId="78" priority="133" operator="equal">
      <formula>6</formula>
    </cfRule>
    <cfRule type="cellIs" dxfId="77" priority="134" operator="equal">
      <formula>4</formula>
    </cfRule>
    <cfRule type="cellIs" dxfId="76" priority="135" operator="equal">
      <formula>5</formula>
    </cfRule>
    <cfRule type="cellIs" dxfId="75" priority="136" operator="equal">
      <formula>3</formula>
    </cfRule>
    <cfRule type="cellIs" dxfId="74" priority="137" operator="equal">
      <formula>2</formula>
    </cfRule>
    <cfRule type="cellIs" dxfId="73" priority="138" operator="equal">
      <formula>1</formula>
    </cfRule>
  </conditionalFormatting>
  <dataValidations count="43">
    <dataValidation type="list" errorStyle="warning" allowBlank="1" showInputMessage="1" showErrorMessage="1" promptTitle="Conditie" prompt="Conditie" sqref="E81:E100 E50:E59 E34:E47 E24:E31 E76:E78 E62:E72 E103:E115" xr:uid="{BE0FC387-5270-458C-A9A6-00DDC1D09CA0}">
      <formula1>Conditie</formula1>
    </dataValidation>
    <dataValidation type="list" errorStyle="warning" showInputMessage="1" showErrorMessage="1" promptTitle="Rittenteller" prompt="Rittenteller" sqref="M19" xr:uid="{8984B6CA-A428-44E4-85D0-A16CF33B0EB9}">
      <formula1>Rittenteller</formula1>
    </dataValidation>
    <dataValidation type="list" allowBlank="1" showInputMessage="1" showErrorMessage="1" sqref="E137:F145" xr:uid="{9E6466D5-28A6-411F-97FF-D2A11A1DD2F8}">
      <formula1>keuringen</formula1>
    </dataValidation>
    <dataValidation type="list" errorStyle="warning" allowBlank="1" showInputMessage="1" showErrorMessage="1" promptTitle="Uitgevoerd onderhoud" prompt="Uitgevoerd onderhoud" sqref="D124" xr:uid="{2BB5D390-9195-4775-B79B-14689A0BBB5A}">
      <formula1>Uitgevoerd_onderhoud</formula1>
    </dataValidation>
    <dataValidation type="list" errorStyle="warning" allowBlank="1" showInputMessage="1" showErrorMessage="1" promptTitle="Afdichtingen" prompt="Afdichtingen" sqref="D65 D67" xr:uid="{D317AD1A-DC3F-4749-BA7D-6E360F97F71D}">
      <formula1>Lekkage</formula1>
    </dataValidation>
    <dataValidation type="list" allowBlank="1" showInputMessage="1" showErrorMessage="1" sqref="D26" xr:uid="{4509CD1B-B030-4027-B88E-CE9362D29D91}">
      <formula1>ja_nee_n.v.t.</formula1>
    </dataValidation>
    <dataValidation type="list" allowBlank="1" showInputMessage="1" showErrorMessage="1" sqref="D47" xr:uid="{476ED95F-991A-408E-B415-A999AC19A09B}">
      <formula1>maten</formula1>
    </dataValidation>
    <dataValidation type="list" allowBlank="1" showInputMessage="1" showErrorMessage="1" promptTitle="Esthetiek cabine interieur" prompt="Esthetiek cabine interieur" sqref="D113" xr:uid="{0D28D20D-5EB3-4A43-9BDD-289F92533258}">
      <formula1>Cabine</formula1>
    </dataValidation>
    <dataValidation type="list" allowBlank="1" showInputMessage="1" showErrorMessage="1" promptTitle="Cabineframe, roestvorming" prompt="Cabineframe, roestvorming" sqref="D112" xr:uid="{0E770499-83C8-4937-8C1C-912A6DDDE2DE}">
      <formula1>Roestvorming</formula1>
    </dataValidation>
    <dataValidation type="list" errorStyle="warning" allowBlank="1" showInputMessage="1" showErrorMessage="1" promptTitle="Hydraulische buffers" prompt="Hydraulische buffers" sqref="D111" xr:uid="{70FF7B52-0910-46B6-B674-06C58FDA85DE}">
      <formula1>Buffers</formula1>
    </dataValidation>
    <dataValidation type="list" allowBlank="1" showInputMessage="1" showErrorMessage="1" promptTitle="Schachtverlichting" prompt="Schachtverlichting" sqref="D107" xr:uid="{991DA9BC-5B65-43CA-A48C-CACF1FF60C5C}">
      <formula1>Schacht</formula1>
    </dataValidation>
    <dataValidation type="list" allowBlank="1" showInputMessage="1" showErrorMessage="1" promptTitle="Spanwiel" prompt="Spanwiel" sqref="D106" xr:uid="{C25315B0-A92B-4915-ACAA-D3741BC5FAA1}">
      <formula1>Spanwiel</formula1>
    </dataValidation>
    <dataValidation type="list" allowBlank="1" showInputMessage="1" showErrorMessage="1" promptTitle="Snelheidsbegrenzer kabel" prompt="Snelheidsbegrenzer kabel" sqref="D105" xr:uid="{1D4B1063-D841-401E-8805-7D75FE46EBE1}">
      <formula1>Kabel</formula1>
    </dataValidation>
    <dataValidation type="list" allowBlank="1" showInputMessage="1" showErrorMessage="1" sqref="D91" xr:uid="{B346310D-937E-412E-B6E5-F56DDE4B3043}">
      <formula1>spreekluister</formula1>
    </dataValidation>
    <dataValidation type="list" allowBlank="1" showInputMessage="1" showErrorMessage="1" promptTitle="Afleidwiel plunjer" prompt="Afleidwiel plunjer" sqref="D72" xr:uid="{0D1E86E0-1245-4946-8D14-A1AE4AD90CEC}">
      <formula1>Afleidwiel</formula1>
    </dataValidation>
    <dataValidation type="list" errorStyle="warning" allowBlank="1" showInputMessage="1" showErrorMessage="1" promptTitle="Draagkabels" prompt="Draagkabels" sqref="D55" xr:uid="{ABC2113C-AC4B-4118-85A7-F78AF2B3F02B}">
      <formula1>Draagmiddelen</formula1>
    </dataValidation>
    <dataValidation type="list" allowBlank="1" showInputMessage="1" showErrorMessage="1" promptTitle="Staalkabels" prompt="Staalkabels" sqref="D71" xr:uid="{D21FD12A-34E5-4396-BEB2-A056F3F5ECF8}">
      <formula1>Draagmiddelen</formula1>
    </dataValidation>
    <dataValidation type="list" allowBlank="1" showInputMessage="1" showErrorMessage="1" promptTitle="Ophanging" prompt="Ophanging" sqref="D53" xr:uid="{F3B3CE5E-5563-4C6F-A023-6B0FCE161C6F}">
      <formula1>Ophanging</formula1>
    </dataValidation>
    <dataValidation type="list" allowBlank="1" showInputMessage="1" showErrorMessage="1" sqref="D52" xr:uid="{7BCD949F-8938-4A5A-8843-65B18C6C8272}">
      <formula1>Aantallen</formula1>
    </dataValidation>
    <dataValidation type="list" errorStyle="warning" allowBlank="1" showInputMessage="1" showErrorMessage="1" promptTitle="Type vanginstallatie" prompt="Type vanginstallatie" sqref="D109" xr:uid="{DFA52631-7A9A-4028-AA4E-C91859E698CD}">
      <formula1>vanginstallatie</formula1>
    </dataValidation>
    <dataValidation type="list" errorStyle="warning" allowBlank="1" showInputMessage="1" showErrorMessage="1" promptTitle="Type snelheidsbegrenzer" prompt="Type snelheidsbegrenzer" sqref="D103" xr:uid="{664835F9-9CAF-4892-8064-88F1C4AEDA58}">
      <formula1>Snelheidsbegrenzer</formula1>
    </dataValidation>
    <dataValidation type="list" errorStyle="warning" allowBlank="1" showInputMessage="1" showErrorMessage="1" promptTitle="Type tableau" prompt="Type tableau" sqref="D81 D94" xr:uid="{E2DBD05F-86F1-4685-90ED-5B6D06BD9BF8}">
      <formula1>tableau</formula1>
    </dataValidation>
    <dataValidation type="list" errorStyle="warning" allowBlank="1" showInputMessage="1" showErrorMessage="1" promptTitle="Type geleidingen" prompt="Type geleidingen" sqref="D76:D77" xr:uid="{7A0FEC86-079E-417A-8D88-9C697559CB70}">
      <formula1>Geleidingen</formula1>
    </dataValidation>
    <dataValidation type="list" allowBlank="1" showInputMessage="1" showErrorMessage="1" sqref="D75" xr:uid="{75CE1B87-5586-4969-835A-9368D536B9CE}">
      <formula1>Opstelling</formula1>
    </dataValidation>
    <dataValidation type="list" errorStyle="warning" allowBlank="1" showInputMessage="1" showErrorMessage="1" promptTitle="Type cilinder" prompt="Type cilinder" sqref="D66" xr:uid="{3BF7BE5D-F351-45E0-9C9F-4BBE40A439DE}">
      <formula1>cilinder</formula1>
    </dataValidation>
    <dataValidation type="list" errorStyle="warning" allowBlank="1" showInputMessage="1" showErrorMessage="1" promptTitle="Type stuurblok" prompt="Type stuurblok" sqref="D64" xr:uid="{7120BC17-E98E-49A3-ACC6-5A6C9EF90264}">
      <formula1>stuurblok</formula1>
    </dataValidation>
    <dataValidation type="list" errorStyle="warning" allowBlank="1" showInputMessage="1" showErrorMessage="1" promptTitle="Goed/voldoende/matig" prompt="Goed/voldoende/matig" sqref="D123 D125:D130" xr:uid="{88C86672-DFF7-4F36-902A-E45328509F42}">
      <formula1>Goed_voldoende_matig</formula1>
    </dataValidation>
    <dataValidation type="list" errorStyle="warning" allowBlank="1" showInputMessage="1" showErrorMessage="1" promptTitle="Onderhoudsbedrijf" prompt="Onderhoudsbedrijf" sqref="D120" xr:uid="{6CA2BE85-A6A5-4ADA-9B4C-6F75CD534972}">
      <formula1>Onderhoudsbedrijf</formula1>
    </dataValidation>
    <dataValidation type="list" errorStyle="warning" allowBlank="1" showInputMessage="1" showErrorMessage="1" promptTitle="Type aggregaat" prompt="Type aggregaat" sqref="D62" xr:uid="{EC98F25A-0BAE-472F-AE5F-446EE2EC64F0}">
      <formula1>aggregaat</formula1>
    </dataValidation>
    <dataValidation type="list" errorStyle="warning" allowBlank="1" showInputMessage="1" showErrorMessage="1" promptTitle="Olie verversen" prompt="Olie verversen" sqref="D58 D70" xr:uid="{215196A0-02C1-4BFF-92D8-C66A96CC283C}">
      <formula1>Olie</formula1>
    </dataValidation>
    <dataValidation type="list" errorStyle="warning" allowBlank="1" showInputMessage="1" showErrorMessage="1" promptTitle="Type aandrijving" prompt="Type aandrijving" sqref="D50" xr:uid="{D4087378-695C-4F3A-87E0-2FE43E1F30B9}">
      <formula1>Aandrijving</formula1>
    </dataValidation>
    <dataValidation type="list" errorStyle="warning" allowBlank="1" showInputMessage="1" showErrorMessage="1" promptTitle="Type deuraandrijving" prompt="Type deuraandrijving" sqref="D43" xr:uid="{BF026FE4-5D71-4F1F-8ACC-AFB69E54B43C}">
      <formula1>Deuraandrijving</formula1>
    </dataValidation>
    <dataValidation type="list" errorStyle="warning" allowBlank="1" showInputMessage="1" showErrorMessage="1" promptTitle="Type cabinedeuren" prompt="Type cabinedeuren" sqref="D36 D38" xr:uid="{255B287D-5A7B-4DDB-862E-6D23E3CA348F}">
      <formula1>Cabinedeuren</formula1>
    </dataValidation>
    <dataValidation type="list" errorStyle="warning" allowBlank="1" showInputMessage="1" showErrorMessage="1" promptTitle="Type Handbewogen deuren" prompt="Type Handbewogen deuren" sqref="D34" xr:uid="{2685DFA9-2F6D-446A-AA64-97A1BDBAAA98}">
      <formula1>Handbewogen_deuren</formula1>
    </dataValidation>
    <dataValidation type="list" errorStyle="warning" allowBlank="1" showInputMessage="1" showErrorMessage="1" promptTitle="Frequentieregeling/Softstarter" prompt="Frequentieregeling/Softstarter" sqref="D28" xr:uid="{75A9B8E6-1397-47FF-B951-D1BFD2147662}">
      <formula1>IF(C28="Softstarter",Softstarter,Frequentieregeling)</formula1>
    </dataValidation>
    <dataValidation type="list" errorStyle="warning" allowBlank="1" showInputMessage="1" showErrorMessage="1" promptTitle="Type Hoofdstroomrelais" prompt="Type Hoofdstroomrelais" sqref="D27" xr:uid="{C516C9F6-6066-4785-AC3C-26DF7AB889AB}">
      <formula1>Hoofdstroomrelais</formula1>
    </dataValidation>
    <dataValidation type="list" errorStyle="warning" allowBlank="1" showInputMessage="1" showErrorMessage="1" promptTitle="Ja/nee/n.v.t." prompt="Ja/nee/n.v.t." sqref="D68:D69 D146 D100 D195 D191:D192 D44:D46 D56:D57 D197:D212 D40:D42 D29:D30 D216:D218 D171:D177 D181:D187 D83:D90 D95:D98 D114:D115" xr:uid="{3C9E8CD0-5047-470D-85C0-65D415EA066B}">
      <formula1>ja_nee_n.v.t.</formula1>
    </dataValidation>
    <dataValidation type="list" errorStyle="warning" allowBlank="1" showInputMessage="1" showErrorMessage="1" promptTitle="Type besturing" prompt="Type besturing" sqref="D24" xr:uid="{62D7826A-9E60-4021-A3D5-F02ADF164178}">
      <formula1>Besturing</formula1>
    </dataValidation>
    <dataValidation type="list" errorStyle="warning" allowBlank="1" showInputMessage="1" showErrorMessage="1" promptTitle="Toegangssleutels" prompt="Toegangssleutels" sqref="D194" xr:uid="{D074A138-4452-4CFF-B1B7-D4FB52DF322D}">
      <formula1>Toegangssleutels</formula1>
    </dataValidation>
    <dataValidation type="list" errorStyle="warning" allowBlank="1" showInputMessage="1" showErrorMessage="1" promptTitle="Machinekamersleutels" prompt="Machinekamersleutels" sqref="D193" xr:uid="{C5DF1F8B-CC28-4C03-A513-D393F2907FD4}">
      <formula1>Sleutels_MK</formula1>
    </dataValidation>
    <dataValidation type="list" errorStyle="warning" allowBlank="1" showInputMessage="1" showErrorMessage="1" promptTitle="Type gebruik" prompt="Type gebruik" sqref="D180" xr:uid="{D87AC944-2B35-4E7C-AF4A-EE6DADF16389}">
      <formula1>Type_gebruik</formula1>
    </dataValidation>
    <dataValidation type="list" allowBlank="1" showInputMessage="1" showErrorMessage="1" promptTitle="Gebruiksintensiteit" prompt="Gebruiksintensiteit" sqref="D15" xr:uid="{E9969F77-CC62-42A7-A925-DB27F3C9EF55}">
      <formula1>Gebruiksintensiteit</formula1>
    </dataValidation>
    <dataValidation type="list" errorStyle="warning" allowBlank="1" showInputMessage="1" showErrorMessage="1" promptTitle="Keurende instantie" prompt="Keurende instantie" sqref="D147" xr:uid="{20C26235-43AF-4E5B-8DCA-011A82880618}">
      <formula1>Keurende_instantie</formula1>
    </dataValidation>
  </dataValidations>
  <hyperlinks>
    <hyperlink ref="C1" location="'MJP Totaal'!A1" display="Terug" xr:uid="{4206159D-E3DC-458A-830B-CD51594CDB2F}"/>
    <hyperlink ref="D1" location="'MJP Totaal'!A1" display="Terug" xr:uid="{BA6B7684-7A58-490B-A4A7-2147BCB1ED72}"/>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E44BD-ECF4-4A55-8F00-F04F45D464C1}">
  <sheetPr codeName="Blad38">
    <pageSetUpPr fitToPage="1"/>
  </sheetPr>
  <dimension ref="A1:AC281"/>
  <sheetViews>
    <sheetView showGridLines="0" showZeros="0" topLeftCell="A75" zoomScaleNormal="100" workbookViewId="0">
      <selection activeCell="G99" sqref="G99"/>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277</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305</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276</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277</v>
      </c>
      <c r="G6" s="554" t="s">
        <v>297</v>
      </c>
      <c r="H6" s="555"/>
      <c r="I6" s="69"/>
      <c r="J6" s="32"/>
      <c r="K6" s="70"/>
      <c r="L6" s="70"/>
      <c r="M6" s="76"/>
      <c r="N6" s="70"/>
      <c r="O6" s="70"/>
      <c r="P6" s="53"/>
      <c r="Q6" s="74"/>
      <c r="R6" s="31"/>
      <c r="S6" s="31"/>
      <c r="T6" s="31"/>
    </row>
    <row r="7" spans="2:20" s="58" customFormat="1" ht="14.1" customHeight="1" x14ac:dyDescent="0.3">
      <c r="B7" s="71">
        <v>104</v>
      </c>
      <c r="C7" s="72" t="s">
        <v>8</v>
      </c>
      <c r="D7" s="75">
        <v>2005</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214</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263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1000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13</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13</v>
      </c>
      <c r="E17" s="535"/>
      <c r="F17" s="535"/>
      <c r="G17" s="535"/>
      <c r="H17" s="536"/>
      <c r="K17" s="100"/>
      <c r="L17" s="101"/>
      <c r="M17" s="101"/>
      <c r="N17" s="102"/>
      <c r="O17" s="82"/>
      <c r="P17" s="82"/>
      <c r="Q17" s="103"/>
      <c r="R17" s="104" t="str">
        <f>CONCATENATE("01-01-",F24)</f>
        <v>01-01-2005</v>
      </c>
    </row>
    <row r="18" spans="2:29" ht="14.1" customHeight="1" x14ac:dyDescent="0.3">
      <c r="B18" s="71">
        <v>115</v>
      </c>
      <c r="C18" s="72" t="s">
        <v>23</v>
      </c>
      <c r="D18" s="75">
        <v>1</v>
      </c>
      <c r="E18" s="535"/>
      <c r="F18" s="535"/>
      <c r="G18" s="535"/>
      <c r="H18" s="536"/>
      <c r="K18" s="537" t="s">
        <v>24</v>
      </c>
      <c r="L18" s="538"/>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539"/>
      <c r="F19" s="539"/>
      <c r="G19" s="539"/>
      <c r="H19" s="540"/>
      <c r="K19" s="541" t="s">
        <v>27</v>
      </c>
      <c r="L19" s="542"/>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4</v>
      </c>
      <c r="F24" s="145">
        <v>2005</v>
      </c>
      <c r="G24" s="35" t="s">
        <v>351</v>
      </c>
      <c r="H24" s="146">
        <v>2025</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2025</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2019</v>
      </c>
      <c r="G27" s="36" t="s">
        <v>351</v>
      </c>
      <c r="H27" s="153">
        <v>2025</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229</v>
      </c>
      <c r="E28" s="151">
        <v>3</v>
      </c>
      <c r="F28" s="152">
        <v>2017</v>
      </c>
      <c r="G28" s="36" t="s">
        <v>351</v>
      </c>
      <c r="H28" s="153">
        <v>2025</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2025</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2025</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3</v>
      </c>
      <c r="F45" s="181">
        <v>2017</v>
      </c>
      <c r="G45" s="40" t="s">
        <v>351</v>
      </c>
      <c r="H45" s="182">
        <v>2025</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4</v>
      </c>
      <c r="F50" s="145">
        <v>2005</v>
      </c>
      <c r="G50" s="35" t="s">
        <v>351</v>
      </c>
      <c r="H50" s="146">
        <v>2025</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2</v>
      </c>
      <c r="F52" s="152">
        <v>2020</v>
      </c>
      <c r="G52" s="36" t="s">
        <v>351</v>
      </c>
      <c r="H52" s="153">
        <v>2025</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2025</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2</v>
      </c>
      <c r="F55" s="152">
        <v>2020</v>
      </c>
      <c r="G55" s="36" t="s">
        <v>351</v>
      </c>
      <c r="H55" s="153">
        <v>2025</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4</v>
      </c>
      <c r="F56" s="152">
        <v>2005</v>
      </c>
      <c r="G56" s="36" t="s">
        <v>351</v>
      </c>
      <c r="H56" s="182">
        <v>2025</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0</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201</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2</v>
      </c>
      <c r="F76" s="152">
        <v>2020</v>
      </c>
      <c r="G76" s="36" t="s">
        <v>351</v>
      </c>
      <c r="H76" s="153">
        <v>2033</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2</v>
      </c>
      <c r="F77" s="152">
        <v>2020</v>
      </c>
      <c r="G77" s="36" t="s">
        <v>351</v>
      </c>
      <c r="H77" s="153">
        <v>2033</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2025</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2025</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2025</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2025</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2025</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2025</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t="s">
        <v>351</v>
      </c>
      <c r="H91" s="153">
        <v>2033</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2025</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2025</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2025</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2005</v>
      </c>
      <c r="G97" s="36" t="s">
        <v>443</v>
      </c>
      <c r="H97" s="153">
        <v>2025</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2025</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2019</v>
      </c>
      <c r="G105" s="36" t="s">
        <v>351</v>
      </c>
      <c r="H105" s="153">
        <v>2025</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298">
        <v>3</v>
      </c>
      <c r="F108" s="152">
        <v>2005</v>
      </c>
      <c r="G108" s="36" t="s">
        <v>351</v>
      </c>
      <c r="H108" s="153">
        <v>2025</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t="s">
        <v>351</v>
      </c>
      <c r="H109" s="153">
        <v>2033</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298">
        <v>3</v>
      </c>
      <c r="F110" s="152">
        <v>2005</v>
      </c>
      <c r="G110" s="36" t="s">
        <v>351</v>
      </c>
      <c r="H110" s="153">
        <v>2025</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t="s">
        <v>351</v>
      </c>
      <c r="H111" s="153">
        <v>2033</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2025</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2019</v>
      </c>
      <c r="G115" s="37" t="s">
        <v>351</v>
      </c>
      <c r="H115" s="164">
        <v>2025</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275</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43.2" x14ac:dyDescent="0.3">
      <c r="B138" s="71">
        <v>1002</v>
      </c>
      <c r="C138" s="149"/>
      <c r="D138" s="207" t="s">
        <v>342</v>
      </c>
      <c r="E138" s="513" t="s">
        <v>241</v>
      </c>
      <c r="F138" s="514"/>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ht="43.2" x14ac:dyDescent="0.3">
      <c r="B139" s="71">
        <v>1003</v>
      </c>
      <c r="C139" s="149"/>
      <c r="D139" s="207" t="s">
        <v>329</v>
      </c>
      <c r="E139" s="513" t="s">
        <v>240</v>
      </c>
      <c r="F139" s="514"/>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x14ac:dyDescent="0.3">
      <c r="B140" s="71">
        <v>1004</v>
      </c>
      <c r="C140" s="149"/>
      <c r="D140" s="207"/>
      <c r="E140" s="513"/>
      <c r="F140" s="514"/>
      <c r="G140" s="47">
        <v>0</v>
      </c>
      <c r="H140" s="153"/>
      <c r="I140" s="154"/>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x14ac:dyDescent="0.3">
      <c r="B141" s="71">
        <v>1005</v>
      </c>
      <c r="C141" s="149"/>
      <c r="D141" s="207"/>
      <c r="E141" s="513"/>
      <c r="F141" s="514"/>
      <c r="G141" s="47">
        <v>0</v>
      </c>
      <c r="H141" s="153"/>
      <c r="I141" s="154"/>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x14ac:dyDescent="0.3">
      <c r="B142" s="71">
        <v>1006</v>
      </c>
      <c r="C142" s="149"/>
      <c r="D142" s="207"/>
      <c r="E142" s="513"/>
      <c r="F142" s="514"/>
      <c r="G142" s="47">
        <v>0</v>
      </c>
      <c r="H142" s="153"/>
      <c r="I142" s="154"/>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345</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43.2" x14ac:dyDescent="0.3">
      <c r="B152" s="71">
        <v>1102</v>
      </c>
      <c r="C152" s="177"/>
      <c r="D152" s="156" t="s">
        <v>348</v>
      </c>
      <c r="E152" s="233"/>
      <c r="F152" s="234"/>
      <c r="G152" s="45">
        <v>0</v>
      </c>
      <c r="H152" s="153"/>
      <c r="I152" s="154"/>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x14ac:dyDescent="0.3">
      <c r="B153" s="71">
        <v>1103</v>
      </c>
      <c r="C153" s="177"/>
      <c r="D153" s="156"/>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165"/>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198"/>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40">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111</v>
      </c>
      <c r="F164" s="124">
        <v>0</v>
      </c>
      <c r="G164" s="245"/>
      <c r="H164" s="146"/>
      <c r="I164" s="147"/>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37</v>
      </c>
      <c r="F165" s="124">
        <v>0</v>
      </c>
      <c r="G165" s="247">
        <v>20000</v>
      </c>
      <c r="H165" s="153"/>
      <c r="I165" s="154">
        <v>99</v>
      </c>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3</v>
      </c>
      <c r="F166" s="124">
        <v>0</v>
      </c>
      <c r="G166" s="248"/>
      <c r="H166" s="164"/>
      <c r="I166" s="165">
        <v>99</v>
      </c>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3</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0</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105</v>
      </c>
      <c r="E197" s="269"/>
      <c r="F197" s="270"/>
      <c r="H197" s="31"/>
      <c r="I197" s="31"/>
      <c r="Q197" s="271"/>
      <c r="U197" s="31"/>
    </row>
    <row r="198" spans="2:21" ht="14.1" customHeight="1" x14ac:dyDescent="0.3">
      <c r="B198" s="499" t="s">
        <v>170</v>
      </c>
      <c r="C198" s="500"/>
      <c r="D198" s="207" t="s">
        <v>105</v>
      </c>
      <c r="E198" s="269"/>
      <c r="F198" s="270"/>
      <c r="H198" s="31"/>
      <c r="I198" s="31"/>
      <c r="Q198" s="271"/>
      <c r="U198" s="31"/>
    </row>
    <row r="199" spans="2:21" ht="14.1" customHeight="1" x14ac:dyDescent="0.3">
      <c r="B199" s="499" t="s">
        <v>171</v>
      </c>
      <c r="C199" s="500"/>
      <c r="D199" s="207" t="s">
        <v>105</v>
      </c>
      <c r="E199" s="269"/>
      <c r="F199" s="270"/>
      <c r="H199" s="31"/>
      <c r="I199" s="31"/>
      <c r="Q199" s="271"/>
      <c r="U199" s="31"/>
    </row>
    <row r="200" spans="2:21" ht="14.1" customHeight="1" x14ac:dyDescent="0.3">
      <c r="B200" s="499" t="s">
        <v>172</v>
      </c>
      <c r="C200" s="500"/>
      <c r="D200" s="207" t="s">
        <v>105</v>
      </c>
      <c r="E200" s="269"/>
      <c r="F200" s="270"/>
      <c r="G200" s="275"/>
      <c r="H200" s="31"/>
      <c r="I200" s="31"/>
      <c r="P200" s="271"/>
      <c r="U200" s="31"/>
    </row>
    <row r="201" spans="2:21" ht="14.1" customHeight="1" x14ac:dyDescent="0.3">
      <c r="B201" s="499" t="s">
        <v>173</v>
      </c>
      <c r="C201" s="500"/>
      <c r="D201" s="207" t="s">
        <v>105</v>
      </c>
      <c r="E201" s="269"/>
      <c r="F201" s="270"/>
      <c r="G201" s="275"/>
      <c r="H201" s="31"/>
      <c r="I201" s="31"/>
      <c r="P201" s="271"/>
      <c r="U201" s="31"/>
    </row>
    <row r="202" spans="2:21" ht="14.1" customHeight="1" x14ac:dyDescent="0.3">
      <c r="B202" s="501" t="s">
        <v>174</v>
      </c>
      <c r="C202" s="500"/>
      <c r="D202" s="207" t="s">
        <v>105</v>
      </c>
      <c r="E202" s="269"/>
      <c r="F202" s="270"/>
      <c r="G202" s="275"/>
      <c r="H202" s="31"/>
      <c r="I202" s="31"/>
      <c r="P202" s="271"/>
      <c r="U202" s="31"/>
    </row>
    <row r="203" spans="2:21" ht="42" customHeight="1" x14ac:dyDescent="0.3">
      <c r="B203" s="499" t="s">
        <v>175</v>
      </c>
      <c r="C203" s="500"/>
      <c r="D203" s="207" t="s">
        <v>105</v>
      </c>
      <c r="E203" s="269"/>
      <c r="F203" s="270"/>
      <c r="G203" s="275"/>
      <c r="H203" s="31"/>
      <c r="I203" s="31"/>
      <c r="P203" s="271"/>
      <c r="U203" s="31"/>
    </row>
    <row r="204" spans="2:21" ht="14.1" customHeight="1" x14ac:dyDescent="0.3">
      <c r="B204" s="499" t="s">
        <v>176</v>
      </c>
      <c r="C204" s="500"/>
      <c r="D204" s="207" t="s">
        <v>105</v>
      </c>
      <c r="E204" s="269"/>
      <c r="F204" s="270"/>
      <c r="G204" s="275"/>
      <c r="H204" s="31"/>
      <c r="I204" s="31"/>
      <c r="P204" s="271"/>
      <c r="U204" s="31"/>
    </row>
    <row r="205" spans="2:21" ht="14.1" customHeight="1" x14ac:dyDescent="0.3">
      <c r="B205" s="499" t="s">
        <v>177</v>
      </c>
      <c r="C205" s="500"/>
      <c r="D205" s="207" t="s">
        <v>105</v>
      </c>
      <c r="E205" s="269"/>
      <c r="F205" s="270"/>
      <c r="G205" s="275"/>
      <c r="H205" s="31"/>
      <c r="I205" s="31"/>
      <c r="P205" s="271"/>
      <c r="U205" s="31"/>
    </row>
    <row r="206" spans="2:21" ht="14.1" customHeight="1" x14ac:dyDescent="0.3">
      <c r="B206" s="499" t="s">
        <v>178</v>
      </c>
      <c r="C206" s="500"/>
      <c r="D206" s="207" t="s">
        <v>105</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SvMb/JX/KyxdR4bMPZA5YhlYcl2berWacK+5VUd6Sz3Eya/2AEXo6x25u+VSGdvrL9AhhMfrbiijz4iPEWa8lQ==" saltValue="qr0oaCEvITFAB94+ytrqbA=="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72" priority="79" operator="equal">
      <formula>"middel"</formula>
    </cfRule>
    <cfRule type="cellIs" dxfId="71" priority="80" operator="equal">
      <formula>"laag"</formula>
    </cfRule>
    <cfRule type="cellIs" dxfId="70" priority="81" operator="equal">
      <formula>"hoog"</formula>
    </cfRule>
  </conditionalFormatting>
  <conditionalFormatting sqref="E24:E133">
    <cfRule type="cellIs" dxfId="69" priority="7" operator="equal">
      <formula>6</formula>
    </cfRule>
    <cfRule type="cellIs" dxfId="68" priority="8" operator="equal">
      <formula>4</formula>
    </cfRule>
    <cfRule type="cellIs" dxfId="67" priority="9" operator="equal">
      <formula>5</formula>
    </cfRule>
    <cfRule type="cellIs" dxfId="66" priority="10" operator="equal">
      <formula>3</formula>
    </cfRule>
    <cfRule type="cellIs" dxfId="65" priority="11" operator="equal">
      <formula>2</formula>
    </cfRule>
    <cfRule type="cellIs" dxfId="64" priority="12" operator="equal">
      <formula>1</formula>
    </cfRule>
  </conditionalFormatting>
  <conditionalFormatting sqref="E136:E149">
    <cfRule type="cellIs" dxfId="63" priority="1" operator="equal">
      <formula>6</formula>
    </cfRule>
    <cfRule type="cellIs" dxfId="62" priority="2" operator="equal">
      <formula>4</formula>
    </cfRule>
    <cfRule type="cellIs" dxfId="61" priority="3" operator="equal">
      <formula>5</formula>
    </cfRule>
    <cfRule type="cellIs" dxfId="60" priority="4" operator="equal">
      <formula>3</formula>
    </cfRule>
    <cfRule type="cellIs" dxfId="59" priority="5" operator="equal">
      <formula>2</formula>
    </cfRule>
    <cfRule type="cellIs" dxfId="58" priority="6" operator="equal">
      <formula>1</formula>
    </cfRule>
  </conditionalFormatting>
  <conditionalFormatting sqref="E162">
    <cfRule type="cellIs" dxfId="57" priority="157" operator="equal">
      <formula>6</formula>
    </cfRule>
    <cfRule type="cellIs" dxfId="56" priority="158" operator="equal">
      <formula>4</formula>
    </cfRule>
    <cfRule type="cellIs" dxfId="55" priority="159" operator="equal">
      <formula>5</formula>
    </cfRule>
    <cfRule type="cellIs" dxfId="54" priority="160" operator="equal">
      <formula>3</formula>
    </cfRule>
    <cfRule type="cellIs" dxfId="53" priority="161" operator="equal">
      <formula>2</formula>
    </cfRule>
    <cfRule type="cellIs" dxfId="52" priority="162" operator="equal">
      <formula>1</formula>
    </cfRule>
  </conditionalFormatting>
  <dataValidations count="43">
    <dataValidation type="list" errorStyle="warning" allowBlank="1" showInputMessage="1" showErrorMessage="1" promptTitle="Conditie" prompt="Conditie" sqref="E81:E100 E24:E31 E34:E47 E50:E59 E76:E78 E62:E72 E103:E115" xr:uid="{1F84844B-332A-4624-AD49-B42D7EAFCC16}">
      <formula1>Conditie</formula1>
    </dataValidation>
    <dataValidation type="list" errorStyle="warning" showInputMessage="1" showErrorMessage="1" promptTitle="Rittenteller" prompt="Rittenteller" sqref="M19" xr:uid="{093235A2-47F7-4E44-867E-31CEC68DF482}">
      <formula1>Rittenteller</formula1>
    </dataValidation>
    <dataValidation type="list" allowBlank="1" showInputMessage="1" showErrorMessage="1" sqref="E137:F145" xr:uid="{4F854F31-93A9-4B75-BEE7-0265E14309AA}">
      <formula1>keuringen</formula1>
    </dataValidation>
    <dataValidation type="list" errorStyle="warning" allowBlank="1" showInputMessage="1" showErrorMessage="1" promptTitle="Uitgevoerd onderhoud" prompt="Uitgevoerd onderhoud" sqref="D124" xr:uid="{E7A9755E-3D13-47CF-B2AF-81F85B6704C3}">
      <formula1>Uitgevoerd_onderhoud</formula1>
    </dataValidation>
    <dataValidation type="list" errorStyle="warning" allowBlank="1" showInputMessage="1" showErrorMessage="1" promptTitle="Afdichtingen" prompt="Afdichtingen" sqref="D65 D67" xr:uid="{416FCF46-9E0E-4648-AFE2-328C5EBE0CB7}">
      <formula1>Lekkage</formula1>
    </dataValidation>
    <dataValidation type="list" allowBlank="1" showInputMessage="1" showErrorMessage="1" sqref="D26" xr:uid="{21E2EACF-4F23-41C4-A0B3-F093BA1AF078}">
      <formula1>ja_nee_n.v.t.</formula1>
    </dataValidation>
    <dataValidation type="list" allowBlank="1" showInputMessage="1" showErrorMessage="1" sqref="D47" xr:uid="{7D764DC8-D7FB-41E5-8D90-4A26043544E9}">
      <formula1>maten</formula1>
    </dataValidation>
    <dataValidation type="list" allowBlank="1" showInputMessage="1" showErrorMessage="1" promptTitle="Esthetiek cabine interieur" prompt="Esthetiek cabine interieur" sqref="D113" xr:uid="{AA5F0F2E-E3AE-4EAB-884E-70B17F32D1F3}">
      <formula1>Cabine</formula1>
    </dataValidation>
    <dataValidation type="list" allowBlank="1" showInputMessage="1" showErrorMessage="1" promptTitle="Cabineframe, roestvorming" prompt="Cabineframe, roestvorming" sqref="D112" xr:uid="{A30C7732-B523-4940-A48E-AB7D331F8396}">
      <formula1>Roestvorming</formula1>
    </dataValidation>
    <dataValidation type="list" errorStyle="warning" allowBlank="1" showInputMessage="1" showErrorMessage="1" promptTitle="Hydraulische buffers" prompt="Hydraulische buffers" sqref="D111" xr:uid="{2D339EBF-02CA-4ECB-96FB-D9D8E28F8A6A}">
      <formula1>Buffers</formula1>
    </dataValidation>
    <dataValidation type="list" allowBlank="1" showInputMessage="1" showErrorMessage="1" promptTitle="Schachtverlichting" prompt="Schachtverlichting" sqref="D107" xr:uid="{69DDEC40-13EB-4A98-BEFE-7C1D5D403E78}">
      <formula1>Schacht</formula1>
    </dataValidation>
    <dataValidation type="list" allowBlank="1" showInputMessage="1" showErrorMessage="1" promptTitle="Spanwiel" prompt="Spanwiel" sqref="D106" xr:uid="{58CD9D57-8482-4D51-B9F3-7917E3DD6E39}">
      <formula1>Spanwiel</formula1>
    </dataValidation>
    <dataValidation type="list" allowBlank="1" showInputMessage="1" showErrorMessage="1" promptTitle="Snelheidsbegrenzer kabel" prompt="Snelheidsbegrenzer kabel" sqref="D105" xr:uid="{C68427F1-D085-4AE2-81F8-8F21CA50D190}">
      <formula1>Kabel</formula1>
    </dataValidation>
    <dataValidation type="list" allowBlank="1" showInputMessage="1" showErrorMessage="1" sqref="D91" xr:uid="{8B1D5DD9-38A6-4FB9-8E96-6303C180900A}">
      <formula1>spreekluister</formula1>
    </dataValidation>
    <dataValidation type="list" allowBlank="1" showInputMessage="1" showErrorMessage="1" promptTitle="Afleidwiel plunjer" prompt="Afleidwiel plunjer" sqref="D72" xr:uid="{809EC335-9742-4A0A-A848-E9FAA8AF4421}">
      <formula1>Afleidwiel</formula1>
    </dataValidation>
    <dataValidation type="list" errorStyle="warning" allowBlank="1" showInputMessage="1" showErrorMessage="1" promptTitle="Draagkabels" prompt="Draagkabels" sqref="D55" xr:uid="{39FCE36C-2A0C-4969-B2D2-0CBC024CA1C9}">
      <formula1>Draagmiddelen</formula1>
    </dataValidation>
    <dataValidation type="list" allowBlank="1" showInputMessage="1" showErrorMessage="1" promptTitle="Staalkabels" prompt="Staalkabels" sqref="D71" xr:uid="{F7C12161-478F-43A1-943B-C4EE1A31DE3F}">
      <formula1>Draagmiddelen</formula1>
    </dataValidation>
    <dataValidation type="list" allowBlank="1" showInputMessage="1" showErrorMessage="1" promptTitle="Ophanging" prompt="Ophanging" sqref="D53" xr:uid="{145B6F46-A321-4AF5-B7F8-1472279D6CFA}">
      <formula1>Ophanging</formula1>
    </dataValidation>
    <dataValidation type="list" allowBlank="1" showInputMessage="1" showErrorMessage="1" sqref="D52" xr:uid="{7814302D-349B-4806-85BC-ED4C8E16EE41}">
      <formula1>Aantallen</formula1>
    </dataValidation>
    <dataValidation type="list" errorStyle="warning" allowBlank="1" showInputMessage="1" showErrorMessage="1" promptTitle="Type vanginstallatie" prompt="Type vanginstallatie" sqref="D109" xr:uid="{5CE5F45F-56C9-4BBC-8F7B-E3A6B8E78E1B}">
      <formula1>vanginstallatie</formula1>
    </dataValidation>
    <dataValidation type="list" errorStyle="warning" allowBlank="1" showInputMessage="1" showErrorMessage="1" promptTitle="Type snelheidsbegrenzer" prompt="Type snelheidsbegrenzer" sqref="D103" xr:uid="{2C6114B6-C7C7-4D63-9971-60DED274DFA8}">
      <formula1>Snelheidsbegrenzer</formula1>
    </dataValidation>
    <dataValidation type="list" errorStyle="warning" allowBlank="1" showInputMessage="1" showErrorMessage="1" promptTitle="Type tableau" prompt="Type tableau" sqref="D81 D94" xr:uid="{953C8E89-AA99-47EC-A00F-DD0AEC3674D9}">
      <formula1>tableau</formula1>
    </dataValidation>
    <dataValidation type="list" errorStyle="warning" allowBlank="1" showInputMessage="1" showErrorMessage="1" promptTitle="Type geleidingen" prompt="Type geleidingen" sqref="D76:D77" xr:uid="{FAB15DA4-75FB-4304-9797-33B6C3A17DEA}">
      <formula1>Geleidingen</formula1>
    </dataValidation>
    <dataValidation type="list" allowBlank="1" showInputMessage="1" showErrorMessage="1" sqref="D75" xr:uid="{6B25FDDA-98C4-49C0-9171-908B3066CC21}">
      <formula1>Opstelling</formula1>
    </dataValidation>
    <dataValidation type="list" errorStyle="warning" allowBlank="1" showInputMessage="1" showErrorMessage="1" promptTitle="Type cilinder" prompt="Type cilinder" sqref="D66" xr:uid="{0180002D-8481-4845-AA0F-5F5C1686CCB5}">
      <formula1>cilinder</formula1>
    </dataValidation>
    <dataValidation type="list" errorStyle="warning" allowBlank="1" showInputMessage="1" showErrorMessage="1" promptTitle="Type stuurblok" prompt="Type stuurblok" sqref="D64" xr:uid="{4694F54D-D120-4F59-B6E0-6EC315DDBF63}">
      <formula1>stuurblok</formula1>
    </dataValidation>
    <dataValidation type="list" errorStyle="warning" allowBlank="1" showInputMessage="1" showErrorMessage="1" promptTitle="Goed/voldoende/matig" prompt="Goed/voldoende/matig" sqref="D123 D125:D130" xr:uid="{FB9E19C9-105D-4E78-A4C3-4C69280AF693}">
      <formula1>Goed_voldoende_matig</formula1>
    </dataValidation>
    <dataValidation type="list" errorStyle="warning" allowBlank="1" showInputMessage="1" showErrorMessage="1" promptTitle="Onderhoudsbedrijf" prompt="Onderhoudsbedrijf" sqref="D120" xr:uid="{99AAA5EE-037C-4805-8C82-E577ED7CEF68}">
      <formula1>Onderhoudsbedrijf</formula1>
    </dataValidation>
    <dataValidation type="list" errorStyle="warning" allowBlank="1" showInputMessage="1" showErrorMessage="1" promptTitle="Type aggregaat" prompt="Type aggregaat" sqref="D62" xr:uid="{C135E6F0-AF04-45F6-BBCA-453F0D1630F5}">
      <formula1>aggregaat</formula1>
    </dataValidation>
    <dataValidation type="list" errorStyle="warning" allowBlank="1" showInputMessage="1" showErrorMessage="1" promptTitle="Olie verversen" prompt="Olie verversen" sqref="D58 D70" xr:uid="{60ED23D9-E609-4A30-8A4B-C50155E85D3A}">
      <formula1>Olie</formula1>
    </dataValidation>
    <dataValidation type="list" errorStyle="warning" allowBlank="1" showInputMessage="1" showErrorMessage="1" promptTitle="Type aandrijving" prompt="Type aandrijving" sqref="D50" xr:uid="{4AC19508-4D37-4543-A3C7-BABE242A8115}">
      <formula1>Aandrijving</formula1>
    </dataValidation>
    <dataValidation type="list" errorStyle="warning" allowBlank="1" showInputMessage="1" showErrorMessage="1" promptTitle="Type deuraandrijving" prompt="Type deuraandrijving" sqref="D43" xr:uid="{40AAA68C-3DEB-4149-A01E-27FC80CFBE2F}">
      <formula1>Deuraandrijving</formula1>
    </dataValidation>
    <dataValidation type="list" errorStyle="warning" allowBlank="1" showInputMessage="1" showErrorMessage="1" promptTitle="Type cabinedeuren" prompt="Type cabinedeuren" sqref="D36 D38" xr:uid="{49357B9B-075E-45EC-B592-4594F1CD1A33}">
      <formula1>Cabinedeuren</formula1>
    </dataValidation>
    <dataValidation type="list" errorStyle="warning" allowBlank="1" showInputMessage="1" showErrorMessage="1" promptTitle="Type Handbewogen deuren" prompt="Type Handbewogen deuren" sqref="D34" xr:uid="{FB5D89FA-E683-49C4-85E1-64CD6B707649}">
      <formula1>Handbewogen_deuren</formula1>
    </dataValidation>
    <dataValidation type="list" errorStyle="warning" allowBlank="1" showInputMessage="1" showErrorMessage="1" promptTitle="Frequentieregeling/Softstarter" prompt="Frequentieregeling/Softstarter" sqref="D28" xr:uid="{A56D2D51-E8F1-4971-BCED-A15A78D6BA7E}">
      <formula1>IF(C28="Softstarter",Softstarter,Frequentieregeling)</formula1>
    </dataValidation>
    <dataValidation type="list" errorStyle="warning" allowBlank="1" showInputMessage="1" showErrorMessage="1" promptTitle="Type Hoofdstroomrelais" prompt="Type Hoofdstroomrelais" sqref="D27" xr:uid="{99D1DC20-E6AD-48E3-8217-B10C0697162D}">
      <formula1>Hoofdstroomrelais</formula1>
    </dataValidation>
    <dataValidation type="list" errorStyle="warning" allowBlank="1" showInputMessage="1" showErrorMessage="1" promptTitle="Ja/nee/n.v.t." prompt="Ja/nee/n.v.t." sqref="D68:D69 D146 D83:D90 D195 D191:D192 D44:D46 D56:D57 D29:D30 D40:D42 D197:D212 D216:D218 D171:D177 D181:D187 D95:D98 D100 D114:D115" xr:uid="{5C60914A-4394-46BD-B356-422D1F7C1C33}">
      <formula1>ja_nee_n.v.t.</formula1>
    </dataValidation>
    <dataValidation type="list" errorStyle="warning" allowBlank="1" showInputMessage="1" showErrorMessage="1" promptTitle="Type besturing" prompt="Type besturing" sqref="D24" xr:uid="{C8521B8A-55B1-46CC-A480-FCBC330682FC}">
      <formula1>Besturing</formula1>
    </dataValidation>
    <dataValidation type="list" errorStyle="warning" allowBlank="1" showInputMessage="1" showErrorMessage="1" promptTitle="Toegangssleutels" prompt="Toegangssleutels" sqref="D194" xr:uid="{A1642468-2375-4FB6-9A58-2114D1CACA4C}">
      <formula1>Toegangssleutels</formula1>
    </dataValidation>
    <dataValidation type="list" errorStyle="warning" allowBlank="1" showInputMessage="1" showErrorMessage="1" promptTitle="Machinekamersleutels" prompt="Machinekamersleutels" sqref="D193" xr:uid="{BD948F1F-772A-4E27-9CA8-060FA8CEA69B}">
      <formula1>Sleutels_MK</formula1>
    </dataValidation>
    <dataValidation type="list" errorStyle="warning" allowBlank="1" showInputMessage="1" showErrorMessage="1" promptTitle="Type gebruik" prompt="Type gebruik" sqref="D180" xr:uid="{B452470D-C42B-47F4-BB0F-BF3B763E0AE1}">
      <formula1>Type_gebruik</formula1>
    </dataValidation>
    <dataValidation type="list" allowBlank="1" showInputMessage="1" showErrorMessage="1" promptTitle="Gebruiksintensiteit" prompt="Gebruiksintensiteit" sqref="D15" xr:uid="{724AADFC-487C-4BB7-B17A-AE2CD20B5D7C}">
      <formula1>Gebruiksintensiteit</formula1>
    </dataValidation>
    <dataValidation type="list" errorStyle="warning" allowBlank="1" showInputMessage="1" showErrorMessage="1" promptTitle="Keurende instantie" prompt="Keurende instantie" sqref="D147" xr:uid="{F3D109D6-9E0B-4D86-93D4-F11535620B88}">
      <formula1>Keurende_instantie</formula1>
    </dataValidation>
  </dataValidations>
  <hyperlinks>
    <hyperlink ref="C1" location="'MJP Totaal'!A1" display="Terug" xr:uid="{D25B11DC-F7FC-4489-B9CD-14FFAE217EE6}"/>
    <hyperlink ref="D1" location="'MJP Totaal'!A1" display="Terug" xr:uid="{3893047A-FCC2-4516-B64A-50CD4790373E}"/>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757F-9AAE-4EBF-BC8F-1DF5DB2D4ABC}">
  <sheetPr codeName="Blad39">
    <pageSetUpPr fitToPage="1"/>
  </sheetPr>
  <dimension ref="A1:AC281"/>
  <sheetViews>
    <sheetView showGridLines="0" showZeros="0" topLeftCell="A22" zoomScaleNormal="100" workbookViewId="0">
      <selection activeCell="F119" sqref="F119"/>
    </sheetView>
  </sheetViews>
  <sheetFormatPr defaultColWidth="9.109375" defaultRowHeight="14.4" x14ac:dyDescent="0.3"/>
  <cols>
    <col min="1" max="1" width="1.33203125" style="31" customWidth="1"/>
    <col min="2" max="2" width="6.109375" style="49" customWidth="1"/>
    <col min="3" max="3" width="38.109375" style="115" bestFit="1" customWidth="1"/>
    <col min="4" max="4" width="36.6640625" style="116" customWidth="1"/>
    <col min="5" max="5" width="10.33203125" style="283" customWidth="1"/>
    <col min="6" max="6" width="12.5546875" style="31" customWidth="1"/>
    <col min="7" max="7" width="11.44140625" style="125" customWidth="1"/>
    <col min="8" max="8" width="5.44140625" style="124" customWidth="1"/>
    <col min="9" max="9" width="4.33203125" style="69" customWidth="1"/>
    <col min="10" max="10" width="2.88671875" style="32" customWidth="1"/>
    <col min="11" max="11" width="11.44140625" style="31" customWidth="1"/>
    <col min="12" max="12" width="10.88671875" style="31" customWidth="1"/>
    <col min="13" max="20" width="11.44140625" style="31" customWidth="1"/>
    <col min="21" max="21" width="2.44140625" style="58" customWidth="1"/>
    <col min="22" max="29" width="12.6640625" style="31" customWidth="1"/>
    <col min="30" max="16384" width="9.109375" style="31"/>
  </cols>
  <sheetData>
    <row r="1" spans="2:20" s="58" customFormat="1" ht="24.75" customHeight="1" thickBot="1" x14ac:dyDescent="0.35">
      <c r="B1" s="49" t="s">
        <v>281</v>
      </c>
      <c r="C1" s="50" t="s">
        <v>0</v>
      </c>
      <c r="D1" s="51" t="s">
        <v>0</v>
      </c>
      <c r="E1" s="52"/>
      <c r="F1" s="53"/>
      <c r="G1" s="54"/>
      <c r="H1" s="55"/>
      <c r="I1" s="56"/>
      <c r="J1" s="57"/>
      <c r="K1" s="53"/>
      <c r="L1" s="53"/>
      <c r="M1" s="53"/>
      <c r="N1" s="53"/>
      <c r="O1" s="53"/>
      <c r="P1" s="53"/>
      <c r="Q1" s="53"/>
      <c r="R1" s="53"/>
      <c r="S1" s="53"/>
      <c r="T1" s="53"/>
    </row>
    <row r="2" spans="2:20" s="58" customFormat="1" ht="14.1" customHeight="1" thickBot="1" x14ac:dyDescent="0.35">
      <c r="B2" s="59" t="s">
        <v>1</v>
      </c>
      <c r="C2" s="60" t="s">
        <v>2</v>
      </c>
      <c r="D2" s="61"/>
      <c r="E2" s="62"/>
      <c r="F2" s="55"/>
      <c r="G2" s="54"/>
      <c r="H2" s="55"/>
      <c r="I2" s="63"/>
      <c r="J2" s="57"/>
      <c r="K2" s="53"/>
      <c r="L2" s="53"/>
      <c r="M2" s="53"/>
      <c r="N2" s="53"/>
      <c r="O2" s="53"/>
      <c r="P2" s="53"/>
      <c r="Q2" s="53"/>
      <c r="R2" s="53"/>
      <c r="S2" s="53"/>
      <c r="T2" s="53"/>
    </row>
    <row r="3" spans="2:20" s="58" customFormat="1" ht="14.1" customHeight="1" x14ac:dyDescent="0.3">
      <c r="B3" s="64">
        <v>100</v>
      </c>
      <c r="C3" s="65" t="s">
        <v>3</v>
      </c>
      <c r="D3" s="66" t="s">
        <v>304</v>
      </c>
      <c r="E3" s="547" t="s">
        <v>302</v>
      </c>
      <c r="F3" s="548"/>
      <c r="G3" s="67" t="s">
        <v>310</v>
      </c>
      <c r="H3" s="68"/>
      <c r="I3" s="69"/>
      <c r="J3" s="32"/>
      <c r="K3" s="70"/>
      <c r="L3" s="70"/>
      <c r="M3" s="70"/>
      <c r="N3" s="70"/>
      <c r="O3" s="53"/>
      <c r="P3" s="53"/>
      <c r="Q3" s="31"/>
      <c r="R3" s="31"/>
      <c r="S3" s="31"/>
      <c r="T3" s="31"/>
    </row>
    <row r="4" spans="2:20" s="58" customFormat="1" ht="14.1" customHeight="1" x14ac:dyDescent="0.3">
      <c r="B4" s="71">
        <v>101</v>
      </c>
      <c r="C4" s="72" t="s">
        <v>5</v>
      </c>
      <c r="D4" s="73" t="s">
        <v>255</v>
      </c>
      <c r="E4" s="549" t="s">
        <v>303</v>
      </c>
      <c r="F4" s="550"/>
      <c r="G4" s="550"/>
      <c r="H4" s="551"/>
      <c r="I4" s="69"/>
      <c r="J4" s="32"/>
      <c r="K4" s="70"/>
      <c r="L4" s="70"/>
      <c r="M4" s="70"/>
      <c r="N4" s="70"/>
      <c r="O4" s="70"/>
      <c r="P4" s="70"/>
      <c r="Q4" s="74"/>
      <c r="R4" s="31"/>
      <c r="S4" s="31"/>
      <c r="T4" s="31"/>
    </row>
    <row r="5" spans="2:20" s="58" customFormat="1" ht="14.1" customHeight="1" x14ac:dyDescent="0.3">
      <c r="B5" s="71">
        <v>102</v>
      </c>
      <c r="C5" s="72" t="s">
        <v>6</v>
      </c>
      <c r="D5" s="75" t="s">
        <v>280</v>
      </c>
      <c r="E5" s="535"/>
      <c r="F5" s="535"/>
      <c r="G5" s="535"/>
      <c r="H5" s="536"/>
      <c r="I5" s="69"/>
      <c r="J5" s="32"/>
      <c r="K5" s="70"/>
      <c r="L5" s="70"/>
      <c r="M5" s="76"/>
      <c r="N5" s="70"/>
      <c r="O5" s="552"/>
      <c r="P5" s="553"/>
      <c r="Q5" s="74"/>
      <c r="R5" s="31"/>
      <c r="S5" s="31"/>
      <c r="T5" s="31"/>
    </row>
    <row r="6" spans="2:20" s="58" customFormat="1" ht="14.1" customHeight="1" x14ac:dyDescent="0.3">
      <c r="B6" s="71">
        <v>103</v>
      </c>
      <c r="C6" s="72" t="s">
        <v>7</v>
      </c>
      <c r="D6" s="77">
        <v>10167</v>
      </c>
      <c r="E6" s="78" t="s">
        <v>312</v>
      </c>
      <c r="F6" s="79" t="s">
        <v>281</v>
      </c>
      <c r="G6" s="554" t="s">
        <v>296</v>
      </c>
      <c r="H6" s="555"/>
      <c r="I6" s="69"/>
      <c r="J6" s="32"/>
      <c r="K6" s="70"/>
      <c r="L6" s="70"/>
      <c r="M6" s="76"/>
      <c r="N6" s="70"/>
      <c r="O6" s="70"/>
      <c r="P6" s="53"/>
      <c r="Q6" s="74"/>
      <c r="R6" s="31"/>
      <c r="S6" s="31"/>
      <c r="T6" s="31"/>
    </row>
    <row r="7" spans="2:20" s="58" customFormat="1" ht="14.1" customHeight="1" x14ac:dyDescent="0.3">
      <c r="B7" s="71">
        <v>104</v>
      </c>
      <c r="C7" s="72" t="s">
        <v>8</v>
      </c>
      <c r="D7" s="75">
        <v>2005</v>
      </c>
      <c r="E7" s="535"/>
      <c r="F7" s="535"/>
      <c r="G7" s="535"/>
      <c r="H7" s="536"/>
      <c r="I7" s="69"/>
      <c r="J7" s="32"/>
      <c r="K7" s="70"/>
      <c r="L7" s="70"/>
      <c r="M7" s="70"/>
      <c r="N7" s="70"/>
      <c r="O7" s="556"/>
      <c r="P7" s="557"/>
      <c r="Q7" s="74"/>
      <c r="R7" s="31"/>
      <c r="S7" s="31"/>
      <c r="T7" s="31"/>
    </row>
    <row r="8" spans="2:20" s="58" customFormat="1" ht="14.1" customHeight="1" x14ac:dyDescent="0.3">
      <c r="B8" s="71">
        <v>105</v>
      </c>
      <c r="C8" s="72" t="s">
        <v>9</v>
      </c>
      <c r="D8" s="81" t="s">
        <v>199</v>
      </c>
      <c r="E8" s="535"/>
      <c r="F8" s="535"/>
      <c r="G8" s="535"/>
      <c r="H8" s="536"/>
      <c r="I8" s="69"/>
      <c r="J8" s="57"/>
      <c r="K8" s="70"/>
      <c r="L8" s="70"/>
      <c r="M8" s="70"/>
      <c r="N8" s="70"/>
      <c r="O8" s="70"/>
      <c r="P8" s="70"/>
      <c r="Q8" s="74"/>
      <c r="R8" s="31"/>
      <c r="S8" s="31"/>
      <c r="T8" s="31"/>
    </row>
    <row r="9" spans="2:20" s="58" customFormat="1" ht="14.1" customHeight="1" x14ac:dyDescent="0.3">
      <c r="B9" s="71">
        <v>106</v>
      </c>
      <c r="C9" s="72" t="s">
        <v>10</v>
      </c>
      <c r="D9" s="75" t="s">
        <v>214</v>
      </c>
      <c r="E9" s="535"/>
      <c r="F9" s="535"/>
      <c r="G9" s="535"/>
      <c r="H9" s="536"/>
      <c r="I9" s="69"/>
      <c r="J9" s="57"/>
      <c r="K9" s="70"/>
      <c r="L9" s="70"/>
      <c r="M9" s="70"/>
      <c r="N9" s="82"/>
      <c r="O9" s="83"/>
      <c r="P9" s="83"/>
      <c r="Q9" s="83"/>
      <c r="R9" s="83"/>
      <c r="S9" s="31"/>
      <c r="T9" s="31"/>
    </row>
    <row r="10" spans="2:20" s="58" customFormat="1" ht="14.1" customHeight="1" thickBot="1" x14ac:dyDescent="0.35">
      <c r="B10" s="71">
        <v>107</v>
      </c>
      <c r="C10" s="72" t="s">
        <v>11</v>
      </c>
      <c r="D10" s="84" t="s">
        <v>263</v>
      </c>
      <c r="E10" s="535"/>
      <c r="F10" s="535"/>
      <c r="G10" s="535"/>
      <c r="H10" s="536"/>
      <c r="I10" s="69"/>
      <c r="J10" s="32"/>
      <c r="K10" s="70"/>
      <c r="L10" s="70"/>
      <c r="M10" s="76"/>
      <c r="N10" s="82"/>
      <c r="O10" s="546"/>
      <c r="P10" s="546"/>
      <c r="Q10" s="83"/>
      <c r="R10" s="83"/>
      <c r="S10" s="31"/>
      <c r="T10" s="31"/>
    </row>
    <row r="11" spans="2:20" s="58" customFormat="1" ht="14.1" customHeight="1" x14ac:dyDescent="0.3">
      <c r="B11" s="71">
        <v>108</v>
      </c>
      <c r="C11" s="72" t="s">
        <v>12</v>
      </c>
      <c r="D11" s="75">
        <v>1000</v>
      </c>
      <c r="E11" s="535"/>
      <c r="F11" s="535"/>
      <c r="G11" s="535"/>
      <c r="H11" s="536"/>
      <c r="I11" s="69"/>
      <c r="J11" s="32"/>
      <c r="K11" s="85" t="s">
        <v>13</v>
      </c>
      <c r="L11" s="86"/>
      <c r="M11" s="87">
        <v>44991</v>
      </c>
      <c r="N11" s="83"/>
      <c r="O11" s="88"/>
      <c r="P11" s="82"/>
      <c r="Q11" s="83"/>
      <c r="R11" s="83"/>
      <c r="S11" s="31"/>
      <c r="T11" s="31"/>
    </row>
    <row r="12" spans="2:20" s="58" customFormat="1" ht="14.1" customHeight="1" x14ac:dyDescent="0.3">
      <c r="B12" s="71">
        <v>109</v>
      </c>
      <c r="C12" s="72" t="s">
        <v>14</v>
      </c>
      <c r="D12" s="75" t="s">
        <v>205</v>
      </c>
      <c r="E12" s="535"/>
      <c r="F12" s="535"/>
      <c r="G12" s="535"/>
      <c r="H12" s="536"/>
      <c r="I12" s="69"/>
      <c r="J12" s="32"/>
      <c r="K12" s="89" t="s">
        <v>15</v>
      </c>
      <c r="L12" s="90"/>
      <c r="M12" s="91" t="s">
        <v>252</v>
      </c>
      <c r="N12" s="83"/>
      <c r="O12" s="88"/>
      <c r="P12" s="88"/>
      <c r="Q12" s="83"/>
      <c r="R12" s="83"/>
      <c r="S12" s="31"/>
      <c r="T12" s="31"/>
    </row>
    <row r="13" spans="2:20" s="58" customFormat="1" ht="14.1" customHeight="1" thickBot="1" x14ac:dyDescent="0.35">
      <c r="B13" s="71">
        <v>110</v>
      </c>
      <c r="C13" s="72" t="s">
        <v>16</v>
      </c>
      <c r="D13" s="81" t="s">
        <v>36</v>
      </c>
      <c r="E13" s="535"/>
      <c r="F13" s="535"/>
      <c r="G13" s="535"/>
      <c r="H13" s="536"/>
      <c r="I13" s="69"/>
      <c r="J13" s="32"/>
      <c r="K13" s="92" t="s">
        <v>17</v>
      </c>
      <c r="L13" s="93"/>
      <c r="M13" s="94">
        <f>M11+1095</f>
        <v>46086</v>
      </c>
      <c r="N13" s="82"/>
      <c r="O13" s="82"/>
      <c r="P13" s="82"/>
      <c r="Q13" s="95"/>
      <c r="R13" s="83"/>
      <c r="S13" s="31"/>
      <c r="T13" s="31"/>
    </row>
    <row r="14" spans="2:20" s="58" customFormat="1" ht="14.1" customHeight="1" x14ac:dyDescent="0.3">
      <c r="B14" s="71">
        <v>111</v>
      </c>
      <c r="C14" s="72" t="s">
        <v>18</v>
      </c>
      <c r="D14" s="75" t="s">
        <v>218</v>
      </c>
      <c r="E14" s="535"/>
      <c r="F14" s="535"/>
      <c r="G14" s="535"/>
      <c r="H14" s="536"/>
      <c r="I14" s="69"/>
      <c r="J14" s="32"/>
      <c r="K14" s="70"/>
      <c r="L14" s="70"/>
      <c r="M14" s="76"/>
      <c r="N14" s="82"/>
      <c r="O14" s="82"/>
      <c r="P14" s="82"/>
      <c r="Q14" s="83"/>
      <c r="R14" s="83"/>
      <c r="S14" s="31"/>
      <c r="T14" s="31"/>
    </row>
    <row r="15" spans="2:20" s="58" customFormat="1" ht="14.1" customHeight="1" x14ac:dyDescent="0.3">
      <c r="B15" s="71">
        <v>112</v>
      </c>
      <c r="C15" s="72" t="s">
        <v>19</v>
      </c>
      <c r="D15" s="96" t="s">
        <v>200</v>
      </c>
      <c r="E15" s="97" t="s">
        <v>338</v>
      </c>
      <c r="F15" s="98">
        <f>IF(R20=0,0,R20)</f>
        <v>0</v>
      </c>
      <c r="G15" s="543" t="s">
        <v>313</v>
      </c>
      <c r="H15" s="544"/>
      <c r="I15" s="69"/>
      <c r="J15" s="32"/>
      <c r="K15" s="70"/>
      <c r="L15" s="70"/>
      <c r="M15" s="76"/>
      <c r="N15" s="82"/>
      <c r="O15" s="82"/>
      <c r="P15" s="82"/>
      <c r="Q15" s="83"/>
      <c r="R15" s="83"/>
      <c r="S15" s="31"/>
      <c r="T15" s="31"/>
    </row>
    <row r="16" spans="2:20" s="58" customFormat="1" ht="14.1" customHeight="1" x14ac:dyDescent="0.3">
      <c r="B16" s="71">
        <v>113</v>
      </c>
      <c r="C16" s="72" t="s">
        <v>21</v>
      </c>
      <c r="D16" s="99">
        <v>13</v>
      </c>
      <c r="E16" s="535"/>
      <c r="F16" s="535"/>
      <c r="G16" s="535"/>
      <c r="H16" s="536"/>
      <c r="I16" s="69"/>
      <c r="J16" s="32"/>
      <c r="K16" s="70"/>
      <c r="L16" s="70"/>
      <c r="M16" s="70"/>
      <c r="N16" s="82"/>
      <c r="O16" s="545"/>
      <c r="P16" s="545"/>
      <c r="Q16" s="83"/>
      <c r="R16" s="83"/>
      <c r="S16" s="31"/>
      <c r="T16" s="31"/>
    </row>
    <row r="17" spans="2:29" ht="14.1" customHeight="1" thickBot="1" x14ac:dyDescent="0.35">
      <c r="B17" s="71">
        <v>114</v>
      </c>
      <c r="C17" s="72" t="s">
        <v>22</v>
      </c>
      <c r="D17" s="75">
        <v>13</v>
      </c>
      <c r="E17" s="535"/>
      <c r="F17" s="535"/>
      <c r="G17" s="535"/>
      <c r="H17" s="536"/>
      <c r="K17" s="100"/>
      <c r="L17" s="101"/>
      <c r="M17" s="101"/>
      <c r="N17" s="102"/>
      <c r="O17" s="82"/>
      <c r="P17" s="82"/>
      <c r="Q17" s="103"/>
      <c r="R17" s="104" t="str">
        <f>CONCATENATE("01-01-",F24)</f>
        <v>01-01-2005</v>
      </c>
    </row>
    <row r="18" spans="2:29" ht="14.1" customHeight="1" x14ac:dyDescent="0.3">
      <c r="B18" s="71">
        <v>115</v>
      </c>
      <c r="C18" s="72" t="s">
        <v>23</v>
      </c>
      <c r="D18" s="75">
        <v>1</v>
      </c>
      <c r="E18" s="535"/>
      <c r="F18" s="535"/>
      <c r="G18" s="535"/>
      <c r="H18" s="536"/>
      <c r="K18" s="537" t="s">
        <v>24</v>
      </c>
      <c r="L18" s="538"/>
      <c r="M18" s="105"/>
      <c r="N18" s="106"/>
      <c r="O18" s="107"/>
      <c r="P18" s="108"/>
      <c r="Q18" s="108"/>
      <c r="R18" s="104" t="b">
        <f>IF(Q18&gt;0,Q18-P18,IF(P18&gt;0,P18-O18,IF(O18&gt;0,O18-N18,IF(N18&gt;0,N18-M18,IF(M18&gt;0,M18-R17)))))</f>
        <v>0</v>
      </c>
    </row>
    <row r="19" spans="2:29" ht="14.1" customHeight="1" thickBot="1" x14ac:dyDescent="0.35">
      <c r="B19" s="71">
        <v>116</v>
      </c>
      <c r="C19" s="109" t="s">
        <v>25</v>
      </c>
      <c r="D19" s="110" t="s">
        <v>219</v>
      </c>
      <c r="E19" s="539"/>
      <c r="F19" s="539"/>
      <c r="G19" s="539"/>
      <c r="H19" s="540"/>
      <c r="K19" s="541" t="s">
        <v>27</v>
      </c>
      <c r="L19" s="542"/>
      <c r="M19" s="111" t="s">
        <v>251</v>
      </c>
      <c r="N19" s="112">
        <v>0</v>
      </c>
      <c r="O19" s="113"/>
      <c r="P19" s="114"/>
      <c r="Q19" s="114"/>
      <c r="R19" s="104" t="str">
        <f>IF(Q19&gt;0,Q19-P19,IF(P19&gt;0,P19-O19,IF(O19&gt;0,O19-N19,IF(N19&gt;0,N19-M19,M19))))</f>
        <v>n.a.w.</v>
      </c>
    </row>
    <row r="20" spans="2:29" x14ac:dyDescent="0.3">
      <c r="E20" s="52"/>
      <c r="F20" s="117"/>
      <c r="G20" s="118"/>
      <c r="H20" s="117"/>
      <c r="K20" s="119"/>
      <c r="L20" s="119"/>
      <c r="M20" s="120"/>
      <c r="N20" s="121"/>
      <c r="O20" s="70"/>
      <c r="P20" s="70"/>
      <c r="Q20" s="70"/>
      <c r="R20" s="122">
        <f>IFERROR(R19/R18,0)</f>
        <v>0</v>
      </c>
    </row>
    <row r="21" spans="2:29" ht="15" thickBot="1" x14ac:dyDescent="0.35">
      <c r="E21" s="123"/>
      <c r="F21" s="124"/>
      <c r="I21" s="126"/>
      <c r="R21" s="122" t="str">
        <f>IF(Q19&gt;0,Q19,IF(P19&gt;0,P19,IF(O19&gt;0,O19,IF(N19&gt;0,N19,M19))))</f>
        <v>n.a.w.</v>
      </c>
    </row>
    <row r="22" spans="2:29" s="139" customFormat="1" ht="59.1" customHeight="1" thickBot="1" x14ac:dyDescent="0.35">
      <c r="B22" s="127"/>
      <c r="C22" s="128"/>
      <c r="D22" s="129"/>
      <c r="E22" s="130" t="s">
        <v>28</v>
      </c>
      <c r="F22" s="131" t="s">
        <v>8</v>
      </c>
      <c r="G22" s="132" t="s">
        <v>29</v>
      </c>
      <c r="H22" s="131" t="s">
        <v>30</v>
      </c>
      <c r="I22" s="133" t="s">
        <v>31</v>
      </c>
      <c r="J22" s="134"/>
      <c r="K22" s="135">
        <v>2024</v>
      </c>
      <c r="L22" s="136">
        <f t="shared" ref="L22:T22" si="0">K22+1</f>
        <v>2025</v>
      </c>
      <c r="M22" s="136">
        <f t="shared" si="0"/>
        <v>2026</v>
      </c>
      <c r="N22" s="136">
        <f t="shared" si="0"/>
        <v>2027</v>
      </c>
      <c r="O22" s="136">
        <f t="shared" si="0"/>
        <v>2028</v>
      </c>
      <c r="P22" s="136">
        <f t="shared" si="0"/>
        <v>2029</v>
      </c>
      <c r="Q22" s="136">
        <f t="shared" si="0"/>
        <v>2030</v>
      </c>
      <c r="R22" s="136">
        <f t="shared" si="0"/>
        <v>2031</v>
      </c>
      <c r="S22" s="136">
        <f t="shared" si="0"/>
        <v>2032</v>
      </c>
      <c r="T22" s="137">
        <f t="shared" si="0"/>
        <v>2033</v>
      </c>
      <c r="U22" s="138"/>
    </row>
    <row r="23" spans="2:29" ht="14.1" customHeight="1" thickBot="1" x14ac:dyDescent="0.35">
      <c r="B23" s="507" t="s">
        <v>32</v>
      </c>
      <c r="C23" s="508"/>
      <c r="E23" s="123"/>
      <c r="F23" s="124"/>
      <c r="I23" s="140"/>
    </row>
    <row r="24" spans="2:29" ht="14.1" customHeight="1" x14ac:dyDescent="0.3">
      <c r="B24" s="141">
        <v>200</v>
      </c>
      <c r="C24" s="142" t="s">
        <v>33</v>
      </c>
      <c r="D24" s="143" t="s">
        <v>236</v>
      </c>
      <c r="E24" s="144">
        <v>4</v>
      </c>
      <c r="F24" s="145">
        <v>2005</v>
      </c>
      <c r="G24" s="35" t="s">
        <v>351</v>
      </c>
      <c r="H24" s="146">
        <v>2024</v>
      </c>
      <c r="I24" s="147">
        <v>20</v>
      </c>
      <c r="J24" s="1">
        <v>16000</v>
      </c>
      <c r="K24" s="11">
        <f>IF($G24="Invoer",0,IF($G24=0,0,IF(AND(K$22&gt;=$H24,MOD($H24-K$22,$I24)=0),$G24,0)))</f>
        <v>0</v>
      </c>
      <c r="L24" s="12">
        <f t="shared" ref="L24:T31" si="1">IF($G24="Invoer",0,IF($G24=0,0,IF(AND(L$22&gt;=$H24,MOD($H24-L$22,$I24)=0),$G24,0)))</f>
        <v>0</v>
      </c>
      <c r="M24" s="12">
        <f t="shared" si="1"/>
        <v>0</v>
      </c>
      <c r="N24" s="12">
        <f t="shared" si="1"/>
        <v>0</v>
      </c>
      <c r="O24" s="12">
        <f t="shared" si="1"/>
        <v>0</v>
      </c>
      <c r="P24" s="12">
        <f t="shared" si="1"/>
        <v>0</v>
      </c>
      <c r="Q24" s="12">
        <f t="shared" si="1"/>
        <v>0</v>
      </c>
      <c r="R24" s="12">
        <f t="shared" si="1"/>
        <v>0</v>
      </c>
      <c r="S24" s="12">
        <f t="shared" si="1"/>
        <v>0</v>
      </c>
      <c r="T24" s="13">
        <f t="shared" si="1"/>
        <v>0</v>
      </c>
      <c r="U24" s="148">
        <f t="shared" ref="U24:U29" si="2">IF(E24&gt;4,1,0)</f>
        <v>0</v>
      </c>
      <c r="V24" s="23"/>
      <c r="W24" s="23"/>
      <c r="X24" s="23"/>
      <c r="Y24" s="23"/>
      <c r="Z24" s="23"/>
      <c r="AA24" s="23"/>
      <c r="AB24" s="23"/>
      <c r="AC24" s="23"/>
    </row>
    <row r="25" spans="2:29" ht="14.1" customHeight="1" x14ac:dyDescent="0.3">
      <c r="B25" s="71">
        <v>201</v>
      </c>
      <c r="C25" s="149" t="s">
        <v>34</v>
      </c>
      <c r="D25" s="150"/>
      <c r="E25" s="151"/>
      <c r="F25" s="152"/>
      <c r="G25" s="36">
        <v>0</v>
      </c>
      <c r="H25" s="153"/>
      <c r="I25" s="154"/>
      <c r="J25" s="1"/>
      <c r="K25" s="14">
        <f t="shared" ref="K25:K31" si="3">IF($G25="Invoer",0,IF($G25=0,0,IF(AND(K$22&gt;=$H25,MOD($H25-K$22,$I25)=0),$G25,0)))</f>
        <v>0</v>
      </c>
      <c r="L25" s="15">
        <f t="shared" si="1"/>
        <v>0</v>
      </c>
      <c r="M25" s="15">
        <f t="shared" si="1"/>
        <v>0</v>
      </c>
      <c r="N25" s="15">
        <f t="shared" si="1"/>
        <v>0</v>
      </c>
      <c r="O25" s="15">
        <f t="shared" si="1"/>
        <v>0</v>
      </c>
      <c r="P25" s="15">
        <f t="shared" si="1"/>
        <v>0</v>
      </c>
      <c r="Q25" s="15">
        <f t="shared" si="1"/>
        <v>0</v>
      </c>
      <c r="R25" s="15">
        <f t="shared" si="1"/>
        <v>0</v>
      </c>
      <c r="S25" s="15">
        <f t="shared" si="1"/>
        <v>0</v>
      </c>
      <c r="T25" s="16">
        <f t="shared" si="1"/>
        <v>0</v>
      </c>
      <c r="U25" s="155">
        <f t="shared" si="2"/>
        <v>0</v>
      </c>
      <c r="V25" s="23"/>
      <c r="W25" s="23"/>
      <c r="X25" s="23"/>
      <c r="Y25" s="23"/>
      <c r="Z25" s="23"/>
      <c r="AA25" s="23"/>
      <c r="AB25" s="23"/>
      <c r="AC25" s="23"/>
    </row>
    <row r="26" spans="2:29" ht="14.1" customHeight="1" x14ac:dyDescent="0.3">
      <c r="B26" s="71">
        <v>202</v>
      </c>
      <c r="C26" s="149" t="s">
        <v>35</v>
      </c>
      <c r="D26" s="156" t="s">
        <v>36</v>
      </c>
      <c r="E26" s="151">
        <v>3</v>
      </c>
      <c r="F26" s="152">
        <v>2005</v>
      </c>
      <c r="G26" s="36" t="s">
        <v>351</v>
      </c>
      <c r="H26" s="153">
        <v>2024</v>
      </c>
      <c r="I26" s="154">
        <v>20</v>
      </c>
      <c r="J26" s="1">
        <v>1300</v>
      </c>
      <c r="K26" s="14">
        <f t="shared" si="3"/>
        <v>0</v>
      </c>
      <c r="L26" s="15">
        <f t="shared" si="1"/>
        <v>0</v>
      </c>
      <c r="M26" s="15">
        <f t="shared" si="1"/>
        <v>0</v>
      </c>
      <c r="N26" s="15">
        <f t="shared" si="1"/>
        <v>0</v>
      </c>
      <c r="O26" s="15">
        <f t="shared" si="1"/>
        <v>0</v>
      </c>
      <c r="P26" s="15">
        <f t="shared" si="1"/>
        <v>0</v>
      </c>
      <c r="Q26" s="15">
        <f t="shared" si="1"/>
        <v>0</v>
      </c>
      <c r="R26" s="15">
        <f t="shared" si="1"/>
        <v>0</v>
      </c>
      <c r="S26" s="15">
        <f t="shared" si="1"/>
        <v>0</v>
      </c>
      <c r="T26" s="16">
        <f t="shared" si="1"/>
        <v>0</v>
      </c>
      <c r="U26" s="155">
        <f t="shared" si="2"/>
        <v>0</v>
      </c>
      <c r="V26" s="23"/>
      <c r="W26" s="23"/>
      <c r="X26" s="23"/>
      <c r="Y26" s="23"/>
      <c r="Z26" s="23"/>
      <c r="AA26" s="23"/>
      <c r="AB26" s="23"/>
      <c r="AC26" s="23"/>
    </row>
    <row r="27" spans="2:29" ht="14.1" customHeight="1" x14ac:dyDescent="0.3">
      <c r="B27" s="71">
        <v>203</v>
      </c>
      <c r="C27" s="149" t="s">
        <v>37</v>
      </c>
      <c r="D27" s="156" t="s">
        <v>207</v>
      </c>
      <c r="E27" s="151">
        <v>3</v>
      </c>
      <c r="F27" s="152">
        <v>2019</v>
      </c>
      <c r="G27" s="36" t="s">
        <v>351</v>
      </c>
      <c r="H27" s="153">
        <v>2024</v>
      </c>
      <c r="I27" s="154">
        <v>10</v>
      </c>
      <c r="J27" s="1">
        <v>1900</v>
      </c>
      <c r="K27" s="14">
        <f t="shared" si="3"/>
        <v>0</v>
      </c>
      <c r="L27" s="15">
        <f t="shared" si="1"/>
        <v>0</v>
      </c>
      <c r="M27" s="15">
        <f t="shared" si="1"/>
        <v>0</v>
      </c>
      <c r="N27" s="15">
        <f t="shared" si="1"/>
        <v>0</v>
      </c>
      <c r="O27" s="15">
        <f t="shared" si="1"/>
        <v>0</v>
      </c>
      <c r="P27" s="15">
        <f t="shared" si="1"/>
        <v>0</v>
      </c>
      <c r="Q27" s="15">
        <f t="shared" si="1"/>
        <v>0</v>
      </c>
      <c r="R27" s="15">
        <f t="shared" si="1"/>
        <v>0</v>
      </c>
      <c r="S27" s="15">
        <f t="shared" si="1"/>
        <v>0</v>
      </c>
      <c r="T27" s="16">
        <f t="shared" si="1"/>
        <v>0</v>
      </c>
      <c r="U27" s="155">
        <f t="shared" si="2"/>
        <v>0</v>
      </c>
      <c r="V27" s="23"/>
      <c r="W27" s="23"/>
      <c r="X27" s="23"/>
      <c r="Y27" s="23"/>
      <c r="Z27" s="23"/>
      <c r="AA27" s="23"/>
      <c r="AB27" s="23"/>
      <c r="AC27" s="23"/>
    </row>
    <row r="28" spans="2:29" ht="14.1" customHeight="1" x14ac:dyDescent="0.3">
      <c r="B28" s="71">
        <v>204</v>
      </c>
      <c r="C28" s="149" t="str">
        <f>IF(D9="Hydraulisch","Softstarter",IF(D9="Hydraulisch MKL","Softstarter","Frequentieregeling"))</f>
        <v>Frequentieregeling</v>
      </c>
      <c r="D28" s="156" t="s">
        <v>229</v>
      </c>
      <c r="E28" s="151">
        <v>3</v>
      </c>
      <c r="F28" s="152">
        <v>2020</v>
      </c>
      <c r="G28" s="36" t="s">
        <v>351</v>
      </c>
      <c r="H28" s="153">
        <v>2024</v>
      </c>
      <c r="I28" s="154">
        <v>10</v>
      </c>
      <c r="J28" s="1">
        <v>8500</v>
      </c>
      <c r="K28" s="14">
        <f t="shared" si="3"/>
        <v>0</v>
      </c>
      <c r="L28" s="15">
        <f t="shared" si="1"/>
        <v>0</v>
      </c>
      <c r="M28" s="15">
        <f t="shared" si="1"/>
        <v>0</v>
      </c>
      <c r="N28" s="15">
        <f t="shared" si="1"/>
        <v>0</v>
      </c>
      <c r="O28" s="15">
        <f t="shared" si="1"/>
        <v>0</v>
      </c>
      <c r="P28" s="15">
        <f t="shared" si="1"/>
        <v>0</v>
      </c>
      <c r="Q28" s="15">
        <f t="shared" si="1"/>
        <v>0</v>
      </c>
      <c r="R28" s="15">
        <f t="shared" si="1"/>
        <v>0</v>
      </c>
      <c r="S28" s="15">
        <f t="shared" si="1"/>
        <v>0</v>
      </c>
      <c r="T28" s="16">
        <f t="shared" si="1"/>
        <v>0</v>
      </c>
      <c r="U28" s="155">
        <f t="shared" si="2"/>
        <v>0</v>
      </c>
      <c r="V28" s="23"/>
      <c r="W28" s="23"/>
      <c r="X28" s="23"/>
      <c r="Y28" s="23"/>
      <c r="Z28" s="23"/>
      <c r="AA28" s="23"/>
      <c r="AB28" s="23"/>
      <c r="AC28" s="23"/>
    </row>
    <row r="29" spans="2:29" ht="14.1" customHeight="1" x14ac:dyDescent="0.3">
      <c r="B29" s="71">
        <v>205</v>
      </c>
      <c r="C29" s="149" t="s">
        <v>38</v>
      </c>
      <c r="D29" s="157" t="s">
        <v>205</v>
      </c>
      <c r="E29" s="151"/>
      <c r="F29" s="152"/>
      <c r="G29" s="36">
        <v>0</v>
      </c>
      <c r="H29" s="153"/>
      <c r="I29" s="154"/>
      <c r="J29" s="1">
        <v>1500</v>
      </c>
      <c r="K29" s="14">
        <f t="shared" si="3"/>
        <v>0</v>
      </c>
      <c r="L29" s="15">
        <f t="shared" si="1"/>
        <v>0</v>
      </c>
      <c r="M29" s="15">
        <f t="shared" si="1"/>
        <v>0</v>
      </c>
      <c r="N29" s="15">
        <f t="shared" si="1"/>
        <v>0</v>
      </c>
      <c r="O29" s="15">
        <f t="shared" si="1"/>
        <v>0</v>
      </c>
      <c r="P29" s="15">
        <f t="shared" si="1"/>
        <v>0</v>
      </c>
      <c r="Q29" s="15">
        <f t="shared" si="1"/>
        <v>0</v>
      </c>
      <c r="R29" s="15">
        <f t="shared" si="1"/>
        <v>0</v>
      </c>
      <c r="S29" s="15">
        <f t="shared" si="1"/>
        <v>0</v>
      </c>
      <c r="T29" s="16">
        <f t="shared" si="1"/>
        <v>0</v>
      </c>
      <c r="U29" s="155">
        <f t="shared" si="2"/>
        <v>0</v>
      </c>
      <c r="V29" s="23"/>
      <c r="W29" s="23"/>
      <c r="X29" s="23"/>
      <c r="Y29" s="23"/>
      <c r="Z29" s="23"/>
      <c r="AA29" s="23"/>
      <c r="AB29" s="23"/>
      <c r="AC29" s="23"/>
    </row>
    <row r="30" spans="2:29" ht="14.1" customHeight="1" x14ac:dyDescent="0.3">
      <c r="B30" s="71">
        <v>206</v>
      </c>
      <c r="C30" s="149" t="s">
        <v>39</v>
      </c>
      <c r="D30" s="157" t="s">
        <v>205</v>
      </c>
      <c r="E30" s="151"/>
      <c r="F30" s="152"/>
      <c r="G30" s="36">
        <v>0</v>
      </c>
      <c r="H30" s="153"/>
      <c r="I30" s="154"/>
      <c r="J30" s="1">
        <v>250</v>
      </c>
      <c r="K30" s="17">
        <f t="shared" si="3"/>
        <v>0</v>
      </c>
      <c r="L30" s="18">
        <f t="shared" si="1"/>
        <v>0</v>
      </c>
      <c r="M30" s="18">
        <f t="shared" si="1"/>
        <v>0</v>
      </c>
      <c r="N30" s="18">
        <f t="shared" si="1"/>
        <v>0</v>
      </c>
      <c r="O30" s="18">
        <f t="shared" si="1"/>
        <v>0</v>
      </c>
      <c r="P30" s="18">
        <f t="shared" si="1"/>
        <v>0</v>
      </c>
      <c r="Q30" s="18">
        <f t="shared" si="1"/>
        <v>0</v>
      </c>
      <c r="R30" s="18">
        <f t="shared" si="1"/>
        <v>0</v>
      </c>
      <c r="S30" s="18">
        <f t="shared" si="1"/>
        <v>0</v>
      </c>
      <c r="T30" s="19">
        <f t="shared" si="1"/>
        <v>0</v>
      </c>
      <c r="U30" s="158"/>
      <c r="V30" s="23"/>
      <c r="W30" s="23"/>
      <c r="X30" s="23"/>
      <c r="Y30" s="23"/>
      <c r="Z30" s="23"/>
      <c r="AA30" s="23"/>
      <c r="AB30" s="23"/>
      <c r="AC30" s="23"/>
    </row>
    <row r="31" spans="2:29" s="168" customFormat="1" ht="14.1" customHeight="1" thickBot="1" x14ac:dyDescent="0.35">
      <c r="B31" s="159"/>
      <c r="C31" s="160"/>
      <c r="D31" s="161"/>
      <c r="E31" s="162"/>
      <c r="F31" s="163"/>
      <c r="G31" s="37">
        <v>0</v>
      </c>
      <c r="H31" s="164"/>
      <c r="I31" s="165"/>
      <c r="J31" s="1"/>
      <c r="K31" s="20">
        <f t="shared" si="3"/>
        <v>0</v>
      </c>
      <c r="L31" s="21">
        <f t="shared" si="1"/>
        <v>0</v>
      </c>
      <c r="M31" s="21">
        <f t="shared" si="1"/>
        <v>0</v>
      </c>
      <c r="N31" s="21">
        <f t="shared" si="1"/>
        <v>0</v>
      </c>
      <c r="O31" s="21">
        <f t="shared" si="1"/>
        <v>0</v>
      </c>
      <c r="P31" s="21">
        <f t="shared" si="1"/>
        <v>0</v>
      </c>
      <c r="Q31" s="21">
        <f t="shared" si="1"/>
        <v>0</v>
      </c>
      <c r="R31" s="21">
        <f t="shared" si="1"/>
        <v>0</v>
      </c>
      <c r="S31" s="21">
        <f t="shared" si="1"/>
        <v>0</v>
      </c>
      <c r="T31" s="22">
        <f t="shared" si="1"/>
        <v>0</v>
      </c>
      <c r="U31" s="166">
        <f>IF(E31&gt;4,1,0)</f>
        <v>0</v>
      </c>
      <c r="V31" s="167"/>
      <c r="W31" s="167"/>
      <c r="X31" s="167"/>
      <c r="Y31" s="167"/>
      <c r="Z31" s="167"/>
      <c r="AA31" s="167"/>
      <c r="AB31" s="167"/>
      <c r="AC31" s="167"/>
    </row>
    <row r="32" spans="2:29" ht="15" thickBot="1" x14ac:dyDescent="0.35">
      <c r="D32" s="169"/>
      <c r="E32" s="170"/>
      <c r="F32" s="170"/>
      <c r="G32" s="38"/>
      <c r="H32" s="171"/>
      <c r="I32" s="140"/>
      <c r="J32" s="1"/>
      <c r="K32" s="23"/>
      <c r="L32" s="23"/>
      <c r="M32" s="23"/>
      <c r="N32" s="23"/>
      <c r="O32" s="23"/>
      <c r="P32" s="23"/>
      <c r="Q32" s="23"/>
      <c r="R32" s="23"/>
      <c r="S32" s="23"/>
      <c r="T32" s="23"/>
      <c r="U32" s="172"/>
      <c r="V32" s="23"/>
      <c r="W32" s="23"/>
      <c r="X32" s="23"/>
      <c r="Y32" s="23"/>
      <c r="Z32" s="23"/>
      <c r="AA32" s="23"/>
      <c r="AB32" s="23"/>
      <c r="AC32" s="23"/>
    </row>
    <row r="33" spans="2:29" ht="14.1" customHeight="1" thickBot="1" x14ac:dyDescent="0.35">
      <c r="B33" s="507" t="s">
        <v>40</v>
      </c>
      <c r="C33" s="508"/>
      <c r="D33" s="169"/>
      <c r="E33" s="170"/>
      <c r="F33" s="170"/>
      <c r="G33" s="38"/>
      <c r="H33" s="171"/>
      <c r="I33" s="140"/>
      <c r="J33" s="1"/>
      <c r="K33" s="23"/>
      <c r="L33" s="23"/>
      <c r="M33" s="23"/>
      <c r="N33" s="23"/>
      <c r="O33" s="23"/>
      <c r="P33" s="23"/>
      <c r="Q33" s="23"/>
      <c r="R33" s="23"/>
      <c r="S33" s="23"/>
      <c r="T33" s="23"/>
      <c r="U33" s="172"/>
      <c r="V33" s="23"/>
      <c r="W33" s="23"/>
      <c r="X33" s="23"/>
      <c r="Y33" s="23"/>
      <c r="Z33" s="23"/>
      <c r="AA33" s="23"/>
      <c r="AB33" s="23"/>
      <c r="AC33" s="23"/>
    </row>
    <row r="34" spans="2:29" ht="14.1" customHeight="1" x14ac:dyDescent="0.3">
      <c r="B34" s="141">
        <v>300</v>
      </c>
      <c r="C34" s="173" t="s">
        <v>41</v>
      </c>
      <c r="D34" s="143" t="s">
        <v>198</v>
      </c>
      <c r="E34" s="174"/>
      <c r="F34" s="175"/>
      <c r="G34" s="39">
        <v>0</v>
      </c>
      <c r="H34" s="176"/>
      <c r="I34" s="147"/>
      <c r="J34" s="1">
        <v>65000</v>
      </c>
      <c r="K34" s="11">
        <f t="shared" ref="K34:T47" si="4">IF($G34="Invoer",0,IF($G34=0,0,IF(AND(K$22&gt;=$H34,MOD($H34-K$22,$I34)=0),$G34,0)))</f>
        <v>0</v>
      </c>
      <c r="L34" s="12">
        <f t="shared" si="4"/>
        <v>0</v>
      </c>
      <c r="M34" s="12">
        <f t="shared" si="4"/>
        <v>0</v>
      </c>
      <c r="N34" s="12">
        <f t="shared" si="4"/>
        <v>0</v>
      </c>
      <c r="O34" s="12">
        <f t="shared" si="4"/>
        <v>0</v>
      </c>
      <c r="P34" s="12">
        <f t="shared" si="4"/>
        <v>0</v>
      </c>
      <c r="Q34" s="12">
        <f t="shared" si="4"/>
        <v>0</v>
      </c>
      <c r="R34" s="12">
        <f t="shared" si="4"/>
        <v>0</v>
      </c>
      <c r="S34" s="12">
        <f t="shared" si="4"/>
        <v>0</v>
      </c>
      <c r="T34" s="13">
        <f t="shared" si="4"/>
        <v>0</v>
      </c>
      <c r="U34" s="148">
        <f t="shared" ref="U34:U39" si="5">IF(E34&gt;4,1,0)</f>
        <v>0</v>
      </c>
      <c r="V34" s="23"/>
      <c r="W34" s="23"/>
      <c r="X34" s="23"/>
      <c r="Y34" s="23"/>
      <c r="Z34" s="23"/>
      <c r="AA34" s="23"/>
      <c r="AB34" s="23"/>
      <c r="AC34" s="23"/>
    </row>
    <row r="35" spans="2:29" ht="14.1" customHeight="1" x14ac:dyDescent="0.3">
      <c r="B35" s="71">
        <v>301</v>
      </c>
      <c r="C35" s="177" t="s">
        <v>43</v>
      </c>
      <c r="D35" s="178"/>
      <c r="E35" s="179"/>
      <c r="F35" s="180"/>
      <c r="G35" s="36">
        <v>0</v>
      </c>
      <c r="H35" s="153"/>
      <c r="I35" s="154"/>
      <c r="J35" s="1">
        <v>1500</v>
      </c>
      <c r="K35" s="14">
        <f t="shared" si="4"/>
        <v>0</v>
      </c>
      <c r="L35" s="15">
        <f t="shared" si="4"/>
        <v>0</v>
      </c>
      <c r="M35" s="15">
        <f t="shared" si="4"/>
        <v>0</v>
      </c>
      <c r="N35" s="15">
        <f t="shared" si="4"/>
        <v>0</v>
      </c>
      <c r="O35" s="15">
        <f t="shared" si="4"/>
        <v>0</v>
      </c>
      <c r="P35" s="15">
        <f t="shared" si="4"/>
        <v>0</v>
      </c>
      <c r="Q35" s="15">
        <f t="shared" si="4"/>
        <v>0</v>
      </c>
      <c r="R35" s="15">
        <f t="shared" si="4"/>
        <v>0</v>
      </c>
      <c r="S35" s="15">
        <f t="shared" si="4"/>
        <v>0</v>
      </c>
      <c r="T35" s="16">
        <f t="shared" si="4"/>
        <v>0</v>
      </c>
      <c r="U35" s="155">
        <f t="shared" si="5"/>
        <v>0</v>
      </c>
      <c r="V35" s="23"/>
      <c r="W35" s="23"/>
      <c r="X35" s="23"/>
      <c r="Y35" s="23"/>
      <c r="Z35" s="23"/>
      <c r="AA35" s="23"/>
      <c r="AB35" s="23"/>
      <c r="AC35" s="23"/>
    </row>
    <row r="36" spans="2:29" ht="14.1" customHeight="1" x14ac:dyDescent="0.3">
      <c r="B36" s="71">
        <v>302</v>
      </c>
      <c r="C36" s="177" t="s">
        <v>44</v>
      </c>
      <c r="D36" s="156" t="s">
        <v>237</v>
      </c>
      <c r="E36" s="179">
        <v>4</v>
      </c>
      <c r="F36" s="181">
        <v>2005</v>
      </c>
      <c r="G36" s="40" t="s">
        <v>351</v>
      </c>
      <c r="H36" s="182">
        <v>2024</v>
      </c>
      <c r="I36" s="154">
        <v>25</v>
      </c>
      <c r="J36" s="1">
        <v>6500</v>
      </c>
      <c r="K36" s="14">
        <f t="shared" si="4"/>
        <v>0</v>
      </c>
      <c r="L36" s="15">
        <f t="shared" si="4"/>
        <v>0</v>
      </c>
      <c r="M36" s="15">
        <f t="shared" si="4"/>
        <v>0</v>
      </c>
      <c r="N36" s="15">
        <f t="shared" si="4"/>
        <v>0</v>
      </c>
      <c r="O36" s="15">
        <f t="shared" si="4"/>
        <v>0</v>
      </c>
      <c r="P36" s="15">
        <f t="shared" si="4"/>
        <v>0</v>
      </c>
      <c r="Q36" s="15">
        <f t="shared" si="4"/>
        <v>0</v>
      </c>
      <c r="R36" s="15">
        <f t="shared" si="4"/>
        <v>0</v>
      </c>
      <c r="S36" s="15">
        <f t="shared" si="4"/>
        <v>0</v>
      </c>
      <c r="T36" s="16">
        <f t="shared" si="4"/>
        <v>0</v>
      </c>
      <c r="U36" s="155">
        <f t="shared" si="5"/>
        <v>0</v>
      </c>
      <c r="V36" s="23"/>
      <c r="W36" s="23"/>
      <c r="X36" s="23"/>
      <c r="Y36" s="23"/>
      <c r="Z36" s="23"/>
      <c r="AA36" s="23"/>
      <c r="AB36" s="23"/>
      <c r="AC36" s="23"/>
    </row>
    <row r="37" spans="2:29" ht="14.1" customHeight="1" x14ac:dyDescent="0.3">
      <c r="B37" s="71">
        <v>303</v>
      </c>
      <c r="C37" s="177" t="s">
        <v>43</v>
      </c>
      <c r="D37" s="178"/>
      <c r="E37" s="179"/>
      <c r="F37" s="181"/>
      <c r="G37" s="40">
        <v>0</v>
      </c>
      <c r="H37" s="182"/>
      <c r="I37" s="154"/>
      <c r="J37" s="1"/>
      <c r="K37" s="14">
        <f t="shared" si="4"/>
        <v>0</v>
      </c>
      <c r="L37" s="15">
        <f t="shared" si="4"/>
        <v>0</v>
      </c>
      <c r="M37" s="15">
        <f t="shared" si="4"/>
        <v>0</v>
      </c>
      <c r="N37" s="15">
        <f t="shared" si="4"/>
        <v>0</v>
      </c>
      <c r="O37" s="15">
        <f t="shared" si="4"/>
        <v>0</v>
      </c>
      <c r="P37" s="15">
        <f t="shared" si="4"/>
        <v>0</v>
      </c>
      <c r="Q37" s="15">
        <f t="shared" si="4"/>
        <v>0</v>
      </c>
      <c r="R37" s="15">
        <f t="shared" si="4"/>
        <v>0</v>
      </c>
      <c r="S37" s="15">
        <f t="shared" si="4"/>
        <v>0</v>
      </c>
      <c r="T37" s="16">
        <f t="shared" si="4"/>
        <v>0</v>
      </c>
      <c r="U37" s="155">
        <f t="shared" si="5"/>
        <v>0</v>
      </c>
      <c r="V37" s="23"/>
      <c r="W37" s="23"/>
      <c r="X37" s="23"/>
      <c r="Y37" s="23"/>
      <c r="Z37" s="23"/>
      <c r="AA37" s="23"/>
      <c r="AB37" s="23"/>
      <c r="AC37" s="23"/>
    </row>
    <row r="38" spans="2:29" ht="14.1" customHeight="1" x14ac:dyDescent="0.3">
      <c r="B38" s="71">
        <v>304</v>
      </c>
      <c r="C38" s="177" t="s">
        <v>45</v>
      </c>
      <c r="D38" s="156" t="s">
        <v>237</v>
      </c>
      <c r="E38" s="179">
        <v>3</v>
      </c>
      <c r="F38" s="181">
        <v>2005</v>
      </c>
      <c r="G38" s="40">
        <v>0</v>
      </c>
      <c r="H38" s="182">
        <v>2035</v>
      </c>
      <c r="I38" s="154">
        <v>25</v>
      </c>
      <c r="J38" s="1">
        <v>45500</v>
      </c>
      <c r="K38" s="14">
        <f t="shared" si="4"/>
        <v>0</v>
      </c>
      <c r="L38" s="15">
        <f t="shared" si="4"/>
        <v>0</v>
      </c>
      <c r="M38" s="15">
        <f t="shared" si="4"/>
        <v>0</v>
      </c>
      <c r="N38" s="15">
        <f t="shared" si="4"/>
        <v>0</v>
      </c>
      <c r="O38" s="15">
        <f t="shared" si="4"/>
        <v>0</v>
      </c>
      <c r="P38" s="15">
        <f t="shared" si="4"/>
        <v>0</v>
      </c>
      <c r="Q38" s="15">
        <f t="shared" si="4"/>
        <v>0</v>
      </c>
      <c r="R38" s="15">
        <f t="shared" si="4"/>
        <v>0</v>
      </c>
      <c r="S38" s="15">
        <f t="shared" si="4"/>
        <v>0</v>
      </c>
      <c r="T38" s="16">
        <f t="shared" si="4"/>
        <v>0</v>
      </c>
      <c r="U38" s="155">
        <f t="shared" si="5"/>
        <v>0</v>
      </c>
      <c r="V38" s="23"/>
      <c r="W38" s="23"/>
      <c r="X38" s="23"/>
      <c r="Y38" s="23"/>
      <c r="Z38" s="23"/>
      <c r="AA38" s="23"/>
      <c r="AB38" s="23"/>
      <c r="AC38" s="23"/>
    </row>
    <row r="39" spans="2:29" ht="14.1" customHeight="1" x14ac:dyDescent="0.3">
      <c r="B39" s="71">
        <v>305</v>
      </c>
      <c r="C39" s="177" t="s">
        <v>43</v>
      </c>
      <c r="D39" s="178"/>
      <c r="E39" s="179"/>
      <c r="F39" s="181"/>
      <c r="G39" s="40">
        <v>0</v>
      </c>
      <c r="H39" s="182"/>
      <c r="I39" s="154"/>
      <c r="J39" s="1"/>
      <c r="K39" s="14">
        <f t="shared" si="4"/>
        <v>0</v>
      </c>
      <c r="L39" s="15">
        <f t="shared" si="4"/>
        <v>0</v>
      </c>
      <c r="M39" s="15">
        <f t="shared" si="4"/>
        <v>0</v>
      </c>
      <c r="N39" s="15">
        <f t="shared" si="4"/>
        <v>0</v>
      </c>
      <c r="O39" s="15">
        <f t="shared" si="4"/>
        <v>0</v>
      </c>
      <c r="P39" s="15">
        <f t="shared" si="4"/>
        <v>0</v>
      </c>
      <c r="Q39" s="15">
        <f t="shared" si="4"/>
        <v>0</v>
      </c>
      <c r="R39" s="15">
        <f t="shared" si="4"/>
        <v>0</v>
      </c>
      <c r="S39" s="15">
        <f t="shared" si="4"/>
        <v>0</v>
      </c>
      <c r="T39" s="16">
        <f t="shared" si="4"/>
        <v>0</v>
      </c>
      <c r="U39" s="155">
        <f t="shared" si="5"/>
        <v>0</v>
      </c>
      <c r="V39" s="23"/>
      <c r="W39" s="23"/>
      <c r="X39" s="23"/>
      <c r="Y39" s="23"/>
      <c r="Z39" s="23"/>
      <c r="AA39" s="23"/>
      <c r="AB39" s="23"/>
      <c r="AC39" s="23"/>
    </row>
    <row r="40" spans="2:29" ht="14.1" customHeight="1" x14ac:dyDescent="0.3">
      <c r="B40" s="71">
        <v>313</v>
      </c>
      <c r="C40" s="177" t="s">
        <v>46</v>
      </c>
      <c r="D40" s="156" t="s">
        <v>42</v>
      </c>
      <c r="E40" s="179"/>
      <c r="F40" s="181"/>
      <c r="G40" s="40">
        <v>0</v>
      </c>
      <c r="H40" s="182"/>
      <c r="I40" s="154"/>
      <c r="J40" s="1">
        <v>13000</v>
      </c>
      <c r="K40" s="14">
        <f t="shared" si="4"/>
        <v>0</v>
      </c>
      <c r="L40" s="15">
        <f t="shared" si="4"/>
        <v>0</v>
      </c>
      <c r="M40" s="15">
        <f t="shared" si="4"/>
        <v>0</v>
      </c>
      <c r="N40" s="15">
        <f t="shared" si="4"/>
        <v>0</v>
      </c>
      <c r="O40" s="15">
        <f t="shared" si="4"/>
        <v>0</v>
      </c>
      <c r="P40" s="15">
        <f t="shared" si="4"/>
        <v>0</v>
      </c>
      <c r="Q40" s="15">
        <f t="shared" si="4"/>
        <v>0</v>
      </c>
      <c r="R40" s="15">
        <f t="shared" si="4"/>
        <v>0</v>
      </c>
      <c r="S40" s="15">
        <f t="shared" si="4"/>
        <v>0</v>
      </c>
      <c r="T40" s="16">
        <f t="shared" si="4"/>
        <v>0</v>
      </c>
      <c r="U40" s="155"/>
      <c r="V40" s="23"/>
      <c r="W40" s="23"/>
      <c r="X40" s="23"/>
      <c r="Y40" s="23"/>
      <c r="Z40" s="23"/>
      <c r="AA40" s="23"/>
      <c r="AB40" s="23"/>
      <c r="AC40" s="23"/>
    </row>
    <row r="41" spans="2:29" ht="14.1" customHeight="1" x14ac:dyDescent="0.3">
      <c r="B41" s="71">
        <v>306</v>
      </c>
      <c r="C41" s="177" t="s">
        <v>47</v>
      </c>
      <c r="D41" s="156" t="s">
        <v>42</v>
      </c>
      <c r="E41" s="179"/>
      <c r="F41" s="181"/>
      <c r="G41" s="40">
        <v>0</v>
      </c>
      <c r="H41" s="182"/>
      <c r="I41" s="154"/>
      <c r="J41" s="1">
        <v>21000</v>
      </c>
      <c r="K41" s="14">
        <f t="shared" si="4"/>
        <v>0</v>
      </c>
      <c r="L41" s="15">
        <f t="shared" si="4"/>
        <v>0</v>
      </c>
      <c r="M41" s="15">
        <f t="shared" si="4"/>
        <v>0</v>
      </c>
      <c r="N41" s="15">
        <f t="shared" si="4"/>
        <v>0</v>
      </c>
      <c r="O41" s="15">
        <f t="shared" si="4"/>
        <v>0</v>
      </c>
      <c r="P41" s="15">
        <f t="shared" si="4"/>
        <v>0</v>
      </c>
      <c r="Q41" s="15">
        <f t="shared" si="4"/>
        <v>0</v>
      </c>
      <c r="R41" s="15">
        <f t="shared" si="4"/>
        <v>0</v>
      </c>
      <c r="S41" s="15">
        <f t="shared" si="4"/>
        <v>0</v>
      </c>
      <c r="T41" s="16">
        <f t="shared" si="4"/>
        <v>0</v>
      </c>
      <c r="U41" s="155">
        <f t="shared" ref="U41:U47" si="6">IF(E41&gt;4,1,0)</f>
        <v>0</v>
      </c>
      <c r="V41" s="23"/>
      <c r="W41" s="23"/>
      <c r="X41" s="23"/>
      <c r="Y41" s="23"/>
      <c r="Z41" s="23"/>
      <c r="AA41" s="23"/>
      <c r="AB41" s="23"/>
      <c r="AC41" s="23"/>
    </row>
    <row r="42" spans="2:29" ht="14.1" customHeight="1" x14ac:dyDescent="0.3">
      <c r="B42" s="71">
        <v>307</v>
      </c>
      <c r="C42" s="177" t="s">
        <v>48</v>
      </c>
      <c r="D42" s="156" t="s">
        <v>203</v>
      </c>
      <c r="E42" s="179">
        <v>3</v>
      </c>
      <c r="F42" s="181">
        <v>2020</v>
      </c>
      <c r="G42" s="40" t="s">
        <v>351</v>
      </c>
      <c r="H42" s="182">
        <v>2030</v>
      </c>
      <c r="I42" s="154">
        <v>10</v>
      </c>
      <c r="J42" s="1">
        <v>7000</v>
      </c>
      <c r="K42" s="14">
        <f t="shared" si="4"/>
        <v>0</v>
      </c>
      <c r="L42" s="15">
        <f t="shared" si="4"/>
        <v>0</v>
      </c>
      <c r="M42" s="15">
        <f t="shared" si="4"/>
        <v>0</v>
      </c>
      <c r="N42" s="15">
        <f t="shared" si="4"/>
        <v>0</v>
      </c>
      <c r="O42" s="15">
        <f t="shared" si="4"/>
        <v>0</v>
      </c>
      <c r="P42" s="15">
        <f t="shared" si="4"/>
        <v>0</v>
      </c>
      <c r="Q42" s="15">
        <f t="shared" si="4"/>
        <v>0</v>
      </c>
      <c r="R42" s="15">
        <f t="shared" si="4"/>
        <v>0</v>
      </c>
      <c r="S42" s="15">
        <f t="shared" si="4"/>
        <v>0</v>
      </c>
      <c r="T42" s="16">
        <f t="shared" si="4"/>
        <v>0</v>
      </c>
      <c r="U42" s="155">
        <f t="shared" si="6"/>
        <v>0</v>
      </c>
      <c r="V42" s="23"/>
      <c r="W42" s="23"/>
      <c r="X42" s="23"/>
      <c r="Y42" s="23"/>
      <c r="Z42" s="23"/>
      <c r="AA42" s="23"/>
      <c r="AB42" s="23"/>
      <c r="AC42" s="23"/>
    </row>
    <row r="43" spans="2:29" ht="14.1" customHeight="1" x14ac:dyDescent="0.3">
      <c r="B43" s="71">
        <v>308</v>
      </c>
      <c r="C43" s="177" t="s">
        <v>49</v>
      </c>
      <c r="D43" s="156" t="s">
        <v>225</v>
      </c>
      <c r="E43" s="179">
        <v>4</v>
      </c>
      <c r="F43" s="181">
        <v>2005</v>
      </c>
      <c r="G43" s="40" t="s">
        <v>351</v>
      </c>
      <c r="H43" s="182">
        <v>2024</v>
      </c>
      <c r="I43" s="154">
        <v>25</v>
      </c>
      <c r="J43" s="1">
        <v>4500</v>
      </c>
      <c r="K43" s="14">
        <f t="shared" si="4"/>
        <v>0</v>
      </c>
      <c r="L43" s="15">
        <f t="shared" si="4"/>
        <v>0</v>
      </c>
      <c r="M43" s="15">
        <f t="shared" si="4"/>
        <v>0</v>
      </c>
      <c r="N43" s="15">
        <f t="shared" si="4"/>
        <v>0</v>
      </c>
      <c r="O43" s="15">
        <f t="shared" si="4"/>
        <v>0</v>
      </c>
      <c r="P43" s="15">
        <f t="shared" si="4"/>
        <v>0</v>
      </c>
      <c r="Q43" s="15">
        <f t="shared" si="4"/>
        <v>0</v>
      </c>
      <c r="R43" s="15">
        <f t="shared" si="4"/>
        <v>0</v>
      </c>
      <c r="S43" s="15">
        <f t="shared" si="4"/>
        <v>0</v>
      </c>
      <c r="T43" s="16">
        <f t="shared" si="4"/>
        <v>0</v>
      </c>
      <c r="U43" s="155">
        <f t="shared" si="6"/>
        <v>0</v>
      </c>
      <c r="V43" s="23"/>
      <c r="W43" s="23"/>
      <c r="X43" s="23"/>
      <c r="Y43" s="23"/>
      <c r="Z43" s="23"/>
      <c r="AA43" s="23"/>
      <c r="AB43" s="23"/>
      <c r="AC43" s="23"/>
    </row>
    <row r="44" spans="2:29" ht="14.1" customHeight="1" x14ac:dyDescent="0.3">
      <c r="B44" s="71">
        <v>309</v>
      </c>
      <c r="C44" s="177" t="s">
        <v>50</v>
      </c>
      <c r="D44" s="156" t="s">
        <v>36</v>
      </c>
      <c r="E44" s="179">
        <v>3</v>
      </c>
      <c r="F44" s="181">
        <v>2020</v>
      </c>
      <c r="G44" s="40">
        <v>0</v>
      </c>
      <c r="H44" s="182">
        <v>2035</v>
      </c>
      <c r="I44" s="154">
        <v>10</v>
      </c>
      <c r="J44" s="1">
        <v>7000</v>
      </c>
      <c r="K44" s="14">
        <f t="shared" si="4"/>
        <v>0</v>
      </c>
      <c r="L44" s="15">
        <f t="shared" si="4"/>
        <v>0</v>
      </c>
      <c r="M44" s="15">
        <f t="shared" si="4"/>
        <v>0</v>
      </c>
      <c r="N44" s="15">
        <f t="shared" si="4"/>
        <v>0</v>
      </c>
      <c r="O44" s="15">
        <f t="shared" si="4"/>
        <v>0</v>
      </c>
      <c r="P44" s="15">
        <f t="shared" si="4"/>
        <v>0</v>
      </c>
      <c r="Q44" s="15">
        <f t="shared" si="4"/>
        <v>0</v>
      </c>
      <c r="R44" s="15">
        <f t="shared" si="4"/>
        <v>0</v>
      </c>
      <c r="S44" s="15">
        <f t="shared" si="4"/>
        <v>0</v>
      </c>
      <c r="T44" s="16">
        <f t="shared" si="4"/>
        <v>0</v>
      </c>
      <c r="U44" s="155">
        <f t="shared" si="6"/>
        <v>0</v>
      </c>
      <c r="V44" s="23"/>
      <c r="W44" s="23"/>
      <c r="X44" s="23"/>
      <c r="Y44" s="23"/>
      <c r="Z44" s="23"/>
      <c r="AA44" s="23"/>
      <c r="AB44" s="23"/>
      <c r="AC44" s="23"/>
    </row>
    <row r="45" spans="2:29" ht="14.1" customHeight="1" x14ac:dyDescent="0.3">
      <c r="B45" s="71">
        <v>310</v>
      </c>
      <c r="C45" s="177" t="s">
        <v>51</v>
      </c>
      <c r="D45" s="183" t="s">
        <v>36</v>
      </c>
      <c r="E45" s="179">
        <v>4</v>
      </c>
      <c r="F45" s="181">
        <v>2005</v>
      </c>
      <c r="G45" s="40" t="s">
        <v>351</v>
      </c>
      <c r="H45" s="182">
        <v>2024</v>
      </c>
      <c r="I45" s="154">
        <v>15</v>
      </c>
      <c r="J45" s="1">
        <v>1200</v>
      </c>
      <c r="K45" s="14">
        <f t="shared" si="4"/>
        <v>0</v>
      </c>
      <c r="L45" s="15">
        <f t="shared" si="4"/>
        <v>0</v>
      </c>
      <c r="M45" s="15">
        <f t="shared" si="4"/>
        <v>0</v>
      </c>
      <c r="N45" s="15">
        <f t="shared" si="4"/>
        <v>0</v>
      </c>
      <c r="O45" s="15">
        <f t="shared" si="4"/>
        <v>0</v>
      </c>
      <c r="P45" s="15">
        <f t="shared" si="4"/>
        <v>0</v>
      </c>
      <c r="Q45" s="15">
        <f t="shared" si="4"/>
        <v>0</v>
      </c>
      <c r="R45" s="15">
        <f t="shared" si="4"/>
        <v>0</v>
      </c>
      <c r="S45" s="15">
        <f t="shared" si="4"/>
        <v>0</v>
      </c>
      <c r="T45" s="16">
        <f t="shared" si="4"/>
        <v>0</v>
      </c>
      <c r="U45" s="155">
        <f t="shared" si="6"/>
        <v>0</v>
      </c>
      <c r="V45" s="23"/>
      <c r="W45" s="23"/>
      <c r="X45" s="23"/>
      <c r="Y45" s="23"/>
      <c r="Z45" s="23"/>
      <c r="AA45" s="23"/>
      <c r="AB45" s="23"/>
      <c r="AC45" s="23"/>
    </row>
    <row r="46" spans="2:29" ht="14.1" customHeight="1" x14ac:dyDescent="0.3">
      <c r="B46" s="71">
        <v>311</v>
      </c>
      <c r="C46" s="177" t="s">
        <v>52</v>
      </c>
      <c r="D46" s="183" t="s">
        <v>42</v>
      </c>
      <c r="E46" s="179"/>
      <c r="F46" s="181"/>
      <c r="G46" s="40">
        <v>0</v>
      </c>
      <c r="H46" s="182"/>
      <c r="I46" s="154"/>
      <c r="J46" s="1">
        <v>250</v>
      </c>
      <c r="K46" s="14">
        <f t="shared" si="4"/>
        <v>0</v>
      </c>
      <c r="L46" s="15">
        <f t="shared" si="4"/>
        <v>0</v>
      </c>
      <c r="M46" s="15">
        <f t="shared" si="4"/>
        <v>0</v>
      </c>
      <c r="N46" s="15">
        <f t="shared" si="4"/>
        <v>0</v>
      </c>
      <c r="O46" s="15">
        <f t="shared" si="4"/>
        <v>0</v>
      </c>
      <c r="P46" s="15">
        <f t="shared" si="4"/>
        <v>0</v>
      </c>
      <c r="Q46" s="15">
        <f t="shared" si="4"/>
        <v>0</v>
      </c>
      <c r="R46" s="15">
        <f t="shared" si="4"/>
        <v>0</v>
      </c>
      <c r="S46" s="15">
        <f t="shared" si="4"/>
        <v>0</v>
      </c>
      <c r="T46" s="16">
        <f t="shared" si="4"/>
        <v>0</v>
      </c>
      <c r="U46" s="155">
        <f t="shared" si="6"/>
        <v>0</v>
      </c>
      <c r="V46" s="23"/>
      <c r="W46" s="23"/>
      <c r="X46" s="23"/>
      <c r="Y46" s="23"/>
      <c r="Z46" s="23"/>
      <c r="AA46" s="23"/>
      <c r="AB46" s="23"/>
      <c r="AC46" s="23"/>
    </row>
    <row r="47" spans="2:29" ht="14.1" customHeight="1" thickBot="1" x14ac:dyDescent="0.35">
      <c r="B47" s="159">
        <v>312</v>
      </c>
      <c r="C47" s="184" t="s">
        <v>53</v>
      </c>
      <c r="D47" s="185" t="s">
        <v>223</v>
      </c>
      <c r="E47" s="186"/>
      <c r="F47" s="187"/>
      <c r="G47" s="41">
        <v>0</v>
      </c>
      <c r="H47" s="188"/>
      <c r="I47" s="165"/>
      <c r="J47" s="1">
        <v>1</v>
      </c>
      <c r="K47" s="14">
        <f t="shared" si="4"/>
        <v>0</v>
      </c>
      <c r="L47" s="15">
        <f t="shared" si="4"/>
        <v>0</v>
      </c>
      <c r="M47" s="15">
        <f t="shared" si="4"/>
        <v>0</v>
      </c>
      <c r="N47" s="15">
        <f t="shared" si="4"/>
        <v>0</v>
      </c>
      <c r="O47" s="15">
        <f t="shared" si="4"/>
        <v>0</v>
      </c>
      <c r="P47" s="15">
        <f t="shared" si="4"/>
        <v>0</v>
      </c>
      <c r="Q47" s="15">
        <f t="shared" si="4"/>
        <v>0</v>
      </c>
      <c r="R47" s="15">
        <f t="shared" si="4"/>
        <v>0</v>
      </c>
      <c r="S47" s="15">
        <f t="shared" si="4"/>
        <v>0</v>
      </c>
      <c r="T47" s="16">
        <f t="shared" si="4"/>
        <v>0</v>
      </c>
      <c r="U47" s="155">
        <f t="shared" si="6"/>
        <v>0</v>
      </c>
      <c r="V47" s="23"/>
      <c r="W47" s="23"/>
      <c r="X47" s="23"/>
      <c r="Y47" s="23"/>
      <c r="Z47" s="23"/>
      <c r="AA47" s="23"/>
      <c r="AB47" s="23"/>
      <c r="AC47" s="23"/>
    </row>
    <row r="48" spans="2:29" ht="14.1" customHeight="1" thickBot="1" x14ac:dyDescent="0.35">
      <c r="B48" s="189"/>
      <c r="C48" s="190"/>
      <c r="D48" s="169"/>
      <c r="E48" s="170"/>
      <c r="F48" s="170"/>
      <c r="G48" s="38"/>
      <c r="H48" s="171"/>
      <c r="I48" s="140"/>
      <c r="J48" s="1"/>
      <c r="K48" s="23"/>
      <c r="L48" s="23"/>
      <c r="M48" s="23"/>
      <c r="N48" s="23"/>
      <c r="O48" s="23"/>
      <c r="P48" s="23"/>
      <c r="Q48" s="23"/>
      <c r="R48" s="23"/>
      <c r="S48" s="23"/>
      <c r="T48" s="23"/>
      <c r="U48" s="172"/>
      <c r="V48" s="23"/>
      <c r="W48" s="23"/>
      <c r="X48" s="23"/>
      <c r="Y48" s="23"/>
      <c r="Z48" s="23"/>
      <c r="AA48" s="23"/>
      <c r="AB48" s="23"/>
      <c r="AC48" s="23"/>
    </row>
    <row r="49" spans="2:29" ht="14.1" customHeight="1" thickBot="1" x14ac:dyDescent="0.35">
      <c r="B49" s="507" t="s">
        <v>55</v>
      </c>
      <c r="C49" s="508"/>
      <c r="D49" s="169"/>
      <c r="E49" s="170"/>
      <c r="F49" s="170"/>
      <c r="G49" s="38"/>
      <c r="H49" s="171"/>
      <c r="I49" s="140"/>
      <c r="J49" s="1"/>
      <c r="K49" s="23"/>
      <c r="L49" s="23"/>
      <c r="M49" s="23"/>
      <c r="N49" s="23"/>
      <c r="O49" s="23"/>
      <c r="P49" s="23"/>
      <c r="Q49" s="23"/>
      <c r="R49" s="23"/>
      <c r="S49" s="23"/>
      <c r="T49" s="23"/>
      <c r="U49" s="172"/>
      <c r="V49" s="23"/>
      <c r="W49" s="23"/>
      <c r="X49" s="23"/>
      <c r="Y49" s="23"/>
      <c r="Z49" s="23"/>
      <c r="AA49" s="23"/>
      <c r="AB49" s="23"/>
      <c r="AC49" s="23"/>
    </row>
    <row r="50" spans="2:29" ht="14.1" customHeight="1" x14ac:dyDescent="0.3">
      <c r="B50" s="141">
        <v>400</v>
      </c>
      <c r="C50" s="191" t="s">
        <v>56</v>
      </c>
      <c r="D50" s="143" t="s">
        <v>238</v>
      </c>
      <c r="E50" s="144">
        <v>4</v>
      </c>
      <c r="F50" s="145">
        <v>2005</v>
      </c>
      <c r="G50" s="35" t="s">
        <v>351</v>
      </c>
      <c r="H50" s="146">
        <v>2024</v>
      </c>
      <c r="I50" s="147">
        <v>25</v>
      </c>
      <c r="J50" s="1">
        <v>19000</v>
      </c>
      <c r="K50" s="11">
        <f t="shared" ref="K50:T59" si="7">IF($G50="Invoer",0,IF($G50=0,0,IF(AND(K$22&gt;=$H50,MOD($H50-K$22,$I50)=0),$G50,0)))</f>
        <v>0</v>
      </c>
      <c r="L50" s="12">
        <f t="shared" si="7"/>
        <v>0</v>
      </c>
      <c r="M50" s="12">
        <f t="shared" si="7"/>
        <v>0</v>
      </c>
      <c r="N50" s="12">
        <f t="shared" si="7"/>
        <v>0</v>
      </c>
      <c r="O50" s="12">
        <f t="shared" si="7"/>
        <v>0</v>
      </c>
      <c r="P50" s="12">
        <f t="shared" si="7"/>
        <v>0</v>
      </c>
      <c r="Q50" s="12">
        <f t="shared" si="7"/>
        <v>0</v>
      </c>
      <c r="R50" s="12">
        <f t="shared" si="7"/>
        <v>0</v>
      </c>
      <c r="S50" s="12">
        <f t="shared" si="7"/>
        <v>0</v>
      </c>
      <c r="T50" s="13">
        <f t="shared" si="7"/>
        <v>0</v>
      </c>
      <c r="U50" s="148">
        <f t="shared" ref="U50:U57" si="8">IF(E50&gt;4,1,0)</f>
        <v>0</v>
      </c>
      <c r="V50" s="23"/>
      <c r="W50" s="23"/>
      <c r="X50" s="23"/>
      <c r="Y50" s="23"/>
      <c r="Z50" s="23"/>
      <c r="AA50" s="23"/>
      <c r="AB50" s="23"/>
      <c r="AC50" s="23"/>
    </row>
    <row r="51" spans="2:29" ht="14.1" customHeight="1" x14ac:dyDescent="0.3">
      <c r="B51" s="71">
        <v>401</v>
      </c>
      <c r="C51" s="192" t="s">
        <v>57</v>
      </c>
      <c r="D51" s="193" t="s">
        <v>279</v>
      </c>
      <c r="E51" s="151"/>
      <c r="F51" s="152"/>
      <c r="G51" s="36">
        <v>0</v>
      </c>
      <c r="H51" s="153"/>
      <c r="I51" s="154"/>
      <c r="J51" s="1"/>
      <c r="K51" s="14">
        <f t="shared" si="7"/>
        <v>0</v>
      </c>
      <c r="L51" s="15">
        <f t="shared" si="7"/>
        <v>0</v>
      </c>
      <c r="M51" s="15">
        <f t="shared" si="7"/>
        <v>0</v>
      </c>
      <c r="N51" s="15">
        <f t="shared" si="7"/>
        <v>0</v>
      </c>
      <c r="O51" s="15">
        <f t="shared" si="7"/>
        <v>0</v>
      </c>
      <c r="P51" s="15">
        <f t="shared" si="7"/>
        <v>0</v>
      </c>
      <c r="Q51" s="15">
        <f t="shared" si="7"/>
        <v>0</v>
      </c>
      <c r="R51" s="15">
        <f t="shared" si="7"/>
        <v>0</v>
      </c>
      <c r="S51" s="15">
        <f t="shared" si="7"/>
        <v>0</v>
      </c>
      <c r="T51" s="16">
        <f t="shared" si="7"/>
        <v>0</v>
      </c>
      <c r="U51" s="155">
        <f t="shared" si="8"/>
        <v>0</v>
      </c>
      <c r="V51" s="23"/>
      <c r="W51" s="23"/>
      <c r="X51" s="23"/>
      <c r="Y51" s="23"/>
      <c r="Z51" s="23"/>
      <c r="AA51" s="23"/>
      <c r="AB51" s="23"/>
      <c r="AC51" s="23"/>
    </row>
    <row r="52" spans="2:29" ht="14.1" customHeight="1" x14ac:dyDescent="0.3">
      <c r="B52" s="71">
        <v>402</v>
      </c>
      <c r="C52" s="194" t="s">
        <v>58</v>
      </c>
      <c r="D52" s="156">
        <v>3</v>
      </c>
      <c r="E52" s="151">
        <v>4</v>
      </c>
      <c r="F52" s="152">
        <v>2005</v>
      </c>
      <c r="G52" s="36" t="s">
        <v>351</v>
      </c>
      <c r="H52" s="153">
        <v>2024</v>
      </c>
      <c r="I52" s="154">
        <v>25</v>
      </c>
      <c r="J52" s="1">
        <v>1000</v>
      </c>
      <c r="K52" s="14">
        <f t="shared" si="7"/>
        <v>0</v>
      </c>
      <c r="L52" s="15">
        <f t="shared" si="7"/>
        <v>0</v>
      </c>
      <c r="M52" s="15">
        <f t="shared" si="7"/>
        <v>0</v>
      </c>
      <c r="N52" s="15">
        <f t="shared" si="7"/>
        <v>0</v>
      </c>
      <c r="O52" s="15">
        <f t="shared" si="7"/>
        <v>0</v>
      </c>
      <c r="P52" s="15">
        <f t="shared" si="7"/>
        <v>0</v>
      </c>
      <c r="Q52" s="15">
        <f t="shared" si="7"/>
        <v>0</v>
      </c>
      <c r="R52" s="15">
        <f t="shared" si="7"/>
        <v>0</v>
      </c>
      <c r="S52" s="15">
        <f t="shared" si="7"/>
        <v>0</v>
      </c>
      <c r="T52" s="16">
        <f t="shared" si="7"/>
        <v>0</v>
      </c>
      <c r="U52" s="155">
        <f t="shared" si="8"/>
        <v>0</v>
      </c>
      <c r="V52" s="23"/>
      <c r="W52" s="23"/>
      <c r="X52" s="23"/>
      <c r="Y52" s="23"/>
      <c r="Z52" s="23"/>
      <c r="AA52" s="23"/>
      <c r="AB52" s="23"/>
      <c r="AC52" s="23"/>
    </row>
    <row r="53" spans="2:29" ht="14.1" customHeight="1" x14ac:dyDescent="0.3">
      <c r="B53" s="71">
        <v>403</v>
      </c>
      <c r="C53" s="194" t="s">
        <v>59</v>
      </c>
      <c r="D53" s="195" t="s">
        <v>221</v>
      </c>
      <c r="E53" s="151"/>
      <c r="F53" s="152"/>
      <c r="G53" s="36">
        <v>0</v>
      </c>
      <c r="H53" s="153"/>
      <c r="I53" s="154"/>
      <c r="J53" s="1"/>
      <c r="K53" s="14">
        <f t="shared" si="7"/>
        <v>0</v>
      </c>
      <c r="L53" s="15">
        <f t="shared" si="7"/>
        <v>0</v>
      </c>
      <c r="M53" s="15">
        <f t="shared" si="7"/>
        <v>0</v>
      </c>
      <c r="N53" s="15">
        <f t="shared" si="7"/>
        <v>0</v>
      </c>
      <c r="O53" s="15">
        <f t="shared" si="7"/>
        <v>0</v>
      </c>
      <c r="P53" s="15">
        <f t="shared" si="7"/>
        <v>0</v>
      </c>
      <c r="Q53" s="15">
        <f t="shared" si="7"/>
        <v>0</v>
      </c>
      <c r="R53" s="15">
        <f t="shared" si="7"/>
        <v>0</v>
      </c>
      <c r="S53" s="15">
        <f t="shared" si="7"/>
        <v>0</v>
      </c>
      <c r="T53" s="16">
        <f t="shared" si="7"/>
        <v>0</v>
      </c>
      <c r="U53" s="155">
        <f t="shared" si="8"/>
        <v>0</v>
      </c>
      <c r="V53" s="23"/>
      <c r="W53" s="23"/>
      <c r="X53" s="23"/>
      <c r="Y53" s="23"/>
      <c r="Z53" s="23"/>
      <c r="AA53" s="23"/>
      <c r="AB53" s="23"/>
      <c r="AC53" s="23"/>
    </row>
    <row r="54" spans="2:29" ht="14.1" customHeight="1" x14ac:dyDescent="0.3">
      <c r="B54" s="71">
        <v>404</v>
      </c>
      <c r="C54" s="194" t="s">
        <v>60</v>
      </c>
      <c r="D54" s="156" t="s">
        <v>261</v>
      </c>
      <c r="E54" s="151">
        <v>3</v>
      </c>
      <c r="F54" s="152">
        <v>2005</v>
      </c>
      <c r="G54" s="36" t="s">
        <v>351</v>
      </c>
      <c r="H54" s="153">
        <v>2024</v>
      </c>
      <c r="I54" s="154">
        <v>12</v>
      </c>
      <c r="J54" s="1">
        <v>1500</v>
      </c>
      <c r="K54" s="14">
        <f t="shared" si="7"/>
        <v>0</v>
      </c>
      <c r="L54" s="15">
        <f t="shared" si="7"/>
        <v>0</v>
      </c>
      <c r="M54" s="15">
        <f t="shared" si="7"/>
        <v>0</v>
      </c>
      <c r="N54" s="15">
        <f t="shared" si="7"/>
        <v>0</v>
      </c>
      <c r="O54" s="15">
        <f t="shared" si="7"/>
        <v>0</v>
      </c>
      <c r="P54" s="15">
        <f t="shared" si="7"/>
        <v>0</v>
      </c>
      <c r="Q54" s="15">
        <f t="shared" si="7"/>
        <v>0</v>
      </c>
      <c r="R54" s="15">
        <f t="shared" si="7"/>
        <v>0</v>
      </c>
      <c r="S54" s="15">
        <f t="shared" si="7"/>
        <v>0</v>
      </c>
      <c r="T54" s="16">
        <f t="shared" si="7"/>
        <v>0</v>
      </c>
      <c r="U54" s="155">
        <f t="shared" si="8"/>
        <v>0</v>
      </c>
      <c r="V54" s="23"/>
      <c r="W54" s="23"/>
      <c r="X54" s="23"/>
      <c r="Y54" s="23"/>
      <c r="Z54" s="23"/>
      <c r="AA54" s="23"/>
      <c r="AB54" s="23"/>
      <c r="AC54" s="23"/>
    </row>
    <row r="55" spans="2:29" ht="14.1" customHeight="1" x14ac:dyDescent="0.3">
      <c r="B55" s="71">
        <v>405</v>
      </c>
      <c r="C55" s="194" t="s">
        <v>61</v>
      </c>
      <c r="D55" s="156" t="s">
        <v>224</v>
      </c>
      <c r="E55" s="151">
        <v>2</v>
      </c>
      <c r="F55" s="152">
        <v>2020</v>
      </c>
      <c r="G55" s="36" t="s">
        <v>351</v>
      </c>
      <c r="H55" s="153">
        <v>2024</v>
      </c>
      <c r="I55" s="154">
        <v>12</v>
      </c>
      <c r="J55" s="1">
        <v>9000</v>
      </c>
      <c r="K55" s="14">
        <f t="shared" si="7"/>
        <v>0</v>
      </c>
      <c r="L55" s="15">
        <f t="shared" si="7"/>
        <v>0</v>
      </c>
      <c r="M55" s="15">
        <f t="shared" si="7"/>
        <v>0</v>
      </c>
      <c r="N55" s="15">
        <f t="shared" si="7"/>
        <v>0</v>
      </c>
      <c r="O55" s="15">
        <f t="shared" si="7"/>
        <v>0</v>
      </c>
      <c r="P55" s="15">
        <f t="shared" si="7"/>
        <v>0</v>
      </c>
      <c r="Q55" s="15">
        <f t="shared" si="7"/>
        <v>0</v>
      </c>
      <c r="R55" s="15">
        <f t="shared" si="7"/>
        <v>0</v>
      </c>
      <c r="S55" s="15">
        <f t="shared" si="7"/>
        <v>0</v>
      </c>
      <c r="T55" s="16">
        <f t="shared" si="7"/>
        <v>0</v>
      </c>
      <c r="U55" s="155">
        <f t="shared" si="8"/>
        <v>0</v>
      </c>
      <c r="V55" s="23"/>
      <c r="W55" s="23"/>
      <c r="X55" s="23"/>
      <c r="Y55" s="23"/>
      <c r="Z55" s="23"/>
      <c r="AA55" s="23"/>
      <c r="AB55" s="23"/>
      <c r="AC55" s="23"/>
    </row>
    <row r="56" spans="2:29" ht="14.1" customHeight="1" x14ac:dyDescent="0.3">
      <c r="B56" s="71">
        <v>406</v>
      </c>
      <c r="C56" s="194" t="s">
        <v>62</v>
      </c>
      <c r="D56" s="156" t="s">
        <v>203</v>
      </c>
      <c r="E56" s="151">
        <v>5</v>
      </c>
      <c r="F56" s="152">
        <v>2005</v>
      </c>
      <c r="G56" s="36" t="s">
        <v>351</v>
      </c>
      <c r="H56" s="153">
        <v>2024</v>
      </c>
      <c r="I56" s="154">
        <v>12</v>
      </c>
      <c r="J56" s="1">
        <v>2500</v>
      </c>
      <c r="K56" s="14">
        <f t="shared" si="7"/>
        <v>0</v>
      </c>
      <c r="L56" s="15">
        <f t="shared" si="7"/>
        <v>0</v>
      </c>
      <c r="M56" s="15">
        <f t="shared" si="7"/>
        <v>0</v>
      </c>
      <c r="N56" s="15">
        <f t="shared" si="7"/>
        <v>0</v>
      </c>
      <c r="O56" s="15">
        <f t="shared" si="7"/>
        <v>0</v>
      </c>
      <c r="P56" s="15">
        <f t="shared" si="7"/>
        <v>0</v>
      </c>
      <c r="Q56" s="15">
        <f t="shared" si="7"/>
        <v>0</v>
      </c>
      <c r="R56" s="15">
        <f t="shared" si="7"/>
        <v>0</v>
      </c>
      <c r="S56" s="15">
        <f t="shared" si="7"/>
        <v>0</v>
      </c>
      <c r="T56" s="16">
        <f t="shared" si="7"/>
        <v>0</v>
      </c>
      <c r="U56" s="155">
        <f t="shared" si="8"/>
        <v>1</v>
      </c>
      <c r="V56" s="23"/>
      <c r="W56" s="23"/>
      <c r="X56" s="23"/>
      <c r="Y56" s="23"/>
      <c r="Z56" s="23"/>
      <c r="AA56" s="23"/>
      <c r="AB56" s="23"/>
      <c r="AC56" s="23"/>
    </row>
    <row r="57" spans="2:29" ht="14.1" customHeight="1" x14ac:dyDescent="0.3">
      <c r="B57" s="71">
        <v>407</v>
      </c>
      <c r="C57" s="194" t="s">
        <v>63</v>
      </c>
      <c r="D57" s="156" t="s">
        <v>42</v>
      </c>
      <c r="E57" s="151"/>
      <c r="F57" s="152"/>
      <c r="G57" s="36">
        <v>0</v>
      </c>
      <c r="H57" s="153"/>
      <c r="I57" s="154"/>
      <c r="J57" s="1">
        <v>1500</v>
      </c>
      <c r="K57" s="14">
        <f t="shared" si="7"/>
        <v>0</v>
      </c>
      <c r="L57" s="15">
        <f t="shared" si="7"/>
        <v>0</v>
      </c>
      <c r="M57" s="15">
        <f t="shared" si="7"/>
        <v>0</v>
      </c>
      <c r="N57" s="15">
        <f t="shared" si="7"/>
        <v>0</v>
      </c>
      <c r="O57" s="15">
        <f t="shared" si="7"/>
        <v>0</v>
      </c>
      <c r="P57" s="15">
        <f t="shared" si="7"/>
        <v>0</v>
      </c>
      <c r="Q57" s="15">
        <f t="shared" si="7"/>
        <v>0</v>
      </c>
      <c r="R57" s="15">
        <f t="shared" si="7"/>
        <v>0</v>
      </c>
      <c r="S57" s="15">
        <f t="shared" si="7"/>
        <v>0</v>
      </c>
      <c r="T57" s="16">
        <f t="shared" si="7"/>
        <v>0</v>
      </c>
      <c r="U57" s="155">
        <f t="shared" si="8"/>
        <v>0</v>
      </c>
      <c r="V57" s="23"/>
      <c r="W57" s="23"/>
      <c r="X57" s="23"/>
      <c r="Y57" s="23"/>
      <c r="Z57" s="23"/>
      <c r="AA57" s="23"/>
      <c r="AB57" s="23"/>
      <c r="AC57" s="23"/>
    </row>
    <row r="58" spans="2:29" ht="14.1" customHeight="1" x14ac:dyDescent="0.3">
      <c r="B58" s="71">
        <v>408</v>
      </c>
      <c r="C58" s="194" t="s">
        <v>64</v>
      </c>
      <c r="D58" s="156" t="s">
        <v>201</v>
      </c>
      <c r="E58" s="151"/>
      <c r="F58" s="152"/>
      <c r="G58" s="36">
        <v>0</v>
      </c>
      <c r="H58" s="153"/>
      <c r="I58" s="154"/>
      <c r="J58" s="1">
        <v>650</v>
      </c>
      <c r="K58" s="17">
        <f t="shared" si="7"/>
        <v>0</v>
      </c>
      <c r="L58" s="18">
        <f t="shared" si="7"/>
        <v>0</v>
      </c>
      <c r="M58" s="18">
        <f t="shared" si="7"/>
        <v>0</v>
      </c>
      <c r="N58" s="18">
        <f t="shared" si="7"/>
        <v>0</v>
      </c>
      <c r="O58" s="18">
        <f t="shared" si="7"/>
        <v>0</v>
      </c>
      <c r="P58" s="18">
        <f t="shared" si="7"/>
        <v>0</v>
      </c>
      <c r="Q58" s="18">
        <f t="shared" si="7"/>
        <v>0</v>
      </c>
      <c r="R58" s="18">
        <f t="shared" si="7"/>
        <v>0</v>
      </c>
      <c r="S58" s="18">
        <f t="shared" si="7"/>
        <v>0</v>
      </c>
      <c r="T58" s="19">
        <f t="shared" si="7"/>
        <v>0</v>
      </c>
      <c r="U58" s="158"/>
      <c r="V58" s="23"/>
      <c r="W58" s="23"/>
      <c r="X58" s="23"/>
      <c r="Y58" s="23"/>
      <c r="Z58" s="23"/>
      <c r="AA58" s="23"/>
      <c r="AB58" s="23"/>
      <c r="AC58" s="23"/>
    </row>
    <row r="59" spans="2:29" ht="14.1" customHeight="1" thickBot="1" x14ac:dyDescent="0.35">
      <c r="B59" s="159"/>
      <c r="C59" s="196"/>
      <c r="D59" s="161"/>
      <c r="E59" s="162"/>
      <c r="F59" s="163"/>
      <c r="G59" s="37">
        <v>0</v>
      </c>
      <c r="H59" s="164"/>
      <c r="I59" s="165"/>
      <c r="J59" s="1"/>
      <c r="K59" s="20">
        <f t="shared" si="7"/>
        <v>0</v>
      </c>
      <c r="L59" s="21">
        <f t="shared" si="7"/>
        <v>0</v>
      </c>
      <c r="M59" s="21">
        <f t="shared" si="7"/>
        <v>0</v>
      </c>
      <c r="N59" s="21">
        <f t="shared" si="7"/>
        <v>0</v>
      </c>
      <c r="O59" s="21">
        <f t="shared" si="7"/>
        <v>0</v>
      </c>
      <c r="P59" s="21">
        <f t="shared" si="7"/>
        <v>0</v>
      </c>
      <c r="Q59" s="21">
        <f t="shared" si="7"/>
        <v>0</v>
      </c>
      <c r="R59" s="21">
        <f t="shared" si="7"/>
        <v>0</v>
      </c>
      <c r="S59" s="21">
        <f t="shared" si="7"/>
        <v>0</v>
      </c>
      <c r="T59" s="22">
        <f t="shared" si="7"/>
        <v>0</v>
      </c>
      <c r="U59" s="166">
        <f>IF(E59&gt;4,1,0)</f>
        <v>0</v>
      </c>
      <c r="V59" s="23"/>
      <c r="W59" s="23"/>
      <c r="X59" s="23"/>
      <c r="Y59" s="23"/>
      <c r="Z59" s="23"/>
      <c r="AA59" s="23"/>
      <c r="AB59" s="23"/>
      <c r="AC59" s="23"/>
    </row>
    <row r="60" spans="2:29" ht="15" thickBot="1" x14ac:dyDescent="0.35">
      <c r="B60" s="189"/>
      <c r="C60" s="190"/>
      <c r="D60" s="169"/>
      <c r="E60" s="170"/>
      <c r="F60" s="62"/>
      <c r="G60" s="42"/>
      <c r="H60" s="197"/>
      <c r="I60" s="198"/>
      <c r="J60" s="1"/>
      <c r="K60" s="23"/>
      <c r="L60" s="23"/>
      <c r="M60" s="23"/>
      <c r="N60" s="23"/>
      <c r="O60" s="23"/>
      <c r="P60" s="23"/>
      <c r="Q60" s="23"/>
      <c r="R60" s="23"/>
      <c r="S60" s="23"/>
      <c r="T60" s="23"/>
      <c r="U60" s="172"/>
      <c r="V60" s="23"/>
      <c r="W60" s="23"/>
      <c r="X60" s="23"/>
      <c r="Y60" s="23"/>
      <c r="Z60" s="23"/>
      <c r="AA60" s="23"/>
      <c r="AB60" s="23"/>
      <c r="AC60" s="23"/>
    </row>
    <row r="61" spans="2:29" ht="14.1" customHeight="1" thickBot="1" x14ac:dyDescent="0.35">
      <c r="B61" s="507" t="s">
        <v>65</v>
      </c>
      <c r="C61" s="508"/>
      <c r="D61" s="169"/>
      <c r="E61" s="170"/>
      <c r="F61" s="62"/>
      <c r="G61" s="42"/>
      <c r="H61" s="197"/>
      <c r="I61" s="198"/>
      <c r="J61" s="1"/>
      <c r="K61" s="23"/>
      <c r="L61" s="23"/>
      <c r="M61" s="23"/>
      <c r="N61" s="23"/>
      <c r="O61" s="23"/>
      <c r="P61" s="23"/>
      <c r="Q61" s="23"/>
      <c r="R61" s="23"/>
      <c r="S61" s="23"/>
      <c r="T61" s="23"/>
      <c r="U61" s="172"/>
      <c r="V61" s="23"/>
      <c r="W61" s="23"/>
      <c r="X61" s="23"/>
      <c r="Y61" s="23"/>
      <c r="Z61" s="23"/>
      <c r="AA61" s="23"/>
      <c r="AB61" s="23"/>
      <c r="AC61" s="23"/>
    </row>
    <row r="62" spans="2:29" ht="14.1" customHeight="1" x14ac:dyDescent="0.3">
      <c r="B62" s="141">
        <v>500</v>
      </c>
      <c r="C62" s="142" t="s">
        <v>66</v>
      </c>
      <c r="D62" s="143" t="s">
        <v>42</v>
      </c>
      <c r="E62" s="144"/>
      <c r="F62" s="145"/>
      <c r="G62" s="35">
        <v>0</v>
      </c>
      <c r="H62" s="146"/>
      <c r="I62" s="147"/>
      <c r="J62" s="1">
        <v>11000</v>
      </c>
      <c r="K62" s="11">
        <f t="shared" ref="K62:T72" si="9">IF($G62="Invoer",0,IF($G62=0,0,IF(AND(K$22&gt;=$H62,MOD($H62-K$22,$I62)=0),$G62,0)))</f>
        <v>0</v>
      </c>
      <c r="L62" s="12">
        <f t="shared" si="9"/>
        <v>0</v>
      </c>
      <c r="M62" s="12">
        <f t="shared" si="9"/>
        <v>0</v>
      </c>
      <c r="N62" s="12">
        <f t="shared" si="9"/>
        <v>0</v>
      </c>
      <c r="O62" s="12">
        <f t="shared" si="9"/>
        <v>0</v>
      </c>
      <c r="P62" s="12">
        <f t="shared" si="9"/>
        <v>0</v>
      </c>
      <c r="Q62" s="12">
        <f t="shared" si="9"/>
        <v>0</v>
      </c>
      <c r="R62" s="12">
        <f t="shared" si="9"/>
        <v>0</v>
      </c>
      <c r="S62" s="12">
        <f t="shared" si="9"/>
        <v>0</v>
      </c>
      <c r="T62" s="13">
        <f t="shared" si="9"/>
        <v>0</v>
      </c>
      <c r="U62" s="148">
        <f t="shared" ref="U62:U70" si="10">IF(E62&gt;4,1,0)</f>
        <v>0</v>
      </c>
      <c r="V62" s="23"/>
      <c r="W62" s="23"/>
      <c r="X62" s="23"/>
      <c r="Y62" s="23"/>
      <c r="Z62" s="23"/>
      <c r="AA62" s="23"/>
      <c r="AB62" s="23"/>
      <c r="AC62" s="23"/>
    </row>
    <row r="63" spans="2:29" ht="14.1" customHeight="1" x14ac:dyDescent="0.3">
      <c r="B63" s="71">
        <v>501</v>
      </c>
      <c r="C63" s="199" t="s">
        <v>67</v>
      </c>
      <c r="D63" s="150"/>
      <c r="E63" s="151"/>
      <c r="F63" s="152"/>
      <c r="G63" s="36">
        <v>0</v>
      </c>
      <c r="H63" s="153"/>
      <c r="I63" s="154"/>
      <c r="J63" s="1"/>
      <c r="K63" s="14">
        <f t="shared" si="9"/>
        <v>0</v>
      </c>
      <c r="L63" s="15">
        <f t="shared" si="9"/>
        <v>0</v>
      </c>
      <c r="M63" s="15">
        <f t="shared" si="9"/>
        <v>0</v>
      </c>
      <c r="N63" s="15">
        <f t="shared" si="9"/>
        <v>0</v>
      </c>
      <c r="O63" s="15">
        <f t="shared" si="9"/>
        <v>0</v>
      </c>
      <c r="P63" s="15">
        <f t="shared" si="9"/>
        <v>0</v>
      </c>
      <c r="Q63" s="15">
        <f t="shared" si="9"/>
        <v>0</v>
      </c>
      <c r="R63" s="15">
        <f t="shared" si="9"/>
        <v>0</v>
      </c>
      <c r="S63" s="15">
        <f t="shared" si="9"/>
        <v>0</v>
      </c>
      <c r="T63" s="16">
        <f t="shared" si="9"/>
        <v>0</v>
      </c>
      <c r="U63" s="155">
        <f t="shared" si="10"/>
        <v>0</v>
      </c>
      <c r="V63" s="23"/>
      <c r="W63" s="23"/>
      <c r="X63" s="23"/>
      <c r="Y63" s="23"/>
      <c r="Z63" s="23"/>
      <c r="AA63" s="23"/>
      <c r="AB63" s="23"/>
      <c r="AC63" s="23"/>
    </row>
    <row r="64" spans="2:29" ht="14.1" customHeight="1" x14ac:dyDescent="0.3">
      <c r="B64" s="71">
        <v>502</v>
      </c>
      <c r="C64" s="149" t="s">
        <v>68</v>
      </c>
      <c r="D64" s="156" t="s">
        <v>42</v>
      </c>
      <c r="E64" s="151"/>
      <c r="F64" s="152"/>
      <c r="G64" s="36">
        <v>0</v>
      </c>
      <c r="H64" s="153"/>
      <c r="I64" s="154"/>
      <c r="J64" s="1">
        <v>3500</v>
      </c>
      <c r="K64" s="14">
        <f t="shared" si="9"/>
        <v>0</v>
      </c>
      <c r="L64" s="15">
        <f t="shared" si="9"/>
        <v>0</v>
      </c>
      <c r="M64" s="15">
        <f t="shared" si="9"/>
        <v>0</v>
      </c>
      <c r="N64" s="15">
        <f t="shared" si="9"/>
        <v>0</v>
      </c>
      <c r="O64" s="15">
        <f t="shared" si="9"/>
        <v>0</v>
      </c>
      <c r="P64" s="15">
        <f t="shared" si="9"/>
        <v>0</v>
      </c>
      <c r="Q64" s="15">
        <f t="shared" si="9"/>
        <v>0</v>
      </c>
      <c r="R64" s="15">
        <f t="shared" si="9"/>
        <v>0</v>
      </c>
      <c r="S64" s="15">
        <f t="shared" si="9"/>
        <v>0</v>
      </c>
      <c r="T64" s="16">
        <f t="shared" si="9"/>
        <v>0</v>
      </c>
      <c r="U64" s="155">
        <f t="shared" si="10"/>
        <v>0</v>
      </c>
      <c r="V64" s="23"/>
      <c r="W64" s="23"/>
      <c r="X64" s="23"/>
      <c r="Y64" s="23"/>
      <c r="Z64" s="23"/>
      <c r="AA64" s="23"/>
      <c r="AB64" s="23"/>
      <c r="AC64" s="23"/>
    </row>
    <row r="65" spans="1:29" ht="14.1" customHeight="1" x14ac:dyDescent="0.3">
      <c r="B65" s="71">
        <v>503</v>
      </c>
      <c r="C65" s="149" t="s">
        <v>69</v>
      </c>
      <c r="D65" s="183" t="s">
        <v>42</v>
      </c>
      <c r="E65" s="151"/>
      <c r="F65" s="200"/>
      <c r="G65" s="36">
        <v>0</v>
      </c>
      <c r="H65" s="201"/>
      <c r="I65" s="202"/>
      <c r="J65" s="1">
        <v>1500</v>
      </c>
      <c r="K65" s="14">
        <f t="shared" si="9"/>
        <v>0</v>
      </c>
      <c r="L65" s="15">
        <f t="shared" si="9"/>
        <v>0</v>
      </c>
      <c r="M65" s="15">
        <f t="shared" si="9"/>
        <v>0</v>
      </c>
      <c r="N65" s="15">
        <f t="shared" si="9"/>
        <v>0</v>
      </c>
      <c r="O65" s="15">
        <f t="shared" si="9"/>
        <v>0</v>
      </c>
      <c r="P65" s="15">
        <f t="shared" si="9"/>
        <v>0</v>
      </c>
      <c r="Q65" s="15">
        <f t="shared" si="9"/>
        <v>0</v>
      </c>
      <c r="R65" s="15">
        <f t="shared" si="9"/>
        <v>0</v>
      </c>
      <c r="S65" s="15">
        <f t="shared" si="9"/>
        <v>0</v>
      </c>
      <c r="T65" s="16">
        <f t="shared" si="9"/>
        <v>0</v>
      </c>
      <c r="U65" s="155">
        <f t="shared" si="10"/>
        <v>0</v>
      </c>
      <c r="V65" s="23"/>
      <c r="W65" s="23"/>
      <c r="X65" s="23"/>
      <c r="Y65" s="23"/>
      <c r="Z65" s="23"/>
      <c r="AA65" s="23"/>
      <c r="AB65" s="23"/>
      <c r="AC65" s="23"/>
    </row>
    <row r="66" spans="1:29" ht="14.1" customHeight="1" x14ac:dyDescent="0.3">
      <c r="B66" s="71">
        <v>504</v>
      </c>
      <c r="C66" s="149" t="s">
        <v>70</v>
      </c>
      <c r="D66" s="183" t="s">
        <v>42</v>
      </c>
      <c r="E66" s="151"/>
      <c r="F66" s="152"/>
      <c r="G66" s="36">
        <v>0</v>
      </c>
      <c r="H66" s="153"/>
      <c r="I66" s="154"/>
      <c r="J66" s="1">
        <v>13500</v>
      </c>
      <c r="K66" s="14">
        <f t="shared" si="9"/>
        <v>0</v>
      </c>
      <c r="L66" s="15">
        <f t="shared" si="9"/>
        <v>0</v>
      </c>
      <c r="M66" s="15">
        <f t="shared" si="9"/>
        <v>0</v>
      </c>
      <c r="N66" s="15">
        <f t="shared" si="9"/>
        <v>0</v>
      </c>
      <c r="O66" s="15">
        <f t="shared" si="9"/>
        <v>0</v>
      </c>
      <c r="P66" s="15">
        <f t="shared" si="9"/>
        <v>0</v>
      </c>
      <c r="Q66" s="15">
        <f t="shared" si="9"/>
        <v>0</v>
      </c>
      <c r="R66" s="15">
        <f t="shared" si="9"/>
        <v>0</v>
      </c>
      <c r="S66" s="15">
        <f t="shared" si="9"/>
        <v>0</v>
      </c>
      <c r="T66" s="16">
        <f t="shared" si="9"/>
        <v>0</v>
      </c>
      <c r="U66" s="155">
        <f t="shared" si="10"/>
        <v>0</v>
      </c>
      <c r="V66" s="23"/>
      <c r="W66" s="23"/>
      <c r="X66" s="23"/>
      <c r="Y66" s="23"/>
      <c r="Z66" s="23"/>
      <c r="AA66" s="23"/>
      <c r="AB66" s="23"/>
      <c r="AC66" s="23"/>
    </row>
    <row r="67" spans="1:29" ht="14.1" customHeight="1" x14ac:dyDescent="0.3">
      <c r="B67" s="71">
        <v>505</v>
      </c>
      <c r="C67" s="149" t="s">
        <v>71</v>
      </c>
      <c r="D67" s="183" t="s">
        <v>42</v>
      </c>
      <c r="E67" s="151"/>
      <c r="F67" s="152"/>
      <c r="G67" s="36">
        <v>0</v>
      </c>
      <c r="H67" s="153"/>
      <c r="I67" s="154"/>
      <c r="J67" s="1">
        <v>1500</v>
      </c>
      <c r="K67" s="14">
        <f t="shared" si="9"/>
        <v>0</v>
      </c>
      <c r="L67" s="15">
        <f t="shared" si="9"/>
        <v>0</v>
      </c>
      <c r="M67" s="15">
        <f t="shared" si="9"/>
        <v>0</v>
      </c>
      <c r="N67" s="15">
        <f t="shared" si="9"/>
        <v>0</v>
      </c>
      <c r="O67" s="15">
        <f t="shared" si="9"/>
        <v>0</v>
      </c>
      <c r="P67" s="15">
        <f t="shared" si="9"/>
        <v>0</v>
      </c>
      <c r="Q67" s="15">
        <f t="shared" si="9"/>
        <v>0</v>
      </c>
      <c r="R67" s="15">
        <f t="shared" si="9"/>
        <v>0</v>
      </c>
      <c r="S67" s="15">
        <f t="shared" si="9"/>
        <v>0</v>
      </c>
      <c r="T67" s="16">
        <f t="shared" si="9"/>
        <v>0</v>
      </c>
      <c r="U67" s="155">
        <f t="shared" si="10"/>
        <v>0</v>
      </c>
      <c r="V67" s="23"/>
      <c r="W67" s="23"/>
      <c r="X67" s="23"/>
      <c r="Y67" s="23"/>
      <c r="Z67" s="23"/>
      <c r="AA67" s="23"/>
      <c r="AB67" s="23"/>
      <c r="AC67" s="23"/>
    </row>
    <row r="68" spans="1:29" ht="14.1" customHeight="1" x14ac:dyDescent="0.3">
      <c r="A68" s="203"/>
      <c r="B68" s="71">
        <v>506</v>
      </c>
      <c r="C68" s="149" t="s">
        <v>72</v>
      </c>
      <c r="D68" s="183" t="s">
        <v>42</v>
      </c>
      <c r="E68" s="151"/>
      <c r="F68" s="152"/>
      <c r="G68" s="36">
        <v>0</v>
      </c>
      <c r="H68" s="153"/>
      <c r="I68" s="154"/>
      <c r="J68" s="1">
        <v>2500</v>
      </c>
      <c r="K68" s="14">
        <f t="shared" si="9"/>
        <v>0</v>
      </c>
      <c r="L68" s="15">
        <f t="shared" si="9"/>
        <v>0</v>
      </c>
      <c r="M68" s="15">
        <f t="shared" si="9"/>
        <v>0</v>
      </c>
      <c r="N68" s="15">
        <f t="shared" si="9"/>
        <v>0</v>
      </c>
      <c r="O68" s="15">
        <f t="shared" si="9"/>
        <v>0</v>
      </c>
      <c r="P68" s="15">
        <f t="shared" si="9"/>
        <v>0</v>
      </c>
      <c r="Q68" s="15">
        <f t="shared" si="9"/>
        <v>0</v>
      </c>
      <c r="R68" s="15">
        <f t="shared" si="9"/>
        <v>0</v>
      </c>
      <c r="S68" s="15">
        <f t="shared" si="9"/>
        <v>0</v>
      </c>
      <c r="T68" s="16">
        <f t="shared" si="9"/>
        <v>0</v>
      </c>
      <c r="U68" s="155">
        <f t="shared" si="10"/>
        <v>0</v>
      </c>
      <c r="V68" s="203"/>
      <c r="W68" s="203"/>
      <c r="X68" s="23"/>
      <c r="Y68" s="23"/>
      <c r="Z68" s="23"/>
      <c r="AA68" s="23"/>
      <c r="AB68" s="23"/>
    </row>
    <row r="69" spans="1:29" ht="14.1" customHeight="1" x14ac:dyDescent="0.3">
      <c r="B69" s="71">
        <v>507</v>
      </c>
      <c r="C69" s="149" t="s">
        <v>73</v>
      </c>
      <c r="D69" s="183" t="s">
        <v>42</v>
      </c>
      <c r="E69" s="151"/>
      <c r="F69" s="152"/>
      <c r="G69" s="36">
        <v>0</v>
      </c>
      <c r="H69" s="153"/>
      <c r="I69" s="154"/>
      <c r="J69" s="1">
        <v>3500</v>
      </c>
      <c r="K69" s="14">
        <f t="shared" si="9"/>
        <v>0</v>
      </c>
      <c r="L69" s="15">
        <f t="shared" si="9"/>
        <v>0</v>
      </c>
      <c r="M69" s="15">
        <f t="shared" si="9"/>
        <v>0</v>
      </c>
      <c r="N69" s="15">
        <f t="shared" si="9"/>
        <v>0</v>
      </c>
      <c r="O69" s="15">
        <f t="shared" si="9"/>
        <v>0</v>
      </c>
      <c r="P69" s="15">
        <f t="shared" si="9"/>
        <v>0</v>
      </c>
      <c r="Q69" s="15">
        <f t="shared" si="9"/>
        <v>0</v>
      </c>
      <c r="R69" s="15">
        <f t="shared" si="9"/>
        <v>0</v>
      </c>
      <c r="S69" s="15">
        <f t="shared" si="9"/>
        <v>0</v>
      </c>
      <c r="T69" s="16">
        <f t="shared" si="9"/>
        <v>0</v>
      </c>
      <c r="U69" s="155">
        <f t="shared" si="10"/>
        <v>0</v>
      </c>
      <c r="V69" s="23"/>
      <c r="W69" s="23"/>
      <c r="X69" s="23"/>
      <c r="Y69" s="23"/>
      <c r="Z69" s="23"/>
      <c r="AA69" s="23"/>
      <c r="AB69" s="23"/>
      <c r="AC69" s="23"/>
    </row>
    <row r="70" spans="1:29" ht="14.1" customHeight="1" x14ac:dyDescent="0.3">
      <c r="B70" s="71">
        <v>508</v>
      </c>
      <c r="C70" s="149" t="s">
        <v>74</v>
      </c>
      <c r="D70" s="183" t="s">
        <v>42</v>
      </c>
      <c r="E70" s="151"/>
      <c r="F70" s="152"/>
      <c r="G70" s="36">
        <v>0</v>
      </c>
      <c r="H70" s="153"/>
      <c r="I70" s="154"/>
      <c r="J70" s="1">
        <v>2800</v>
      </c>
      <c r="K70" s="14">
        <f t="shared" si="9"/>
        <v>0</v>
      </c>
      <c r="L70" s="15">
        <f t="shared" si="9"/>
        <v>0</v>
      </c>
      <c r="M70" s="15">
        <f t="shared" si="9"/>
        <v>0</v>
      </c>
      <c r="N70" s="15">
        <f t="shared" si="9"/>
        <v>0</v>
      </c>
      <c r="O70" s="15">
        <f t="shared" si="9"/>
        <v>0</v>
      </c>
      <c r="P70" s="15">
        <f t="shared" si="9"/>
        <v>0</v>
      </c>
      <c r="Q70" s="15">
        <f t="shared" si="9"/>
        <v>0</v>
      </c>
      <c r="R70" s="15">
        <f t="shared" si="9"/>
        <v>0</v>
      </c>
      <c r="S70" s="15">
        <f t="shared" si="9"/>
        <v>0</v>
      </c>
      <c r="T70" s="16">
        <f t="shared" si="9"/>
        <v>0</v>
      </c>
      <c r="U70" s="155">
        <f t="shared" si="10"/>
        <v>0</v>
      </c>
      <c r="V70" s="23"/>
      <c r="W70" s="23"/>
      <c r="X70" s="23"/>
      <c r="Y70" s="23"/>
      <c r="Z70" s="23"/>
      <c r="AA70" s="23"/>
      <c r="AB70" s="23"/>
      <c r="AC70" s="23"/>
    </row>
    <row r="71" spans="1:29" ht="14.1" customHeight="1" x14ac:dyDescent="0.3">
      <c r="B71" s="71">
        <v>509</v>
      </c>
      <c r="C71" s="149" t="s">
        <v>75</v>
      </c>
      <c r="D71" s="183" t="s">
        <v>42</v>
      </c>
      <c r="E71" s="151"/>
      <c r="F71" s="152"/>
      <c r="G71" s="36">
        <v>0</v>
      </c>
      <c r="H71" s="153"/>
      <c r="I71" s="154"/>
      <c r="J71" s="1">
        <v>5250</v>
      </c>
      <c r="K71" s="17">
        <f t="shared" si="9"/>
        <v>0</v>
      </c>
      <c r="L71" s="18">
        <f t="shared" si="9"/>
        <v>0</v>
      </c>
      <c r="M71" s="18">
        <f t="shared" si="9"/>
        <v>0</v>
      </c>
      <c r="N71" s="18">
        <f t="shared" si="9"/>
        <v>0</v>
      </c>
      <c r="O71" s="18">
        <f t="shared" si="9"/>
        <v>0</v>
      </c>
      <c r="P71" s="18">
        <f t="shared" si="9"/>
        <v>0</v>
      </c>
      <c r="Q71" s="18">
        <f t="shared" si="9"/>
        <v>0</v>
      </c>
      <c r="R71" s="18">
        <f t="shared" si="9"/>
        <v>0</v>
      </c>
      <c r="S71" s="18">
        <f t="shared" si="9"/>
        <v>0</v>
      </c>
      <c r="T71" s="19">
        <f t="shared" si="9"/>
        <v>0</v>
      </c>
      <c r="U71" s="158"/>
      <c r="V71" s="23"/>
      <c r="W71" s="23"/>
      <c r="X71" s="23"/>
      <c r="Y71" s="23"/>
      <c r="Z71" s="23"/>
      <c r="AA71" s="23"/>
      <c r="AB71" s="23"/>
      <c r="AC71" s="23"/>
    </row>
    <row r="72" spans="1:29" ht="14.1" customHeight="1" thickBot="1" x14ac:dyDescent="0.35">
      <c r="A72" s="203"/>
      <c r="B72" s="159">
        <v>510</v>
      </c>
      <c r="C72" s="160" t="s">
        <v>76</v>
      </c>
      <c r="D72" s="185" t="s">
        <v>42</v>
      </c>
      <c r="E72" s="162"/>
      <c r="F72" s="163"/>
      <c r="G72" s="37">
        <v>0</v>
      </c>
      <c r="H72" s="164"/>
      <c r="I72" s="165"/>
      <c r="J72" s="1">
        <v>1500</v>
      </c>
      <c r="K72" s="20">
        <f>IF($G72="Invoer",0,IF($G72=0,0,IF(AND(K$22&gt;=$H72,MOD($H72-K$22,$I72)=0),$G72,0)))</f>
        <v>0</v>
      </c>
      <c r="L72" s="21">
        <f t="shared" si="9"/>
        <v>0</v>
      </c>
      <c r="M72" s="21">
        <f t="shared" si="9"/>
        <v>0</v>
      </c>
      <c r="N72" s="21">
        <f t="shared" si="9"/>
        <v>0</v>
      </c>
      <c r="O72" s="21">
        <f t="shared" si="9"/>
        <v>0</v>
      </c>
      <c r="P72" s="21">
        <f t="shared" si="9"/>
        <v>0</v>
      </c>
      <c r="Q72" s="21">
        <f t="shared" si="9"/>
        <v>0</v>
      </c>
      <c r="R72" s="21">
        <f t="shared" si="9"/>
        <v>0</v>
      </c>
      <c r="S72" s="21">
        <f t="shared" si="9"/>
        <v>0</v>
      </c>
      <c r="T72" s="22">
        <f t="shared" si="9"/>
        <v>0</v>
      </c>
      <c r="U72" s="166">
        <f>IF(E72&gt;4,1,0)</f>
        <v>0</v>
      </c>
      <c r="V72" s="203"/>
      <c r="W72" s="203"/>
      <c r="X72" s="23"/>
      <c r="Y72" s="23"/>
      <c r="Z72" s="23"/>
      <c r="AA72" s="23"/>
      <c r="AB72" s="23"/>
    </row>
    <row r="73" spans="1:29" ht="15" thickBot="1" x14ac:dyDescent="0.35">
      <c r="D73" s="169"/>
      <c r="E73" s="170"/>
      <c r="F73" s="62"/>
      <c r="G73" s="42"/>
      <c r="H73" s="197"/>
      <c r="I73" s="198"/>
      <c r="J73" s="1"/>
      <c r="K73" s="23"/>
      <c r="L73" s="23"/>
      <c r="M73" s="23"/>
      <c r="N73" s="23"/>
      <c r="O73" s="23"/>
      <c r="P73" s="23"/>
      <c r="Q73" s="23"/>
      <c r="R73" s="23"/>
      <c r="S73" s="23"/>
      <c r="T73" s="23"/>
      <c r="U73" s="172"/>
      <c r="V73" s="23"/>
      <c r="W73" s="23"/>
      <c r="X73" s="23"/>
      <c r="Y73" s="23"/>
      <c r="Z73" s="23"/>
      <c r="AA73" s="23"/>
      <c r="AB73" s="23"/>
      <c r="AC73" s="23"/>
    </row>
    <row r="74" spans="1:29" ht="14.1" customHeight="1" thickBot="1" x14ac:dyDescent="0.35">
      <c r="B74" s="507" t="s">
        <v>77</v>
      </c>
      <c r="C74" s="508"/>
      <c r="D74" s="204"/>
      <c r="E74" s="170"/>
      <c r="F74" s="62"/>
      <c r="G74" s="42"/>
      <c r="H74" s="197"/>
      <c r="I74" s="198"/>
      <c r="J74" s="1"/>
      <c r="K74" s="23"/>
      <c r="L74" s="23"/>
      <c r="M74" s="23"/>
      <c r="N74" s="23"/>
      <c r="O74" s="23"/>
      <c r="P74" s="23"/>
      <c r="Q74" s="23"/>
      <c r="R74" s="23"/>
      <c r="S74" s="23"/>
      <c r="T74" s="23"/>
      <c r="U74" s="172"/>
      <c r="V74" s="23"/>
      <c r="W74" s="23"/>
      <c r="X74" s="23"/>
      <c r="Y74" s="23"/>
      <c r="Z74" s="23"/>
      <c r="AA74" s="23"/>
      <c r="AB74" s="23"/>
      <c r="AC74" s="23"/>
    </row>
    <row r="75" spans="1:29" ht="14.1" customHeight="1" x14ac:dyDescent="0.3">
      <c r="B75" s="141">
        <v>600</v>
      </c>
      <c r="C75" s="142" t="s">
        <v>78</v>
      </c>
      <c r="D75" s="143" t="s">
        <v>202</v>
      </c>
      <c r="E75" s="144"/>
      <c r="F75" s="145"/>
      <c r="G75" s="35"/>
      <c r="H75" s="146"/>
      <c r="I75" s="147"/>
      <c r="J75" s="1"/>
      <c r="K75" s="11">
        <f t="shared" ref="K75:T78" si="11">IF($G75=0,0,IF(AND(K$22&gt;=$H75,MOD($H75-K$22,$I75)=0),$G75,0))</f>
        <v>0</v>
      </c>
      <c r="L75" s="12">
        <f t="shared" si="11"/>
        <v>0</v>
      </c>
      <c r="M75" s="12">
        <f t="shared" si="11"/>
        <v>0</v>
      </c>
      <c r="N75" s="12">
        <f t="shared" si="11"/>
        <v>0</v>
      </c>
      <c r="O75" s="12">
        <f t="shared" si="11"/>
        <v>0</v>
      </c>
      <c r="P75" s="12">
        <f t="shared" si="11"/>
        <v>0</v>
      </c>
      <c r="Q75" s="12">
        <f t="shared" si="11"/>
        <v>0</v>
      </c>
      <c r="R75" s="12">
        <f t="shared" si="11"/>
        <v>0</v>
      </c>
      <c r="S75" s="12">
        <f t="shared" si="11"/>
        <v>0</v>
      </c>
      <c r="T75" s="13">
        <f t="shared" si="11"/>
        <v>0</v>
      </c>
      <c r="U75" s="148">
        <f>IF(E75&gt;4,1,0)</f>
        <v>0</v>
      </c>
      <c r="V75" s="23"/>
      <c r="W75" s="23"/>
      <c r="X75" s="23"/>
      <c r="Y75" s="23"/>
      <c r="Z75" s="23"/>
      <c r="AA75" s="23"/>
      <c r="AB75" s="23"/>
      <c r="AC75" s="23"/>
    </row>
    <row r="76" spans="1:29" ht="14.1" customHeight="1" x14ac:dyDescent="0.3">
      <c r="B76" s="71">
        <v>601</v>
      </c>
      <c r="C76" s="149" t="s">
        <v>79</v>
      </c>
      <c r="D76" s="156" t="s">
        <v>212</v>
      </c>
      <c r="E76" s="151">
        <v>3</v>
      </c>
      <c r="F76" s="152">
        <v>2005</v>
      </c>
      <c r="G76" s="36" t="s">
        <v>351</v>
      </c>
      <c r="H76" s="153">
        <v>2024</v>
      </c>
      <c r="I76" s="154">
        <v>15</v>
      </c>
      <c r="J76" s="1">
        <v>600</v>
      </c>
      <c r="K76" s="14">
        <f t="shared" ref="K76:T77" si="12">IF($G76="Invoer",0,IF($G76=0,0,IF(AND(K$22&gt;=$H76,MOD($H76-K$22,$I76)=0),$G76,0)))</f>
        <v>0</v>
      </c>
      <c r="L76" s="15">
        <f t="shared" si="12"/>
        <v>0</v>
      </c>
      <c r="M76" s="15">
        <f t="shared" si="12"/>
        <v>0</v>
      </c>
      <c r="N76" s="15">
        <f t="shared" si="12"/>
        <v>0</v>
      </c>
      <c r="O76" s="15">
        <f t="shared" si="12"/>
        <v>0</v>
      </c>
      <c r="P76" s="15">
        <f t="shared" si="12"/>
        <v>0</v>
      </c>
      <c r="Q76" s="15">
        <f t="shared" si="12"/>
        <v>0</v>
      </c>
      <c r="R76" s="15">
        <f t="shared" si="12"/>
        <v>0</v>
      </c>
      <c r="S76" s="15">
        <f t="shared" si="12"/>
        <v>0</v>
      </c>
      <c r="T76" s="16">
        <f t="shared" si="12"/>
        <v>0</v>
      </c>
      <c r="U76" s="155">
        <f>IF(E76&gt;4,1,0)</f>
        <v>0</v>
      </c>
      <c r="V76" s="23"/>
      <c r="W76" s="23"/>
      <c r="X76" s="23"/>
      <c r="Y76" s="23"/>
      <c r="Z76" s="23"/>
      <c r="AA76" s="23"/>
      <c r="AB76" s="23"/>
      <c r="AC76" s="23"/>
    </row>
    <row r="77" spans="1:29" ht="14.1" customHeight="1" x14ac:dyDescent="0.3">
      <c r="B77" s="71">
        <v>602</v>
      </c>
      <c r="C77" s="149" t="s">
        <v>80</v>
      </c>
      <c r="D77" s="156" t="s">
        <v>212</v>
      </c>
      <c r="E77" s="151">
        <v>3</v>
      </c>
      <c r="F77" s="152">
        <v>2005</v>
      </c>
      <c r="G77" s="36" t="s">
        <v>351</v>
      </c>
      <c r="H77" s="153">
        <v>2024</v>
      </c>
      <c r="I77" s="154">
        <v>15</v>
      </c>
      <c r="J77" s="1">
        <v>600</v>
      </c>
      <c r="K77" s="17">
        <f t="shared" si="12"/>
        <v>0</v>
      </c>
      <c r="L77" s="18">
        <f t="shared" si="12"/>
        <v>0</v>
      </c>
      <c r="M77" s="18">
        <f t="shared" si="12"/>
        <v>0</v>
      </c>
      <c r="N77" s="18">
        <f t="shared" si="12"/>
        <v>0</v>
      </c>
      <c r="O77" s="18">
        <f t="shared" si="12"/>
        <v>0</v>
      </c>
      <c r="P77" s="18">
        <f t="shared" si="12"/>
        <v>0</v>
      </c>
      <c r="Q77" s="18">
        <f t="shared" si="12"/>
        <v>0</v>
      </c>
      <c r="R77" s="18">
        <f t="shared" si="12"/>
        <v>0</v>
      </c>
      <c r="S77" s="18">
        <f t="shared" si="12"/>
        <v>0</v>
      </c>
      <c r="T77" s="19">
        <f t="shared" si="12"/>
        <v>0</v>
      </c>
      <c r="U77" s="158"/>
      <c r="V77" s="23"/>
      <c r="W77" s="23"/>
      <c r="X77" s="23"/>
      <c r="Y77" s="23"/>
      <c r="Z77" s="23"/>
      <c r="AA77" s="23"/>
      <c r="AB77" s="23"/>
      <c r="AC77" s="23"/>
    </row>
    <row r="78" spans="1:29" ht="14.1" customHeight="1" thickBot="1" x14ac:dyDescent="0.35">
      <c r="B78" s="159"/>
      <c r="C78" s="160"/>
      <c r="D78" s="161"/>
      <c r="E78" s="162"/>
      <c r="F78" s="163"/>
      <c r="G78" s="37">
        <v>0</v>
      </c>
      <c r="H78" s="164"/>
      <c r="I78" s="165"/>
      <c r="J78" s="1"/>
      <c r="K78" s="20">
        <f t="shared" si="11"/>
        <v>0</v>
      </c>
      <c r="L78" s="21">
        <f t="shared" si="11"/>
        <v>0</v>
      </c>
      <c r="M78" s="21">
        <f t="shared" si="11"/>
        <v>0</v>
      </c>
      <c r="N78" s="21">
        <f t="shared" si="11"/>
        <v>0</v>
      </c>
      <c r="O78" s="21">
        <f t="shared" si="11"/>
        <v>0</v>
      </c>
      <c r="P78" s="21">
        <f t="shared" si="11"/>
        <v>0</v>
      </c>
      <c r="Q78" s="21">
        <f t="shared" si="11"/>
        <v>0</v>
      </c>
      <c r="R78" s="21">
        <f t="shared" si="11"/>
        <v>0</v>
      </c>
      <c r="S78" s="21">
        <f t="shared" si="11"/>
        <v>0</v>
      </c>
      <c r="T78" s="22">
        <f t="shared" si="11"/>
        <v>0</v>
      </c>
      <c r="U78" s="166">
        <f>IF(E78&gt;4,1,0)</f>
        <v>0</v>
      </c>
      <c r="V78" s="23"/>
      <c r="W78" s="23"/>
      <c r="X78" s="23"/>
      <c r="Y78" s="23"/>
      <c r="Z78" s="23"/>
      <c r="AA78" s="23"/>
      <c r="AB78" s="23"/>
      <c r="AC78" s="23"/>
    </row>
    <row r="79" spans="1:29" ht="15" thickBot="1" x14ac:dyDescent="0.35">
      <c r="D79" s="169"/>
      <c r="E79" s="170"/>
      <c r="F79" s="62"/>
      <c r="G79" s="42"/>
      <c r="H79" s="197"/>
      <c r="I79" s="198"/>
      <c r="J79" s="1"/>
      <c r="K79" s="23"/>
      <c r="L79" s="23"/>
      <c r="M79" s="23"/>
      <c r="N79" s="23"/>
      <c r="O79" s="23"/>
      <c r="P79" s="23"/>
      <c r="Q79" s="23"/>
      <c r="R79" s="23"/>
      <c r="S79" s="23"/>
      <c r="T79" s="23"/>
      <c r="U79" s="172"/>
      <c r="V79" s="23"/>
      <c r="W79" s="23"/>
      <c r="X79" s="23"/>
      <c r="Y79" s="23"/>
      <c r="Z79" s="23"/>
      <c r="AA79" s="23"/>
      <c r="AB79" s="23"/>
      <c r="AC79" s="23"/>
    </row>
    <row r="80" spans="1:29" ht="14.1" customHeight="1" thickBot="1" x14ac:dyDescent="0.35">
      <c r="B80" s="507" t="s">
        <v>81</v>
      </c>
      <c r="C80" s="508"/>
      <c r="D80" s="204"/>
      <c r="E80" s="170"/>
      <c r="F80" s="62"/>
      <c r="G80" s="42"/>
      <c r="H80" s="197"/>
      <c r="I80" s="198"/>
      <c r="J80" s="1"/>
      <c r="K80" s="23"/>
      <c r="L80" s="23"/>
      <c r="M80" s="23"/>
      <c r="N80" s="23"/>
      <c r="O80" s="23"/>
      <c r="P80" s="23"/>
      <c r="Q80" s="23"/>
      <c r="R80" s="23"/>
      <c r="S80" s="23"/>
      <c r="T80" s="23"/>
      <c r="U80" s="172"/>
      <c r="V80" s="23"/>
      <c r="W80" s="23"/>
      <c r="X80" s="23"/>
      <c r="Y80" s="23"/>
      <c r="Z80" s="23"/>
      <c r="AA80" s="23"/>
      <c r="AB80" s="23"/>
      <c r="AC80" s="23"/>
    </row>
    <row r="81" spans="2:29" ht="14.1" customHeight="1" x14ac:dyDescent="0.3">
      <c r="B81" s="141">
        <v>700</v>
      </c>
      <c r="C81" s="142" t="s">
        <v>82</v>
      </c>
      <c r="D81" s="205" t="s">
        <v>217</v>
      </c>
      <c r="E81" s="144">
        <v>3</v>
      </c>
      <c r="F81" s="145">
        <v>2005</v>
      </c>
      <c r="G81" s="35" t="s">
        <v>351</v>
      </c>
      <c r="H81" s="146">
        <v>2024</v>
      </c>
      <c r="I81" s="147">
        <v>20</v>
      </c>
      <c r="J81" s="1">
        <v>4450</v>
      </c>
      <c r="K81" s="11">
        <f t="shared" ref="K81:T100" si="13">IF($G81="Invoer",0,IF($G81=0,0,IF(AND(K$22&gt;=$H81,MOD($H81-K$22,$I81)=0),$G81,0)))</f>
        <v>0</v>
      </c>
      <c r="L81" s="12">
        <f t="shared" si="13"/>
        <v>0</v>
      </c>
      <c r="M81" s="12">
        <f t="shared" si="13"/>
        <v>0</v>
      </c>
      <c r="N81" s="12">
        <f t="shared" si="13"/>
        <v>0</v>
      </c>
      <c r="O81" s="12">
        <f t="shared" si="13"/>
        <v>0</v>
      </c>
      <c r="P81" s="12">
        <f t="shared" si="13"/>
        <v>0</v>
      </c>
      <c r="Q81" s="12">
        <f t="shared" si="13"/>
        <v>0</v>
      </c>
      <c r="R81" s="12">
        <f t="shared" si="13"/>
        <v>0</v>
      </c>
      <c r="S81" s="12">
        <f t="shared" si="13"/>
        <v>0</v>
      </c>
      <c r="T81" s="13">
        <f t="shared" si="13"/>
        <v>0</v>
      </c>
      <c r="U81" s="148">
        <f t="shared" ref="U81:U92" si="14">IF(E81&gt;4,1,0)</f>
        <v>0</v>
      </c>
      <c r="V81" s="23"/>
      <c r="W81" s="23"/>
      <c r="X81" s="23"/>
      <c r="Y81" s="23"/>
      <c r="Z81" s="23"/>
      <c r="AA81" s="23"/>
      <c r="AB81" s="23"/>
      <c r="AC81" s="23"/>
    </row>
    <row r="82" spans="2:29" ht="14.1" customHeight="1" x14ac:dyDescent="0.3">
      <c r="B82" s="71">
        <v>701</v>
      </c>
      <c r="C82" s="199" t="s">
        <v>83</v>
      </c>
      <c r="D82" s="206"/>
      <c r="E82" s="151"/>
      <c r="F82" s="152"/>
      <c r="G82" s="36">
        <v>0</v>
      </c>
      <c r="H82" s="153"/>
      <c r="I82" s="154"/>
      <c r="J82" s="1"/>
      <c r="K82" s="14">
        <f t="shared" si="13"/>
        <v>0</v>
      </c>
      <c r="L82" s="15">
        <f t="shared" si="13"/>
        <v>0</v>
      </c>
      <c r="M82" s="15">
        <f t="shared" si="13"/>
        <v>0</v>
      </c>
      <c r="N82" s="15">
        <f t="shared" si="13"/>
        <v>0</v>
      </c>
      <c r="O82" s="15">
        <f t="shared" si="13"/>
        <v>0</v>
      </c>
      <c r="P82" s="15">
        <f t="shared" si="13"/>
        <v>0</v>
      </c>
      <c r="Q82" s="15">
        <f t="shared" si="13"/>
        <v>0</v>
      </c>
      <c r="R82" s="15">
        <f t="shared" si="13"/>
        <v>0</v>
      </c>
      <c r="S82" s="15">
        <f t="shared" si="13"/>
        <v>0</v>
      </c>
      <c r="T82" s="16">
        <f t="shared" si="13"/>
        <v>0</v>
      </c>
      <c r="U82" s="155">
        <f t="shared" si="14"/>
        <v>0</v>
      </c>
      <c r="V82" s="23"/>
      <c r="W82" s="23"/>
      <c r="X82" s="23"/>
      <c r="Y82" s="23"/>
      <c r="Z82" s="23"/>
      <c r="AA82" s="23"/>
      <c r="AB82" s="23"/>
      <c r="AC82" s="23"/>
    </row>
    <row r="83" spans="2:29" s="168" customFormat="1" ht="14.1" customHeight="1" x14ac:dyDescent="0.3">
      <c r="B83" s="71">
        <v>702</v>
      </c>
      <c r="C83" s="149" t="s">
        <v>84</v>
      </c>
      <c r="D83" s="207" t="s">
        <v>205</v>
      </c>
      <c r="E83" s="151"/>
      <c r="F83" s="152"/>
      <c r="G83" s="36">
        <v>0</v>
      </c>
      <c r="H83" s="153"/>
      <c r="I83" s="154"/>
      <c r="J83" s="1">
        <v>3250</v>
      </c>
      <c r="K83" s="14">
        <f t="shared" si="13"/>
        <v>0</v>
      </c>
      <c r="L83" s="15">
        <f t="shared" si="13"/>
        <v>0</v>
      </c>
      <c r="M83" s="15">
        <f t="shared" si="13"/>
        <v>0</v>
      </c>
      <c r="N83" s="15">
        <f t="shared" si="13"/>
        <v>0</v>
      </c>
      <c r="O83" s="15">
        <f t="shared" si="13"/>
        <v>0</v>
      </c>
      <c r="P83" s="15">
        <f t="shared" si="13"/>
        <v>0</v>
      </c>
      <c r="Q83" s="15">
        <f t="shared" si="13"/>
        <v>0</v>
      </c>
      <c r="R83" s="15">
        <f t="shared" si="13"/>
        <v>0</v>
      </c>
      <c r="S83" s="15">
        <f t="shared" si="13"/>
        <v>0</v>
      </c>
      <c r="T83" s="16">
        <f t="shared" si="13"/>
        <v>0</v>
      </c>
      <c r="U83" s="155">
        <f t="shared" si="14"/>
        <v>0</v>
      </c>
      <c r="V83" s="167"/>
      <c r="W83" s="167"/>
      <c r="X83" s="167"/>
      <c r="Y83" s="167"/>
      <c r="Z83" s="167"/>
      <c r="AA83" s="167"/>
      <c r="AB83" s="167"/>
      <c r="AC83" s="167"/>
    </row>
    <row r="84" spans="2:29" s="168" customFormat="1" ht="14.1" customHeight="1" x14ac:dyDescent="0.3">
      <c r="B84" s="71">
        <v>703</v>
      </c>
      <c r="C84" s="149" t="s">
        <v>85</v>
      </c>
      <c r="D84" s="207" t="s">
        <v>36</v>
      </c>
      <c r="E84" s="151">
        <v>3</v>
      </c>
      <c r="F84" s="152">
        <v>2005</v>
      </c>
      <c r="G84" s="36" t="s">
        <v>351</v>
      </c>
      <c r="H84" s="153">
        <v>2024</v>
      </c>
      <c r="I84" s="154">
        <v>20</v>
      </c>
      <c r="J84" s="1">
        <v>900</v>
      </c>
      <c r="K84" s="14">
        <f t="shared" si="13"/>
        <v>0</v>
      </c>
      <c r="L84" s="15">
        <f t="shared" si="13"/>
        <v>0</v>
      </c>
      <c r="M84" s="15">
        <f t="shared" si="13"/>
        <v>0</v>
      </c>
      <c r="N84" s="15">
        <f t="shared" si="13"/>
        <v>0</v>
      </c>
      <c r="O84" s="15">
        <f t="shared" si="13"/>
        <v>0</v>
      </c>
      <c r="P84" s="15">
        <f t="shared" si="13"/>
        <v>0</v>
      </c>
      <c r="Q84" s="15">
        <f t="shared" si="13"/>
        <v>0</v>
      </c>
      <c r="R84" s="15">
        <f t="shared" si="13"/>
        <v>0</v>
      </c>
      <c r="S84" s="15">
        <f t="shared" si="13"/>
        <v>0</v>
      </c>
      <c r="T84" s="16">
        <f t="shared" si="13"/>
        <v>0</v>
      </c>
      <c r="U84" s="155">
        <f t="shared" si="14"/>
        <v>0</v>
      </c>
      <c r="V84" s="167"/>
      <c r="W84" s="167"/>
      <c r="X84" s="167"/>
      <c r="Y84" s="167"/>
      <c r="Z84" s="167"/>
      <c r="AA84" s="167"/>
      <c r="AB84" s="167"/>
      <c r="AC84" s="167"/>
    </row>
    <row r="85" spans="2:29" s="168" customFormat="1" ht="14.1" customHeight="1" x14ac:dyDescent="0.3">
      <c r="B85" s="71">
        <v>704</v>
      </c>
      <c r="C85" s="149" t="s">
        <v>86</v>
      </c>
      <c r="D85" s="207" t="s">
        <v>205</v>
      </c>
      <c r="E85" s="151"/>
      <c r="F85" s="152"/>
      <c r="G85" s="36">
        <v>0</v>
      </c>
      <c r="H85" s="153"/>
      <c r="I85" s="154"/>
      <c r="J85" s="1">
        <v>1500</v>
      </c>
      <c r="K85" s="14">
        <f t="shared" si="13"/>
        <v>0</v>
      </c>
      <c r="L85" s="15">
        <f t="shared" si="13"/>
        <v>0</v>
      </c>
      <c r="M85" s="15">
        <f t="shared" si="13"/>
        <v>0</v>
      </c>
      <c r="N85" s="15">
        <f t="shared" si="13"/>
        <v>0</v>
      </c>
      <c r="O85" s="15">
        <f t="shared" si="13"/>
        <v>0</v>
      </c>
      <c r="P85" s="15">
        <f t="shared" si="13"/>
        <v>0</v>
      </c>
      <c r="Q85" s="15">
        <f t="shared" si="13"/>
        <v>0</v>
      </c>
      <c r="R85" s="15">
        <f t="shared" si="13"/>
        <v>0</v>
      </c>
      <c r="S85" s="15">
        <f t="shared" si="13"/>
        <v>0</v>
      </c>
      <c r="T85" s="16">
        <f t="shared" si="13"/>
        <v>0</v>
      </c>
      <c r="U85" s="155">
        <f t="shared" si="14"/>
        <v>0</v>
      </c>
      <c r="V85" s="167"/>
      <c r="W85" s="167"/>
      <c r="X85" s="167"/>
      <c r="Y85" s="167"/>
      <c r="Z85" s="167"/>
      <c r="AA85" s="167"/>
      <c r="AB85" s="167"/>
      <c r="AC85" s="167"/>
    </row>
    <row r="86" spans="2:29" s="168" customFormat="1" ht="14.1" customHeight="1" x14ac:dyDescent="0.3">
      <c r="B86" s="71">
        <v>705</v>
      </c>
      <c r="C86" s="149" t="s">
        <v>87</v>
      </c>
      <c r="D86" s="207" t="s">
        <v>36</v>
      </c>
      <c r="E86" s="151">
        <v>3</v>
      </c>
      <c r="F86" s="152">
        <v>2005</v>
      </c>
      <c r="G86" s="36" t="s">
        <v>351</v>
      </c>
      <c r="H86" s="153">
        <v>2024</v>
      </c>
      <c r="I86" s="154">
        <v>20</v>
      </c>
      <c r="J86" s="1">
        <v>250</v>
      </c>
      <c r="K86" s="14">
        <f t="shared" si="13"/>
        <v>0</v>
      </c>
      <c r="L86" s="15">
        <f t="shared" si="13"/>
        <v>0</v>
      </c>
      <c r="M86" s="15">
        <f t="shared" si="13"/>
        <v>0</v>
      </c>
      <c r="N86" s="15">
        <f t="shared" si="13"/>
        <v>0</v>
      </c>
      <c r="O86" s="15">
        <f t="shared" si="13"/>
        <v>0</v>
      </c>
      <c r="P86" s="15">
        <f t="shared" si="13"/>
        <v>0</v>
      </c>
      <c r="Q86" s="15">
        <f t="shared" si="13"/>
        <v>0</v>
      </c>
      <c r="R86" s="15">
        <f t="shared" si="13"/>
        <v>0</v>
      </c>
      <c r="S86" s="15">
        <f t="shared" si="13"/>
        <v>0</v>
      </c>
      <c r="T86" s="16">
        <f t="shared" si="13"/>
        <v>0</v>
      </c>
      <c r="U86" s="155">
        <f t="shared" si="14"/>
        <v>0</v>
      </c>
      <c r="V86" s="167"/>
      <c r="W86" s="167"/>
      <c r="X86" s="167"/>
      <c r="Y86" s="167"/>
      <c r="Z86" s="167"/>
      <c r="AA86" s="167"/>
      <c r="AB86" s="167"/>
      <c r="AC86" s="167"/>
    </row>
    <row r="87" spans="2:29" s="168" customFormat="1" ht="14.1" customHeight="1" x14ac:dyDescent="0.3">
      <c r="B87" s="71">
        <v>706</v>
      </c>
      <c r="C87" s="149" t="s">
        <v>88</v>
      </c>
      <c r="D87" s="207" t="s">
        <v>36</v>
      </c>
      <c r="E87" s="151">
        <v>3</v>
      </c>
      <c r="F87" s="152">
        <v>2005</v>
      </c>
      <c r="G87" s="36" t="s">
        <v>351</v>
      </c>
      <c r="H87" s="153">
        <v>2024</v>
      </c>
      <c r="I87" s="154">
        <v>20</v>
      </c>
      <c r="J87" s="1">
        <v>250</v>
      </c>
      <c r="K87" s="14">
        <f t="shared" si="13"/>
        <v>0</v>
      </c>
      <c r="L87" s="15">
        <f t="shared" si="13"/>
        <v>0</v>
      </c>
      <c r="M87" s="15">
        <f t="shared" si="13"/>
        <v>0</v>
      </c>
      <c r="N87" s="15">
        <f t="shared" si="13"/>
        <v>0</v>
      </c>
      <c r="O87" s="15">
        <f t="shared" si="13"/>
        <v>0</v>
      </c>
      <c r="P87" s="15">
        <f t="shared" si="13"/>
        <v>0</v>
      </c>
      <c r="Q87" s="15">
        <f t="shared" si="13"/>
        <v>0</v>
      </c>
      <c r="R87" s="15">
        <f t="shared" si="13"/>
        <v>0</v>
      </c>
      <c r="S87" s="15">
        <f t="shared" si="13"/>
        <v>0</v>
      </c>
      <c r="T87" s="16">
        <f t="shared" si="13"/>
        <v>0</v>
      </c>
      <c r="U87" s="155">
        <f t="shared" si="14"/>
        <v>0</v>
      </c>
      <c r="V87" s="167"/>
      <c r="W87" s="167"/>
      <c r="X87" s="167"/>
      <c r="Y87" s="167"/>
      <c r="Z87" s="167"/>
      <c r="AA87" s="167"/>
      <c r="AB87" s="167"/>
      <c r="AC87" s="167"/>
    </row>
    <row r="88" spans="2:29" s="168" customFormat="1" ht="14.1" customHeight="1" x14ac:dyDescent="0.3">
      <c r="B88" s="71">
        <v>707</v>
      </c>
      <c r="C88" s="149" t="s">
        <v>89</v>
      </c>
      <c r="D88" s="207" t="s">
        <v>36</v>
      </c>
      <c r="E88" s="151">
        <v>3</v>
      </c>
      <c r="F88" s="152">
        <v>2005</v>
      </c>
      <c r="G88" s="36" t="s">
        <v>351</v>
      </c>
      <c r="H88" s="153">
        <v>2024</v>
      </c>
      <c r="I88" s="154">
        <v>20</v>
      </c>
      <c r="J88" s="1">
        <v>500</v>
      </c>
      <c r="K88" s="14">
        <f t="shared" si="13"/>
        <v>0</v>
      </c>
      <c r="L88" s="15">
        <f t="shared" si="13"/>
        <v>0</v>
      </c>
      <c r="M88" s="15">
        <f t="shared" si="13"/>
        <v>0</v>
      </c>
      <c r="N88" s="15">
        <f t="shared" si="13"/>
        <v>0</v>
      </c>
      <c r="O88" s="15">
        <f t="shared" si="13"/>
        <v>0</v>
      </c>
      <c r="P88" s="15">
        <f t="shared" si="13"/>
        <v>0</v>
      </c>
      <c r="Q88" s="15">
        <f t="shared" si="13"/>
        <v>0</v>
      </c>
      <c r="R88" s="15">
        <f t="shared" si="13"/>
        <v>0</v>
      </c>
      <c r="S88" s="15">
        <f t="shared" si="13"/>
        <v>0</v>
      </c>
      <c r="T88" s="16">
        <f t="shared" si="13"/>
        <v>0</v>
      </c>
      <c r="U88" s="155">
        <f t="shared" si="14"/>
        <v>0</v>
      </c>
      <c r="V88" s="167"/>
      <c r="W88" s="167"/>
      <c r="X88" s="167"/>
      <c r="Y88" s="167"/>
      <c r="Z88" s="167"/>
      <c r="AA88" s="167"/>
      <c r="AB88" s="167"/>
      <c r="AC88" s="167"/>
    </row>
    <row r="89" spans="2:29" s="168" customFormat="1" ht="14.1" customHeight="1" x14ac:dyDescent="0.3">
      <c r="B89" s="71">
        <v>708</v>
      </c>
      <c r="C89" s="149" t="s">
        <v>90</v>
      </c>
      <c r="D89" s="207" t="s">
        <v>36</v>
      </c>
      <c r="E89" s="151">
        <v>3</v>
      </c>
      <c r="F89" s="152">
        <v>2005</v>
      </c>
      <c r="G89" s="36" t="s">
        <v>351</v>
      </c>
      <c r="H89" s="153">
        <v>2024</v>
      </c>
      <c r="I89" s="154">
        <v>20</v>
      </c>
      <c r="J89" s="1">
        <v>500</v>
      </c>
      <c r="K89" s="14">
        <f t="shared" si="13"/>
        <v>0</v>
      </c>
      <c r="L89" s="15">
        <f t="shared" si="13"/>
        <v>0</v>
      </c>
      <c r="M89" s="15">
        <f t="shared" si="13"/>
        <v>0</v>
      </c>
      <c r="N89" s="15">
        <f t="shared" si="13"/>
        <v>0</v>
      </c>
      <c r="O89" s="15">
        <f t="shared" si="13"/>
        <v>0</v>
      </c>
      <c r="P89" s="15">
        <f t="shared" si="13"/>
        <v>0</v>
      </c>
      <c r="Q89" s="15">
        <f t="shared" si="13"/>
        <v>0</v>
      </c>
      <c r="R89" s="15">
        <f t="shared" si="13"/>
        <v>0</v>
      </c>
      <c r="S89" s="15">
        <f t="shared" si="13"/>
        <v>0</v>
      </c>
      <c r="T89" s="16">
        <f t="shared" si="13"/>
        <v>0</v>
      </c>
      <c r="U89" s="155">
        <f t="shared" si="14"/>
        <v>0</v>
      </c>
      <c r="V89" s="167"/>
      <c r="W89" s="167"/>
      <c r="X89" s="167"/>
      <c r="Y89" s="167"/>
      <c r="Z89" s="167"/>
      <c r="AA89" s="167"/>
      <c r="AB89" s="167"/>
      <c r="AC89" s="167"/>
    </row>
    <row r="90" spans="2:29" ht="14.1" customHeight="1" x14ac:dyDescent="0.3">
      <c r="B90" s="71">
        <v>709</v>
      </c>
      <c r="C90" s="149" t="s">
        <v>91</v>
      </c>
      <c r="D90" s="207" t="s">
        <v>205</v>
      </c>
      <c r="E90" s="151"/>
      <c r="F90" s="152"/>
      <c r="G90" s="36">
        <v>0</v>
      </c>
      <c r="H90" s="153"/>
      <c r="I90" s="154"/>
      <c r="J90" s="1">
        <v>500</v>
      </c>
      <c r="K90" s="14">
        <f t="shared" si="13"/>
        <v>0</v>
      </c>
      <c r="L90" s="15">
        <f t="shared" si="13"/>
        <v>0</v>
      </c>
      <c r="M90" s="15">
        <f t="shared" si="13"/>
        <v>0</v>
      </c>
      <c r="N90" s="15">
        <f t="shared" si="13"/>
        <v>0</v>
      </c>
      <c r="O90" s="15">
        <f t="shared" si="13"/>
        <v>0</v>
      </c>
      <c r="P90" s="15">
        <f t="shared" si="13"/>
        <v>0</v>
      </c>
      <c r="Q90" s="15">
        <f t="shared" si="13"/>
        <v>0</v>
      </c>
      <c r="R90" s="15">
        <f t="shared" si="13"/>
        <v>0</v>
      </c>
      <c r="S90" s="15">
        <f t="shared" si="13"/>
        <v>0</v>
      </c>
      <c r="T90" s="16">
        <f t="shared" si="13"/>
        <v>0</v>
      </c>
      <c r="U90" s="155">
        <f t="shared" si="14"/>
        <v>0</v>
      </c>
      <c r="V90" s="23"/>
      <c r="W90" s="23"/>
      <c r="X90" s="23"/>
      <c r="Y90" s="23"/>
      <c r="Z90" s="23"/>
      <c r="AA90" s="23"/>
      <c r="AB90" s="23"/>
      <c r="AC90" s="23"/>
    </row>
    <row r="91" spans="2:29" ht="14.1" customHeight="1" x14ac:dyDescent="0.3">
      <c r="B91" s="71">
        <v>710</v>
      </c>
      <c r="C91" s="149" t="s">
        <v>92</v>
      </c>
      <c r="D91" s="207" t="s">
        <v>204</v>
      </c>
      <c r="E91" s="151">
        <v>3</v>
      </c>
      <c r="F91" s="152">
        <v>2013</v>
      </c>
      <c r="G91" s="36">
        <v>0</v>
      </c>
      <c r="H91" s="153">
        <v>2035</v>
      </c>
      <c r="I91" s="154">
        <v>20</v>
      </c>
      <c r="J91" s="1">
        <v>850</v>
      </c>
      <c r="K91" s="14">
        <f t="shared" si="13"/>
        <v>0</v>
      </c>
      <c r="L91" s="15">
        <f t="shared" si="13"/>
        <v>0</v>
      </c>
      <c r="M91" s="15">
        <f t="shared" si="13"/>
        <v>0</v>
      </c>
      <c r="N91" s="15">
        <f t="shared" si="13"/>
        <v>0</v>
      </c>
      <c r="O91" s="15">
        <f t="shared" si="13"/>
        <v>0</v>
      </c>
      <c r="P91" s="15">
        <f t="shared" si="13"/>
        <v>0</v>
      </c>
      <c r="Q91" s="15">
        <f t="shared" si="13"/>
        <v>0</v>
      </c>
      <c r="R91" s="15">
        <f t="shared" si="13"/>
        <v>0</v>
      </c>
      <c r="S91" s="15">
        <f t="shared" si="13"/>
        <v>0</v>
      </c>
      <c r="T91" s="16">
        <f t="shared" si="13"/>
        <v>0</v>
      </c>
      <c r="U91" s="155">
        <f t="shared" si="14"/>
        <v>0</v>
      </c>
      <c r="V91" s="23"/>
      <c r="W91" s="23"/>
      <c r="X91" s="23"/>
      <c r="Y91" s="23"/>
      <c r="Z91" s="23"/>
      <c r="AA91" s="23"/>
      <c r="AB91" s="23"/>
      <c r="AC91" s="23"/>
    </row>
    <row r="92" spans="2:29" s="168" customFormat="1" ht="14.1" customHeight="1" x14ac:dyDescent="0.3">
      <c r="B92" s="71">
        <v>711</v>
      </c>
      <c r="C92" s="149" t="s">
        <v>93</v>
      </c>
      <c r="D92" s="207" t="s">
        <v>260</v>
      </c>
      <c r="E92" s="151">
        <v>3</v>
      </c>
      <c r="F92" s="152">
        <v>2005</v>
      </c>
      <c r="G92" s="36" t="s">
        <v>351</v>
      </c>
      <c r="H92" s="153">
        <v>2024</v>
      </c>
      <c r="I92" s="154">
        <v>20</v>
      </c>
      <c r="J92" s="1"/>
      <c r="K92" s="14">
        <f t="shared" si="13"/>
        <v>0</v>
      </c>
      <c r="L92" s="15">
        <f t="shared" si="13"/>
        <v>0</v>
      </c>
      <c r="M92" s="15">
        <f t="shared" si="13"/>
        <v>0</v>
      </c>
      <c r="N92" s="15">
        <f t="shared" si="13"/>
        <v>0</v>
      </c>
      <c r="O92" s="15">
        <f t="shared" si="13"/>
        <v>0</v>
      </c>
      <c r="P92" s="15">
        <f t="shared" si="13"/>
        <v>0</v>
      </c>
      <c r="Q92" s="15">
        <f t="shared" si="13"/>
        <v>0</v>
      </c>
      <c r="R92" s="15">
        <f t="shared" si="13"/>
        <v>0</v>
      </c>
      <c r="S92" s="15">
        <f t="shared" si="13"/>
        <v>0</v>
      </c>
      <c r="T92" s="16">
        <f t="shared" si="13"/>
        <v>0</v>
      </c>
      <c r="U92" s="155">
        <f t="shared" si="14"/>
        <v>0</v>
      </c>
      <c r="V92" s="167"/>
      <c r="W92" s="167"/>
      <c r="X92" s="167"/>
      <c r="Y92" s="167"/>
      <c r="Z92" s="167"/>
      <c r="AA92" s="167"/>
      <c r="AB92" s="167"/>
      <c r="AC92" s="167"/>
    </row>
    <row r="93" spans="2:29" s="168" customFormat="1" ht="14.1" customHeight="1" x14ac:dyDescent="0.3">
      <c r="B93" s="71">
        <v>712</v>
      </c>
      <c r="C93" s="149"/>
      <c r="D93" s="207"/>
      <c r="E93" s="151"/>
      <c r="F93" s="152"/>
      <c r="G93" s="36">
        <v>0</v>
      </c>
      <c r="H93" s="153"/>
      <c r="I93" s="154"/>
      <c r="J93" s="1"/>
      <c r="K93" s="14">
        <f t="shared" si="13"/>
        <v>0</v>
      </c>
      <c r="L93" s="15">
        <f t="shared" si="13"/>
        <v>0</v>
      </c>
      <c r="M93" s="15">
        <f t="shared" si="13"/>
        <v>0</v>
      </c>
      <c r="N93" s="15">
        <f t="shared" si="13"/>
        <v>0</v>
      </c>
      <c r="O93" s="15">
        <f t="shared" si="13"/>
        <v>0</v>
      </c>
      <c r="P93" s="15">
        <f t="shared" si="13"/>
        <v>0</v>
      </c>
      <c r="Q93" s="15">
        <f t="shared" si="13"/>
        <v>0</v>
      </c>
      <c r="R93" s="15">
        <f t="shared" si="13"/>
        <v>0</v>
      </c>
      <c r="S93" s="15">
        <f t="shared" si="13"/>
        <v>0</v>
      </c>
      <c r="T93" s="16">
        <f t="shared" si="13"/>
        <v>0</v>
      </c>
      <c r="U93" s="155"/>
      <c r="V93" s="167"/>
      <c r="W93" s="167"/>
      <c r="X93" s="167"/>
      <c r="Y93" s="167"/>
      <c r="Z93" s="167"/>
      <c r="AA93" s="167"/>
      <c r="AB93" s="167"/>
      <c r="AC93" s="167"/>
    </row>
    <row r="94" spans="2:29" ht="14.1" customHeight="1" x14ac:dyDescent="0.3">
      <c r="B94" s="71">
        <v>750</v>
      </c>
      <c r="C94" s="149" t="s">
        <v>95</v>
      </c>
      <c r="D94" s="207" t="s">
        <v>217</v>
      </c>
      <c r="E94" s="151">
        <v>3</v>
      </c>
      <c r="F94" s="152">
        <v>2005</v>
      </c>
      <c r="G94" s="36" t="s">
        <v>351</v>
      </c>
      <c r="H94" s="153">
        <v>2024</v>
      </c>
      <c r="I94" s="154">
        <v>20</v>
      </c>
      <c r="J94" s="1">
        <v>4550</v>
      </c>
      <c r="K94" s="14">
        <f t="shared" si="13"/>
        <v>0</v>
      </c>
      <c r="L94" s="15">
        <f t="shared" si="13"/>
        <v>0</v>
      </c>
      <c r="M94" s="15">
        <f t="shared" si="13"/>
        <v>0</v>
      </c>
      <c r="N94" s="15">
        <f t="shared" si="13"/>
        <v>0</v>
      </c>
      <c r="O94" s="15">
        <f t="shared" si="13"/>
        <v>0</v>
      </c>
      <c r="P94" s="15">
        <f t="shared" si="13"/>
        <v>0</v>
      </c>
      <c r="Q94" s="15">
        <f t="shared" si="13"/>
        <v>0</v>
      </c>
      <c r="R94" s="15">
        <f t="shared" si="13"/>
        <v>0</v>
      </c>
      <c r="S94" s="15">
        <f t="shared" si="13"/>
        <v>0</v>
      </c>
      <c r="T94" s="16">
        <f t="shared" si="13"/>
        <v>0</v>
      </c>
      <c r="U94" s="155">
        <f>IF(E94&gt;4,1,0)</f>
        <v>0</v>
      </c>
      <c r="V94" s="23"/>
      <c r="W94" s="23"/>
      <c r="X94" s="23"/>
      <c r="Y94" s="23"/>
      <c r="Z94" s="23"/>
      <c r="AA94" s="23"/>
      <c r="AB94" s="23"/>
      <c r="AC94" s="23"/>
    </row>
    <row r="95" spans="2:29" s="168" customFormat="1" ht="14.1" customHeight="1" x14ac:dyDescent="0.3">
      <c r="B95" s="71">
        <v>751</v>
      </c>
      <c r="C95" s="149" t="s">
        <v>96</v>
      </c>
      <c r="D95" s="208" t="s">
        <v>205</v>
      </c>
      <c r="E95" s="151"/>
      <c r="F95" s="152"/>
      <c r="G95" s="36">
        <v>0</v>
      </c>
      <c r="H95" s="153"/>
      <c r="I95" s="154"/>
      <c r="J95" s="1">
        <v>650</v>
      </c>
      <c r="K95" s="14">
        <f t="shared" si="13"/>
        <v>0</v>
      </c>
      <c r="L95" s="15">
        <f t="shared" si="13"/>
        <v>0</v>
      </c>
      <c r="M95" s="15">
        <f t="shared" si="13"/>
        <v>0</v>
      </c>
      <c r="N95" s="15">
        <f t="shared" si="13"/>
        <v>0</v>
      </c>
      <c r="O95" s="15">
        <f t="shared" si="13"/>
        <v>0</v>
      </c>
      <c r="P95" s="15">
        <f t="shared" si="13"/>
        <v>0</v>
      </c>
      <c r="Q95" s="15">
        <f t="shared" si="13"/>
        <v>0</v>
      </c>
      <c r="R95" s="15">
        <f t="shared" si="13"/>
        <v>0</v>
      </c>
      <c r="S95" s="15">
        <f t="shared" si="13"/>
        <v>0</v>
      </c>
      <c r="T95" s="16">
        <f t="shared" si="13"/>
        <v>0</v>
      </c>
      <c r="U95" s="155">
        <f>IF(E95&gt;4,1,0)</f>
        <v>0</v>
      </c>
      <c r="V95" s="167"/>
      <c r="W95" s="167"/>
      <c r="X95" s="167"/>
      <c r="Y95" s="167"/>
      <c r="Z95" s="167"/>
      <c r="AA95" s="167"/>
      <c r="AB95" s="167"/>
      <c r="AC95" s="167"/>
    </row>
    <row r="96" spans="2:29" s="168" customFormat="1" ht="14.1" customHeight="1" x14ac:dyDescent="0.3">
      <c r="B96" s="71">
        <v>752</v>
      </c>
      <c r="C96" s="149" t="s">
        <v>89</v>
      </c>
      <c r="D96" s="207" t="s">
        <v>260</v>
      </c>
      <c r="E96" s="151">
        <v>3</v>
      </c>
      <c r="F96" s="152">
        <v>2005</v>
      </c>
      <c r="G96" s="36" t="s">
        <v>351</v>
      </c>
      <c r="H96" s="153">
        <v>2024</v>
      </c>
      <c r="I96" s="154">
        <v>20</v>
      </c>
      <c r="J96" s="1">
        <v>500</v>
      </c>
      <c r="K96" s="14">
        <f t="shared" si="13"/>
        <v>0</v>
      </c>
      <c r="L96" s="15">
        <f t="shared" si="13"/>
        <v>0</v>
      </c>
      <c r="M96" s="15">
        <f t="shared" si="13"/>
        <v>0</v>
      </c>
      <c r="N96" s="15">
        <f t="shared" si="13"/>
        <v>0</v>
      </c>
      <c r="O96" s="15">
        <f t="shared" si="13"/>
        <v>0</v>
      </c>
      <c r="P96" s="15">
        <f t="shared" si="13"/>
        <v>0</v>
      </c>
      <c r="Q96" s="15">
        <f t="shared" si="13"/>
        <v>0</v>
      </c>
      <c r="R96" s="15">
        <f t="shared" si="13"/>
        <v>0</v>
      </c>
      <c r="S96" s="15">
        <f t="shared" si="13"/>
        <v>0</v>
      </c>
      <c r="T96" s="16">
        <f t="shared" si="13"/>
        <v>0</v>
      </c>
      <c r="U96" s="155">
        <f>IF(E96&gt;4,1,0)</f>
        <v>0</v>
      </c>
      <c r="V96" s="167"/>
      <c r="W96" s="167"/>
      <c r="X96" s="167"/>
      <c r="Y96" s="167"/>
      <c r="Z96" s="167"/>
      <c r="AA96" s="167"/>
      <c r="AB96" s="167"/>
      <c r="AC96" s="167"/>
    </row>
    <row r="97" spans="1:29" s="168" customFormat="1" ht="14.1" customHeight="1" x14ac:dyDescent="0.3">
      <c r="B97" s="71">
        <v>753</v>
      </c>
      <c r="C97" s="149" t="s">
        <v>97</v>
      </c>
      <c r="D97" s="207" t="s">
        <v>36</v>
      </c>
      <c r="E97" s="151">
        <v>3</v>
      </c>
      <c r="F97" s="152">
        <v>2005</v>
      </c>
      <c r="G97" s="36" t="s">
        <v>443</v>
      </c>
      <c r="H97" s="153">
        <v>2025</v>
      </c>
      <c r="I97" s="154">
        <v>20</v>
      </c>
      <c r="J97" s="1">
        <v>550</v>
      </c>
      <c r="K97" s="14">
        <f t="shared" si="13"/>
        <v>0</v>
      </c>
      <c r="L97" s="15">
        <f t="shared" si="13"/>
        <v>0</v>
      </c>
      <c r="M97" s="15">
        <f t="shared" si="13"/>
        <v>0</v>
      </c>
      <c r="N97" s="15">
        <f t="shared" si="13"/>
        <v>0</v>
      </c>
      <c r="O97" s="15">
        <f t="shared" si="13"/>
        <v>0</v>
      </c>
      <c r="P97" s="15">
        <f t="shared" si="13"/>
        <v>0</v>
      </c>
      <c r="Q97" s="15">
        <f t="shared" si="13"/>
        <v>0</v>
      </c>
      <c r="R97" s="15">
        <f t="shared" si="13"/>
        <v>0</v>
      </c>
      <c r="S97" s="15">
        <f t="shared" si="13"/>
        <v>0</v>
      </c>
      <c r="T97" s="16">
        <f t="shared" si="13"/>
        <v>0</v>
      </c>
      <c r="U97" s="155">
        <f>IF(E97&gt;4,1,0)</f>
        <v>0</v>
      </c>
      <c r="V97" s="167"/>
      <c r="W97" s="167"/>
      <c r="X97" s="167"/>
      <c r="Y97" s="167"/>
      <c r="Z97" s="167"/>
      <c r="AA97" s="167"/>
      <c r="AB97" s="167"/>
      <c r="AC97" s="167"/>
    </row>
    <row r="98" spans="1:29" s="168" customFormat="1" ht="14.1" customHeight="1" x14ac:dyDescent="0.3">
      <c r="B98" s="71">
        <v>754</v>
      </c>
      <c r="C98" s="149" t="s">
        <v>98</v>
      </c>
      <c r="D98" s="207" t="s">
        <v>205</v>
      </c>
      <c r="E98" s="151"/>
      <c r="F98" s="152"/>
      <c r="G98" s="36">
        <v>0</v>
      </c>
      <c r="H98" s="153"/>
      <c r="I98" s="154"/>
      <c r="J98" s="1">
        <v>7150</v>
      </c>
      <c r="K98" s="14">
        <f t="shared" si="13"/>
        <v>0</v>
      </c>
      <c r="L98" s="15">
        <f t="shared" si="13"/>
        <v>0</v>
      </c>
      <c r="M98" s="15">
        <f t="shared" si="13"/>
        <v>0</v>
      </c>
      <c r="N98" s="15">
        <f t="shared" si="13"/>
        <v>0</v>
      </c>
      <c r="O98" s="15">
        <f t="shared" si="13"/>
        <v>0</v>
      </c>
      <c r="P98" s="15">
        <f t="shared" si="13"/>
        <v>0</v>
      </c>
      <c r="Q98" s="15">
        <f t="shared" si="13"/>
        <v>0</v>
      </c>
      <c r="R98" s="15">
        <f t="shared" si="13"/>
        <v>0</v>
      </c>
      <c r="S98" s="15">
        <f t="shared" si="13"/>
        <v>0</v>
      </c>
      <c r="T98" s="16">
        <f t="shared" si="13"/>
        <v>0</v>
      </c>
      <c r="U98" s="155">
        <f>IF(E98&gt;4,1,0)</f>
        <v>0</v>
      </c>
      <c r="V98" s="167"/>
      <c r="W98" s="167"/>
      <c r="X98" s="167"/>
      <c r="Y98" s="167"/>
      <c r="Z98" s="167"/>
      <c r="AA98" s="167"/>
      <c r="AB98" s="167"/>
      <c r="AC98" s="167"/>
    </row>
    <row r="99" spans="1:29" s="168" customFormat="1" ht="14.1" customHeight="1" x14ac:dyDescent="0.3">
      <c r="B99" s="71">
        <v>755</v>
      </c>
      <c r="C99" s="149" t="s">
        <v>93</v>
      </c>
      <c r="D99" s="207" t="s">
        <v>94</v>
      </c>
      <c r="E99" s="151"/>
      <c r="F99" s="152"/>
      <c r="G99" s="36">
        <v>0</v>
      </c>
      <c r="H99" s="153"/>
      <c r="I99" s="154"/>
      <c r="J99" s="1"/>
      <c r="K99" s="17">
        <f t="shared" si="13"/>
        <v>0</v>
      </c>
      <c r="L99" s="18">
        <f t="shared" si="13"/>
        <v>0</v>
      </c>
      <c r="M99" s="18">
        <f t="shared" si="13"/>
        <v>0</v>
      </c>
      <c r="N99" s="18">
        <f t="shared" si="13"/>
        <v>0</v>
      </c>
      <c r="O99" s="18">
        <f t="shared" si="13"/>
        <v>0</v>
      </c>
      <c r="P99" s="18">
        <f t="shared" si="13"/>
        <v>0</v>
      </c>
      <c r="Q99" s="18">
        <f t="shared" si="13"/>
        <v>0</v>
      </c>
      <c r="R99" s="18">
        <f t="shared" si="13"/>
        <v>0</v>
      </c>
      <c r="S99" s="18">
        <f t="shared" si="13"/>
        <v>0</v>
      </c>
      <c r="T99" s="19">
        <f t="shared" si="13"/>
        <v>0</v>
      </c>
      <c r="U99" s="158"/>
      <c r="V99" s="167"/>
      <c r="W99" s="167"/>
      <c r="X99" s="167"/>
      <c r="Y99" s="167"/>
      <c r="Z99" s="167"/>
      <c r="AA99" s="167"/>
      <c r="AB99" s="167"/>
      <c r="AC99" s="167"/>
    </row>
    <row r="100" spans="1:29" s="168" customFormat="1" ht="14.1" customHeight="1" thickBot="1" x14ac:dyDescent="0.35">
      <c r="B100" s="159">
        <v>756</v>
      </c>
      <c r="C100" s="160" t="s">
        <v>99</v>
      </c>
      <c r="D100" s="209" t="s">
        <v>42</v>
      </c>
      <c r="E100" s="162"/>
      <c r="F100" s="163"/>
      <c r="G100" s="37">
        <v>0</v>
      </c>
      <c r="H100" s="164"/>
      <c r="I100" s="165"/>
      <c r="J100" s="1">
        <v>1950</v>
      </c>
      <c r="K100" s="20">
        <f t="shared" si="13"/>
        <v>0</v>
      </c>
      <c r="L100" s="21">
        <f t="shared" si="13"/>
        <v>0</v>
      </c>
      <c r="M100" s="21">
        <f t="shared" si="13"/>
        <v>0</v>
      </c>
      <c r="N100" s="21">
        <f t="shared" si="13"/>
        <v>0</v>
      </c>
      <c r="O100" s="21">
        <f t="shared" si="13"/>
        <v>0</v>
      </c>
      <c r="P100" s="21">
        <f t="shared" si="13"/>
        <v>0</v>
      </c>
      <c r="Q100" s="21">
        <f t="shared" si="13"/>
        <v>0</v>
      </c>
      <c r="R100" s="21">
        <f t="shared" si="13"/>
        <v>0</v>
      </c>
      <c r="S100" s="21">
        <f t="shared" si="13"/>
        <v>0</v>
      </c>
      <c r="T100" s="22">
        <f t="shared" si="13"/>
        <v>0</v>
      </c>
      <c r="U100" s="166">
        <f>IF(E100&gt;4,1,0)</f>
        <v>0</v>
      </c>
      <c r="V100" s="167"/>
      <c r="W100" s="167"/>
      <c r="X100" s="167"/>
      <c r="Y100" s="167"/>
      <c r="Z100" s="167"/>
      <c r="AA100" s="167"/>
      <c r="AB100" s="167"/>
      <c r="AC100" s="167"/>
    </row>
    <row r="101" spans="1:29" ht="15" thickBot="1" x14ac:dyDescent="0.35">
      <c r="C101" s="210"/>
      <c r="D101" s="169"/>
      <c r="E101" s="170"/>
      <c r="F101" s="62"/>
      <c r="G101" s="42"/>
      <c r="H101" s="197"/>
      <c r="I101" s="198"/>
      <c r="J101" s="1"/>
      <c r="K101" s="23"/>
      <c r="L101" s="23"/>
      <c r="M101" s="23"/>
      <c r="N101" s="23"/>
      <c r="O101" s="23"/>
      <c r="P101" s="23"/>
      <c r="Q101" s="23"/>
      <c r="R101" s="23"/>
      <c r="S101" s="23"/>
      <c r="T101" s="23"/>
      <c r="U101" s="172"/>
      <c r="V101" s="23"/>
      <c r="W101" s="23"/>
      <c r="X101" s="23"/>
      <c r="Y101" s="23"/>
      <c r="Z101" s="23"/>
      <c r="AA101" s="23"/>
      <c r="AB101" s="23"/>
      <c r="AC101" s="23"/>
    </row>
    <row r="102" spans="1:29" ht="14.1" customHeight="1" thickBot="1" x14ac:dyDescent="0.35">
      <c r="B102" s="507" t="s">
        <v>100</v>
      </c>
      <c r="C102" s="508"/>
      <c r="D102" s="204"/>
      <c r="E102" s="170"/>
      <c r="F102" s="62"/>
      <c r="G102" s="42"/>
      <c r="H102" s="197"/>
      <c r="I102" s="198"/>
      <c r="J102" s="1"/>
      <c r="K102" s="23"/>
      <c r="L102" s="23"/>
      <c r="M102" s="23"/>
      <c r="N102" s="23"/>
      <c r="O102" s="23"/>
      <c r="P102" s="23"/>
      <c r="Q102" s="23"/>
      <c r="R102" s="23"/>
      <c r="S102" s="23"/>
      <c r="T102" s="23"/>
      <c r="U102" s="172"/>
      <c r="V102" s="23"/>
      <c r="W102" s="23"/>
      <c r="X102" s="23"/>
      <c r="Y102" s="23"/>
      <c r="Z102" s="23"/>
      <c r="AA102" s="23"/>
      <c r="AB102" s="23"/>
      <c r="AC102" s="23"/>
    </row>
    <row r="103" spans="1:29" ht="14.1" customHeight="1" x14ac:dyDescent="0.3">
      <c r="B103" s="141">
        <v>800</v>
      </c>
      <c r="C103" s="142" t="s">
        <v>101</v>
      </c>
      <c r="D103" s="143" t="s">
        <v>227</v>
      </c>
      <c r="E103" s="144">
        <v>3</v>
      </c>
      <c r="F103" s="145">
        <v>2005</v>
      </c>
      <c r="G103" s="35" t="s">
        <v>351</v>
      </c>
      <c r="H103" s="146">
        <v>2024</v>
      </c>
      <c r="I103" s="147">
        <v>15</v>
      </c>
      <c r="J103" s="1">
        <v>2800</v>
      </c>
      <c r="K103" s="11">
        <f t="shared" ref="K103:T115" si="15">IF($G103="Invoer",0,IF($G103=0,0,IF(AND(K$22&gt;=$H103,MOD($H103-K$22,$I103)=0),$G103,0)))</f>
        <v>0</v>
      </c>
      <c r="L103" s="12">
        <f t="shared" si="15"/>
        <v>0</v>
      </c>
      <c r="M103" s="12">
        <f t="shared" si="15"/>
        <v>0</v>
      </c>
      <c r="N103" s="12">
        <f t="shared" si="15"/>
        <v>0</v>
      </c>
      <c r="O103" s="12">
        <f t="shared" si="15"/>
        <v>0</v>
      </c>
      <c r="P103" s="12">
        <f t="shared" si="15"/>
        <v>0</v>
      </c>
      <c r="Q103" s="12">
        <f t="shared" si="15"/>
        <v>0</v>
      </c>
      <c r="R103" s="12">
        <f t="shared" si="15"/>
        <v>0</v>
      </c>
      <c r="S103" s="12">
        <f t="shared" si="15"/>
        <v>0</v>
      </c>
      <c r="T103" s="13">
        <f t="shared" si="15"/>
        <v>0</v>
      </c>
      <c r="U103" s="148">
        <f t="shared" ref="U103:U113" si="16">IF(E103&gt;4,1,0)</f>
        <v>0</v>
      </c>
      <c r="V103" s="23"/>
      <c r="W103" s="23"/>
      <c r="X103" s="23"/>
      <c r="Y103" s="23"/>
      <c r="Z103" s="23"/>
      <c r="AA103" s="23"/>
      <c r="AB103" s="23"/>
      <c r="AC103" s="23"/>
    </row>
    <row r="104" spans="1:29" s="168" customFormat="1" ht="14.1" customHeight="1" x14ac:dyDescent="0.3">
      <c r="B104" s="71">
        <v>801</v>
      </c>
      <c r="C104" s="199" t="s">
        <v>102</v>
      </c>
      <c r="D104" s="150"/>
      <c r="E104" s="151"/>
      <c r="F104" s="152"/>
      <c r="G104" s="36">
        <v>0</v>
      </c>
      <c r="H104" s="153"/>
      <c r="I104" s="154"/>
      <c r="J104" s="1"/>
      <c r="K104" s="14">
        <f t="shared" si="15"/>
        <v>0</v>
      </c>
      <c r="L104" s="15">
        <f t="shared" si="15"/>
        <v>0</v>
      </c>
      <c r="M104" s="15">
        <f t="shared" si="15"/>
        <v>0</v>
      </c>
      <c r="N104" s="15">
        <f t="shared" si="15"/>
        <v>0</v>
      </c>
      <c r="O104" s="15">
        <f t="shared" si="15"/>
        <v>0</v>
      </c>
      <c r="P104" s="15">
        <f t="shared" si="15"/>
        <v>0</v>
      </c>
      <c r="Q104" s="15">
        <f t="shared" si="15"/>
        <v>0</v>
      </c>
      <c r="R104" s="15">
        <f t="shared" si="15"/>
        <v>0</v>
      </c>
      <c r="S104" s="15">
        <f t="shared" si="15"/>
        <v>0</v>
      </c>
      <c r="T104" s="16">
        <f t="shared" si="15"/>
        <v>0</v>
      </c>
      <c r="U104" s="155">
        <f t="shared" si="16"/>
        <v>0</v>
      </c>
      <c r="V104" s="167"/>
      <c r="W104" s="167"/>
      <c r="X104" s="167"/>
      <c r="Y104" s="167"/>
      <c r="Z104" s="167"/>
      <c r="AA104" s="167"/>
      <c r="AB104" s="167"/>
      <c r="AC104" s="167"/>
    </row>
    <row r="105" spans="1:29" s="168" customFormat="1" ht="14.1" customHeight="1" x14ac:dyDescent="0.3">
      <c r="B105" s="71">
        <v>802</v>
      </c>
      <c r="C105" s="149" t="s">
        <v>103</v>
      </c>
      <c r="D105" s="156" t="s">
        <v>259</v>
      </c>
      <c r="E105" s="151">
        <v>2</v>
      </c>
      <c r="F105" s="152">
        <v>2020</v>
      </c>
      <c r="G105" s="36" t="s">
        <v>351</v>
      </c>
      <c r="H105" s="153">
        <v>2024</v>
      </c>
      <c r="I105" s="154">
        <v>15</v>
      </c>
      <c r="J105" s="1">
        <v>1300</v>
      </c>
      <c r="K105" s="14">
        <f t="shared" si="15"/>
        <v>0</v>
      </c>
      <c r="L105" s="15">
        <f t="shared" si="15"/>
        <v>0</v>
      </c>
      <c r="M105" s="15">
        <f t="shared" si="15"/>
        <v>0</v>
      </c>
      <c r="N105" s="15">
        <f t="shared" si="15"/>
        <v>0</v>
      </c>
      <c r="O105" s="15">
        <f t="shared" si="15"/>
        <v>0</v>
      </c>
      <c r="P105" s="15">
        <f t="shared" si="15"/>
        <v>0</v>
      </c>
      <c r="Q105" s="15">
        <f t="shared" si="15"/>
        <v>0</v>
      </c>
      <c r="R105" s="15">
        <f t="shared" si="15"/>
        <v>0</v>
      </c>
      <c r="S105" s="15">
        <f t="shared" si="15"/>
        <v>0</v>
      </c>
      <c r="T105" s="16">
        <f t="shared" si="15"/>
        <v>0</v>
      </c>
      <c r="U105" s="155">
        <f t="shared" si="16"/>
        <v>0</v>
      </c>
      <c r="V105" s="167"/>
      <c r="W105" s="167"/>
      <c r="X105" s="167"/>
      <c r="Y105" s="167"/>
      <c r="Z105" s="167"/>
      <c r="AA105" s="167"/>
      <c r="AB105" s="167"/>
      <c r="AC105" s="167"/>
    </row>
    <row r="106" spans="1:29" s="168" customFormat="1" ht="14.1" customHeight="1" x14ac:dyDescent="0.3">
      <c r="B106" s="71">
        <v>803</v>
      </c>
      <c r="C106" s="149" t="s">
        <v>104</v>
      </c>
      <c r="D106" s="156" t="s">
        <v>105</v>
      </c>
      <c r="E106" s="151"/>
      <c r="F106" s="152"/>
      <c r="G106" s="36">
        <v>0</v>
      </c>
      <c r="H106" s="153"/>
      <c r="I106" s="154"/>
      <c r="J106" s="1">
        <v>650</v>
      </c>
      <c r="K106" s="14">
        <f t="shared" si="15"/>
        <v>0</v>
      </c>
      <c r="L106" s="15">
        <f t="shared" si="15"/>
        <v>0</v>
      </c>
      <c r="M106" s="15">
        <f t="shared" si="15"/>
        <v>0</v>
      </c>
      <c r="N106" s="15">
        <f t="shared" si="15"/>
        <v>0</v>
      </c>
      <c r="O106" s="15">
        <f t="shared" si="15"/>
        <v>0</v>
      </c>
      <c r="P106" s="15">
        <f t="shared" si="15"/>
        <v>0</v>
      </c>
      <c r="Q106" s="15">
        <f t="shared" si="15"/>
        <v>0</v>
      </c>
      <c r="R106" s="15">
        <f t="shared" si="15"/>
        <v>0</v>
      </c>
      <c r="S106" s="15">
        <f t="shared" si="15"/>
        <v>0</v>
      </c>
      <c r="T106" s="16">
        <f t="shared" si="15"/>
        <v>0</v>
      </c>
      <c r="U106" s="155">
        <f t="shared" si="16"/>
        <v>0</v>
      </c>
      <c r="V106" s="167"/>
      <c r="W106" s="167"/>
      <c r="X106" s="167"/>
      <c r="Y106" s="167"/>
      <c r="Z106" s="167"/>
      <c r="AA106" s="167"/>
      <c r="AB106" s="167"/>
      <c r="AC106" s="167"/>
    </row>
    <row r="107" spans="1:29" s="168" customFormat="1" ht="14.1" customHeight="1" x14ac:dyDescent="0.3">
      <c r="B107" s="71">
        <v>804</v>
      </c>
      <c r="C107" s="149" t="s">
        <v>106</v>
      </c>
      <c r="D107" s="156" t="s">
        <v>248</v>
      </c>
      <c r="E107" s="151">
        <v>3</v>
      </c>
      <c r="F107" s="152">
        <v>2005</v>
      </c>
      <c r="G107" s="36">
        <v>0</v>
      </c>
      <c r="H107" s="153">
        <v>2045</v>
      </c>
      <c r="I107" s="154">
        <v>40</v>
      </c>
      <c r="J107" s="1">
        <v>2600</v>
      </c>
      <c r="K107" s="14">
        <f t="shared" si="15"/>
        <v>0</v>
      </c>
      <c r="L107" s="15">
        <f t="shared" si="15"/>
        <v>0</v>
      </c>
      <c r="M107" s="15">
        <f t="shared" si="15"/>
        <v>0</v>
      </c>
      <c r="N107" s="15">
        <f t="shared" si="15"/>
        <v>0</v>
      </c>
      <c r="O107" s="15">
        <f t="shared" si="15"/>
        <v>0</v>
      </c>
      <c r="P107" s="15">
        <f t="shared" si="15"/>
        <v>0</v>
      </c>
      <c r="Q107" s="15">
        <f t="shared" si="15"/>
        <v>0</v>
      </c>
      <c r="R107" s="15">
        <f t="shared" si="15"/>
        <v>0</v>
      </c>
      <c r="S107" s="15">
        <f t="shared" si="15"/>
        <v>0</v>
      </c>
      <c r="T107" s="16">
        <f t="shared" si="15"/>
        <v>0</v>
      </c>
      <c r="U107" s="155">
        <f t="shared" si="16"/>
        <v>0</v>
      </c>
      <c r="V107" s="167"/>
      <c r="W107" s="167"/>
      <c r="X107" s="167"/>
      <c r="Y107" s="167"/>
      <c r="Z107" s="167"/>
      <c r="AA107" s="167"/>
      <c r="AB107" s="167"/>
      <c r="AC107" s="167"/>
    </row>
    <row r="108" spans="1:29" s="168" customFormat="1" ht="14.1" customHeight="1" x14ac:dyDescent="0.3">
      <c r="B108" s="71">
        <v>805</v>
      </c>
      <c r="C108" s="149"/>
      <c r="D108" s="156" t="s">
        <v>322</v>
      </c>
      <c r="E108" s="298">
        <v>3</v>
      </c>
      <c r="F108" s="152">
        <v>2005</v>
      </c>
      <c r="G108" s="36" t="s">
        <v>351</v>
      </c>
      <c r="H108" s="153">
        <v>2024</v>
      </c>
      <c r="I108" s="154">
        <v>99</v>
      </c>
      <c r="J108" s="1"/>
      <c r="K108" s="14">
        <f t="shared" si="15"/>
        <v>0</v>
      </c>
      <c r="L108" s="15">
        <f t="shared" si="15"/>
        <v>0</v>
      </c>
      <c r="M108" s="15">
        <f t="shared" si="15"/>
        <v>0</v>
      </c>
      <c r="N108" s="15">
        <f t="shared" si="15"/>
        <v>0</v>
      </c>
      <c r="O108" s="15">
        <f t="shared" si="15"/>
        <v>0</v>
      </c>
      <c r="P108" s="15">
        <f t="shared" si="15"/>
        <v>0</v>
      </c>
      <c r="Q108" s="15">
        <f t="shared" si="15"/>
        <v>0</v>
      </c>
      <c r="R108" s="15">
        <f t="shared" si="15"/>
        <v>0</v>
      </c>
      <c r="S108" s="15">
        <f t="shared" si="15"/>
        <v>0</v>
      </c>
      <c r="T108" s="16">
        <f t="shared" si="15"/>
        <v>0</v>
      </c>
      <c r="U108" s="155">
        <f t="shared" si="16"/>
        <v>0</v>
      </c>
      <c r="V108" s="167"/>
      <c r="W108" s="167"/>
      <c r="X108" s="167"/>
      <c r="Y108" s="167"/>
      <c r="Z108" s="167"/>
      <c r="AA108" s="167"/>
      <c r="AB108" s="167"/>
      <c r="AC108" s="167"/>
    </row>
    <row r="109" spans="1:29" ht="14.1" customHeight="1" x14ac:dyDescent="0.3">
      <c r="B109" s="71">
        <v>806</v>
      </c>
      <c r="C109" s="149" t="s">
        <v>107</v>
      </c>
      <c r="D109" s="156" t="s">
        <v>213</v>
      </c>
      <c r="E109" s="151">
        <v>3</v>
      </c>
      <c r="F109" s="152">
        <v>2005</v>
      </c>
      <c r="G109" s="36">
        <v>0</v>
      </c>
      <c r="H109" s="153">
        <v>2035</v>
      </c>
      <c r="I109" s="154">
        <v>25</v>
      </c>
      <c r="J109" s="1">
        <v>5500</v>
      </c>
      <c r="K109" s="14">
        <f t="shared" si="15"/>
        <v>0</v>
      </c>
      <c r="L109" s="15">
        <f t="shared" si="15"/>
        <v>0</v>
      </c>
      <c r="M109" s="15">
        <f t="shared" si="15"/>
        <v>0</v>
      </c>
      <c r="N109" s="15">
        <f t="shared" si="15"/>
        <v>0</v>
      </c>
      <c r="O109" s="15">
        <f t="shared" si="15"/>
        <v>0</v>
      </c>
      <c r="P109" s="15">
        <f t="shared" si="15"/>
        <v>0</v>
      </c>
      <c r="Q109" s="15">
        <f t="shared" si="15"/>
        <v>0</v>
      </c>
      <c r="R109" s="15">
        <f t="shared" si="15"/>
        <v>0</v>
      </c>
      <c r="S109" s="15">
        <f t="shared" si="15"/>
        <v>0</v>
      </c>
      <c r="T109" s="16">
        <f t="shared" si="15"/>
        <v>0</v>
      </c>
      <c r="U109" s="155">
        <f t="shared" si="16"/>
        <v>0</v>
      </c>
      <c r="V109" s="23"/>
      <c r="W109" s="23"/>
      <c r="X109" s="23"/>
      <c r="Y109" s="23"/>
      <c r="Z109" s="23"/>
      <c r="AA109" s="23"/>
      <c r="AB109" s="23"/>
      <c r="AC109" s="23"/>
    </row>
    <row r="110" spans="1:29" ht="14.1" customHeight="1" x14ac:dyDescent="0.3">
      <c r="A110" s="203"/>
      <c r="B110" s="71">
        <v>807</v>
      </c>
      <c r="C110" s="149" t="s">
        <v>108</v>
      </c>
      <c r="D110" s="150" t="s">
        <v>325</v>
      </c>
      <c r="E110" s="298">
        <v>3</v>
      </c>
      <c r="F110" s="152">
        <v>2005</v>
      </c>
      <c r="G110" s="36" t="s">
        <v>351</v>
      </c>
      <c r="H110" s="153">
        <v>2024</v>
      </c>
      <c r="I110" s="154">
        <v>99</v>
      </c>
      <c r="J110" s="1">
        <v>550</v>
      </c>
      <c r="K110" s="14">
        <f t="shared" si="15"/>
        <v>0</v>
      </c>
      <c r="L110" s="15">
        <f t="shared" si="15"/>
        <v>0</v>
      </c>
      <c r="M110" s="15">
        <f t="shared" si="15"/>
        <v>0</v>
      </c>
      <c r="N110" s="15">
        <f t="shared" si="15"/>
        <v>0</v>
      </c>
      <c r="O110" s="15">
        <f t="shared" si="15"/>
        <v>0</v>
      </c>
      <c r="P110" s="15">
        <f t="shared" si="15"/>
        <v>0</v>
      </c>
      <c r="Q110" s="15">
        <f t="shared" si="15"/>
        <v>0</v>
      </c>
      <c r="R110" s="15">
        <f t="shared" si="15"/>
        <v>0</v>
      </c>
      <c r="S110" s="15">
        <f t="shared" si="15"/>
        <v>0</v>
      </c>
      <c r="T110" s="16">
        <f t="shared" si="15"/>
        <v>0</v>
      </c>
      <c r="U110" s="155">
        <f t="shared" si="16"/>
        <v>0</v>
      </c>
      <c r="V110" s="203"/>
      <c r="W110" s="203"/>
      <c r="X110" s="23"/>
      <c r="Y110" s="23"/>
      <c r="Z110" s="23"/>
      <c r="AA110" s="23"/>
      <c r="AB110" s="23"/>
    </row>
    <row r="111" spans="1:29" ht="14.1" customHeight="1" x14ac:dyDescent="0.3">
      <c r="A111" s="203"/>
      <c r="B111" s="71">
        <v>808</v>
      </c>
      <c r="C111" s="149" t="s">
        <v>109</v>
      </c>
      <c r="D111" s="156" t="s">
        <v>232</v>
      </c>
      <c r="E111" s="151">
        <v>3</v>
      </c>
      <c r="F111" s="152">
        <v>2005</v>
      </c>
      <c r="G111" s="36">
        <v>0</v>
      </c>
      <c r="H111" s="153">
        <v>2035</v>
      </c>
      <c r="I111" s="154">
        <v>20</v>
      </c>
      <c r="J111" s="1">
        <v>1500</v>
      </c>
      <c r="K111" s="14">
        <f t="shared" si="15"/>
        <v>0</v>
      </c>
      <c r="L111" s="15">
        <f t="shared" si="15"/>
        <v>0</v>
      </c>
      <c r="M111" s="15">
        <f t="shared" si="15"/>
        <v>0</v>
      </c>
      <c r="N111" s="15">
        <f t="shared" si="15"/>
        <v>0</v>
      </c>
      <c r="O111" s="15">
        <f t="shared" si="15"/>
        <v>0</v>
      </c>
      <c r="P111" s="15">
        <f t="shared" si="15"/>
        <v>0</v>
      </c>
      <c r="Q111" s="15">
        <f t="shared" si="15"/>
        <v>0</v>
      </c>
      <c r="R111" s="15">
        <f t="shared" si="15"/>
        <v>0</v>
      </c>
      <c r="S111" s="15">
        <f t="shared" si="15"/>
        <v>0</v>
      </c>
      <c r="T111" s="16">
        <f t="shared" si="15"/>
        <v>0</v>
      </c>
      <c r="U111" s="155">
        <f t="shared" si="16"/>
        <v>0</v>
      </c>
      <c r="V111" s="203"/>
      <c r="W111" s="203"/>
      <c r="X111" s="23"/>
      <c r="Y111" s="23"/>
      <c r="Z111" s="23"/>
      <c r="AA111" s="23"/>
      <c r="AB111" s="23"/>
    </row>
    <row r="112" spans="1:29" ht="14.1" customHeight="1" x14ac:dyDescent="0.3">
      <c r="B112" s="71">
        <v>809</v>
      </c>
      <c r="C112" s="149" t="s">
        <v>110</v>
      </c>
      <c r="D112" s="156" t="s">
        <v>105</v>
      </c>
      <c r="E112" s="151"/>
      <c r="F112" s="152"/>
      <c r="G112" s="36">
        <v>0</v>
      </c>
      <c r="H112" s="153"/>
      <c r="I112" s="154"/>
      <c r="J112" s="1">
        <v>750</v>
      </c>
      <c r="K112" s="14">
        <f t="shared" si="15"/>
        <v>0</v>
      </c>
      <c r="L112" s="15">
        <f t="shared" si="15"/>
        <v>0</v>
      </c>
      <c r="M112" s="15">
        <f t="shared" si="15"/>
        <v>0</v>
      </c>
      <c r="N112" s="15">
        <f t="shared" si="15"/>
        <v>0</v>
      </c>
      <c r="O112" s="15">
        <f t="shared" si="15"/>
        <v>0</v>
      </c>
      <c r="P112" s="15">
        <f t="shared" si="15"/>
        <v>0</v>
      </c>
      <c r="Q112" s="15">
        <f t="shared" si="15"/>
        <v>0</v>
      </c>
      <c r="R112" s="15">
        <f t="shared" si="15"/>
        <v>0</v>
      </c>
      <c r="S112" s="15">
        <f t="shared" si="15"/>
        <v>0</v>
      </c>
      <c r="T112" s="16">
        <f t="shared" si="15"/>
        <v>0</v>
      </c>
      <c r="U112" s="155">
        <f t="shared" si="16"/>
        <v>0</v>
      </c>
      <c r="V112" s="23"/>
      <c r="W112" s="23"/>
      <c r="X112" s="23"/>
      <c r="Y112" s="23"/>
      <c r="Z112" s="23"/>
      <c r="AA112" s="23"/>
      <c r="AB112" s="23"/>
      <c r="AC112" s="23"/>
    </row>
    <row r="113" spans="1:29" ht="14.1" customHeight="1" x14ac:dyDescent="0.3">
      <c r="B113" s="71">
        <v>810</v>
      </c>
      <c r="C113" s="149" t="s">
        <v>111</v>
      </c>
      <c r="D113" s="156" t="s">
        <v>247</v>
      </c>
      <c r="E113" s="151">
        <v>3</v>
      </c>
      <c r="F113" s="152">
        <v>2005</v>
      </c>
      <c r="G113" s="36" t="s">
        <v>351</v>
      </c>
      <c r="H113" s="153">
        <v>2024</v>
      </c>
      <c r="I113" s="154">
        <v>25</v>
      </c>
      <c r="J113" s="1">
        <v>5000</v>
      </c>
      <c r="K113" s="14">
        <f t="shared" si="15"/>
        <v>0</v>
      </c>
      <c r="L113" s="15">
        <f t="shared" si="15"/>
        <v>0</v>
      </c>
      <c r="M113" s="15">
        <f t="shared" si="15"/>
        <v>0</v>
      </c>
      <c r="N113" s="15">
        <f t="shared" si="15"/>
        <v>0</v>
      </c>
      <c r="O113" s="15">
        <f t="shared" si="15"/>
        <v>0</v>
      </c>
      <c r="P113" s="15">
        <f t="shared" si="15"/>
        <v>0</v>
      </c>
      <c r="Q113" s="15">
        <f t="shared" si="15"/>
        <v>0</v>
      </c>
      <c r="R113" s="15">
        <f t="shared" si="15"/>
        <v>0</v>
      </c>
      <c r="S113" s="15">
        <f t="shared" si="15"/>
        <v>0</v>
      </c>
      <c r="T113" s="16">
        <f t="shared" si="15"/>
        <v>0</v>
      </c>
      <c r="U113" s="155">
        <f t="shared" si="16"/>
        <v>0</v>
      </c>
      <c r="V113" s="23"/>
      <c r="W113" s="23"/>
      <c r="X113" s="23"/>
      <c r="Y113" s="23"/>
      <c r="Z113" s="23"/>
      <c r="AA113" s="23"/>
      <c r="AB113" s="23"/>
      <c r="AC113" s="23"/>
    </row>
    <row r="114" spans="1:29" ht="14.1" customHeight="1" x14ac:dyDescent="0.3">
      <c r="B114" s="71" t="s">
        <v>112</v>
      </c>
      <c r="C114" s="149" t="s">
        <v>113</v>
      </c>
      <c r="D114" s="156" t="s">
        <v>42</v>
      </c>
      <c r="E114" s="151"/>
      <c r="F114" s="152"/>
      <c r="G114" s="36">
        <v>0</v>
      </c>
      <c r="H114" s="153"/>
      <c r="I114" s="154"/>
      <c r="J114" s="1">
        <v>1000</v>
      </c>
      <c r="K114" s="17">
        <f t="shared" si="15"/>
        <v>0</v>
      </c>
      <c r="L114" s="18">
        <f t="shared" si="15"/>
        <v>0</v>
      </c>
      <c r="M114" s="18">
        <f t="shared" si="15"/>
        <v>0</v>
      </c>
      <c r="N114" s="18">
        <f t="shared" si="15"/>
        <v>0</v>
      </c>
      <c r="O114" s="18">
        <f t="shared" si="15"/>
        <v>0</v>
      </c>
      <c r="P114" s="18">
        <f t="shared" si="15"/>
        <v>0</v>
      </c>
      <c r="Q114" s="18">
        <f t="shared" si="15"/>
        <v>0</v>
      </c>
      <c r="R114" s="18">
        <f t="shared" si="15"/>
        <v>0</v>
      </c>
      <c r="S114" s="18">
        <f t="shared" si="15"/>
        <v>0</v>
      </c>
      <c r="T114" s="19">
        <f t="shared" si="15"/>
        <v>0</v>
      </c>
      <c r="U114" s="158"/>
      <c r="V114" s="23"/>
      <c r="W114" s="23"/>
      <c r="X114" s="23"/>
      <c r="Y114" s="23"/>
      <c r="Z114" s="23"/>
      <c r="AA114" s="23"/>
      <c r="AB114" s="23"/>
      <c r="AC114" s="23"/>
    </row>
    <row r="115" spans="1:29" ht="14.1" customHeight="1" thickBot="1" x14ac:dyDescent="0.35">
      <c r="A115" s="203"/>
      <c r="B115" s="159">
        <v>811</v>
      </c>
      <c r="C115" s="160" t="s">
        <v>114</v>
      </c>
      <c r="D115" s="209" t="s">
        <v>203</v>
      </c>
      <c r="E115" s="162">
        <v>3</v>
      </c>
      <c r="F115" s="163">
        <v>2019</v>
      </c>
      <c r="G115" s="37" t="s">
        <v>351</v>
      </c>
      <c r="H115" s="164">
        <v>2024</v>
      </c>
      <c r="I115" s="165">
        <v>10</v>
      </c>
      <c r="J115" s="1">
        <v>250</v>
      </c>
      <c r="K115" s="20">
        <f t="shared" si="15"/>
        <v>0</v>
      </c>
      <c r="L115" s="21">
        <f t="shared" si="15"/>
        <v>0</v>
      </c>
      <c r="M115" s="21">
        <f t="shared" si="15"/>
        <v>0</v>
      </c>
      <c r="N115" s="21">
        <f t="shared" si="15"/>
        <v>0</v>
      </c>
      <c r="O115" s="21">
        <f t="shared" si="15"/>
        <v>0</v>
      </c>
      <c r="P115" s="21">
        <f t="shared" si="15"/>
        <v>0</v>
      </c>
      <c r="Q115" s="21">
        <f t="shared" si="15"/>
        <v>0</v>
      </c>
      <c r="R115" s="21">
        <f t="shared" si="15"/>
        <v>0</v>
      </c>
      <c r="S115" s="21">
        <f t="shared" si="15"/>
        <v>0</v>
      </c>
      <c r="T115" s="22">
        <f t="shared" si="15"/>
        <v>0</v>
      </c>
      <c r="U115" s="166">
        <f>IF(E115&gt;4,1,0)</f>
        <v>0</v>
      </c>
      <c r="V115" s="203"/>
      <c r="W115" s="203"/>
      <c r="X115" s="23"/>
      <c r="Y115" s="23"/>
      <c r="Z115" s="23"/>
      <c r="AA115" s="23"/>
      <c r="AB115" s="23"/>
    </row>
    <row r="116" spans="1:29" ht="15" customHeight="1" thickBot="1" x14ac:dyDescent="0.35">
      <c r="D116" s="204"/>
      <c r="E116" s="170"/>
      <c r="F116" s="62"/>
      <c r="G116" s="43"/>
      <c r="H116" s="197"/>
      <c r="I116" s="198"/>
      <c r="J116" s="1"/>
      <c r="K116" s="23"/>
      <c r="L116" s="23"/>
      <c r="M116" s="23"/>
      <c r="N116" s="23"/>
      <c r="O116" s="23"/>
      <c r="P116" s="23"/>
      <c r="Q116" s="23"/>
      <c r="R116" s="23"/>
      <c r="S116" s="23"/>
      <c r="T116" s="23"/>
      <c r="U116" s="172"/>
      <c r="V116" s="23"/>
      <c r="W116" s="23"/>
      <c r="X116" s="23"/>
      <c r="Y116" s="23"/>
      <c r="Z116" s="23"/>
      <c r="AA116" s="23"/>
      <c r="AB116" s="23"/>
      <c r="AC116" s="23"/>
    </row>
    <row r="117" spans="1:29" ht="14.1" customHeight="1" thickBot="1" x14ac:dyDescent="0.35">
      <c r="B117" s="507" t="s">
        <v>115</v>
      </c>
      <c r="C117" s="508"/>
      <c r="D117" s="204"/>
      <c r="E117" s="211"/>
      <c r="F117" s="62"/>
      <c r="G117" s="43"/>
      <c r="H117" s="197"/>
      <c r="I117" s="198"/>
      <c r="J117" s="1"/>
      <c r="K117" s="23"/>
      <c r="L117" s="23"/>
      <c r="M117" s="23"/>
      <c r="N117" s="23"/>
      <c r="O117" s="23"/>
      <c r="P117" s="23"/>
      <c r="Q117" s="23"/>
      <c r="R117" s="23"/>
      <c r="S117" s="23"/>
      <c r="T117" s="23"/>
      <c r="U117" s="172"/>
      <c r="V117" s="23"/>
      <c r="W117" s="23"/>
      <c r="X117" s="23"/>
      <c r="Y117" s="23"/>
      <c r="Z117" s="23"/>
      <c r="AA117" s="23"/>
      <c r="AB117" s="23"/>
      <c r="AC117" s="23"/>
    </row>
    <row r="118" spans="1:29" ht="14.1" customHeight="1" x14ac:dyDescent="0.3">
      <c r="B118" s="141">
        <v>900</v>
      </c>
      <c r="C118" s="142" t="s">
        <v>116</v>
      </c>
      <c r="D118" s="205"/>
      <c r="E118" s="212"/>
      <c r="F118" s="213"/>
      <c r="G118" s="44"/>
      <c r="H118" s="146"/>
      <c r="I118" s="147"/>
      <c r="J118" s="1"/>
      <c r="K118" s="11">
        <f t="shared" ref="K118:T132" si="17">IF($G118=0,0,IF(AND(K$22&gt;=$H118,MOD($H118-K$22,$I118)=0),$G118,0))</f>
        <v>0</v>
      </c>
      <c r="L118" s="12">
        <f t="shared" si="17"/>
        <v>0</v>
      </c>
      <c r="M118" s="12">
        <f t="shared" si="17"/>
        <v>0</v>
      </c>
      <c r="N118" s="12">
        <f t="shared" si="17"/>
        <v>0</v>
      </c>
      <c r="O118" s="12">
        <f t="shared" si="17"/>
        <v>0</v>
      </c>
      <c r="P118" s="12">
        <f t="shared" si="17"/>
        <v>0</v>
      </c>
      <c r="Q118" s="12">
        <f t="shared" si="17"/>
        <v>0</v>
      </c>
      <c r="R118" s="12">
        <f t="shared" si="17"/>
        <v>0</v>
      </c>
      <c r="S118" s="12">
        <f t="shared" si="17"/>
        <v>0</v>
      </c>
      <c r="T118" s="13">
        <f t="shared" si="17"/>
        <v>0</v>
      </c>
      <c r="U118" s="172"/>
      <c r="V118" s="23"/>
      <c r="W118" s="23"/>
      <c r="X118" s="23"/>
      <c r="Y118" s="23"/>
      <c r="Z118" s="23"/>
      <c r="AA118" s="23"/>
      <c r="AB118" s="23"/>
      <c r="AC118" s="23"/>
    </row>
    <row r="119" spans="1:29" ht="14.1" customHeight="1" x14ac:dyDescent="0.3">
      <c r="A119" s="203"/>
      <c r="B119" s="71">
        <v>901</v>
      </c>
      <c r="C119" s="149" t="s">
        <v>117</v>
      </c>
      <c r="D119" s="207"/>
      <c r="E119" s="214"/>
      <c r="F119" s="215"/>
      <c r="G119" s="45"/>
      <c r="H119" s="153"/>
      <c r="I119" s="154"/>
      <c r="J119" s="1"/>
      <c r="K119" s="14">
        <f t="shared" si="17"/>
        <v>0</v>
      </c>
      <c r="L119" s="15">
        <f t="shared" si="17"/>
        <v>0</v>
      </c>
      <c r="M119" s="15">
        <f t="shared" si="17"/>
        <v>0</v>
      </c>
      <c r="N119" s="15">
        <f t="shared" si="17"/>
        <v>0</v>
      </c>
      <c r="O119" s="15">
        <f t="shared" si="17"/>
        <v>0</v>
      </c>
      <c r="P119" s="15">
        <f t="shared" si="17"/>
        <v>0</v>
      </c>
      <c r="Q119" s="15">
        <f t="shared" si="17"/>
        <v>0</v>
      </c>
      <c r="R119" s="15">
        <f t="shared" si="17"/>
        <v>0</v>
      </c>
      <c r="S119" s="15">
        <f t="shared" si="17"/>
        <v>0</v>
      </c>
      <c r="T119" s="16">
        <f t="shared" si="17"/>
        <v>0</v>
      </c>
      <c r="U119" s="172"/>
      <c r="V119" s="203"/>
      <c r="W119" s="203"/>
      <c r="X119" s="23"/>
      <c r="Y119" s="23"/>
      <c r="Z119" s="23"/>
      <c r="AA119" s="23"/>
      <c r="AB119" s="23"/>
    </row>
    <row r="120" spans="1:29" ht="14.1" customHeight="1" x14ac:dyDescent="0.3">
      <c r="A120" s="203"/>
      <c r="B120" s="71">
        <v>902</v>
      </c>
      <c r="C120" s="149" t="s">
        <v>118</v>
      </c>
      <c r="D120" s="207" t="s">
        <v>230</v>
      </c>
      <c r="E120" s="214"/>
      <c r="F120" s="215"/>
      <c r="G120" s="45"/>
      <c r="H120" s="153"/>
      <c r="I120" s="154"/>
      <c r="J120" s="1"/>
      <c r="K120" s="14">
        <f t="shared" si="17"/>
        <v>0</v>
      </c>
      <c r="L120" s="15">
        <f t="shared" si="17"/>
        <v>0</v>
      </c>
      <c r="M120" s="15">
        <f t="shared" si="17"/>
        <v>0</v>
      </c>
      <c r="N120" s="15">
        <f t="shared" si="17"/>
        <v>0</v>
      </c>
      <c r="O120" s="15">
        <f t="shared" si="17"/>
        <v>0</v>
      </c>
      <c r="P120" s="15">
        <f t="shared" si="17"/>
        <v>0</v>
      </c>
      <c r="Q120" s="15">
        <f t="shared" si="17"/>
        <v>0</v>
      </c>
      <c r="R120" s="15">
        <f t="shared" si="17"/>
        <v>0</v>
      </c>
      <c r="S120" s="15">
        <f t="shared" si="17"/>
        <v>0</v>
      </c>
      <c r="T120" s="16">
        <f t="shared" si="17"/>
        <v>0</v>
      </c>
      <c r="U120" s="172"/>
      <c r="V120" s="203"/>
      <c r="W120" s="203"/>
      <c r="X120" s="23"/>
      <c r="Y120" s="23"/>
      <c r="Z120" s="23"/>
      <c r="AA120" s="23"/>
      <c r="AB120" s="23"/>
    </row>
    <row r="121" spans="1:29" ht="14.1" customHeight="1" x14ac:dyDescent="0.3">
      <c r="A121" s="203"/>
      <c r="B121" s="71">
        <v>903</v>
      </c>
      <c r="C121" s="149" t="s">
        <v>119</v>
      </c>
      <c r="D121" s="207" t="s">
        <v>278</v>
      </c>
      <c r="E121" s="214"/>
      <c r="F121" s="215"/>
      <c r="G121" s="45"/>
      <c r="H121" s="153"/>
      <c r="I121" s="154"/>
      <c r="J121" s="1"/>
      <c r="K121" s="14">
        <f t="shared" si="17"/>
        <v>0</v>
      </c>
      <c r="L121" s="15">
        <f t="shared" si="17"/>
        <v>0</v>
      </c>
      <c r="M121" s="15">
        <f t="shared" si="17"/>
        <v>0</v>
      </c>
      <c r="N121" s="15">
        <f t="shared" si="17"/>
        <v>0</v>
      </c>
      <c r="O121" s="15">
        <f t="shared" si="17"/>
        <v>0</v>
      </c>
      <c r="P121" s="15">
        <f t="shared" si="17"/>
        <v>0</v>
      </c>
      <c r="Q121" s="15">
        <f t="shared" si="17"/>
        <v>0</v>
      </c>
      <c r="R121" s="15">
        <f t="shared" si="17"/>
        <v>0</v>
      </c>
      <c r="S121" s="15">
        <f t="shared" si="17"/>
        <v>0</v>
      </c>
      <c r="T121" s="16">
        <f t="shared" si="17"/>
        <v>0</v>
      </c>
      <c r="U121" s="172"/>
      <c r="V121" s="203"/>
      <c r="W121" s="203"/>
      <c r="X121" s="23"/>
      <c r="Y121" s="23"/>
      <c r="Z121" s="23"/>
      <c r="AA121" s="23"/>
      <c r="AB121" s="23"/>
    </row>
    <row r="122" spans="1:29" ht="14.1" customHeight="1" x14ac:dyDescent="0.3">
      <c r="B122" s="71">
        <v>904</v>
      </c>
      <c r="C122" s="149" t="s">
        <v>120</v>
      </c>
      <c r="D122" s="207">
        <v>6</v>
      </c>
      <c r="E122" s="214"/>
      <c r="F122" s="215"/>
      <c r="G122" s="45"/>
      <c r="H122" s="216"/>
      <c r="I122" s="154"/>
      <c r="J122" s="1"/>
      <c r="K122" s="14">
        <f t="shared" si="17"/>
        <v>0</v>
      </c>
      <c r="L122" s="15">
        <f t="shared" si="17"/>
        <v>0</v>
      </c>
      <c r="M122" s="15">
        <f t="shared" si="17"/>
        <v>0</v>
      </c>
      <c r="N122" s="15">
        <f t="shared" si="17"/>
        <v>0</v>
      </c>
      <c r="O122" s="15">
        <f t="shared" si="17"/>
        <v>0</v>
      </c>
      <c r="P122" s="15">
        <f t="shared" si="17"/>
        <v>0</v>
      </c>
      <c r="Q122" s="15">
        <f t="shared" si="17"/>
        <v>0</v>
      </c>
      <c r="R122" s="15">
        <f t="shared" si="17"/>
        <v>0</v>
      </c>
      <c r="S122" s="15">
        <f t="shared" si="17"/>
        <v>0</v>
      </c>
      <c r="T122" s="16">
        <f t="shared" si="17"/>
        <v>0</v>
      </c>
      <c r="U122" s="172"/>
      <c r="V122" s="23"/>
      <c r="W122" s="23"/>
      <c r="X122" s="23"/>
      <c r="Y122" s="23"/>
      <c r="Z122" s="23"/>
      <c r="AA122" s="23"/>
      <c r="AB122" s="23"/>
      <c r="AC122" s="23"/>
    </row>
    <row r="123" spans="1:29" ht="14.1" customHeight="1" x14ac:dyDescent="0.3">
      <c r="B123" s="71">
        <v>905</v>
      </c>
      <c r="C123" s="217" t="s">
        <v>121</v>
      </c>
      <c r="D123" s="207" t="s">
        <v>222</v>
      </c>
      <c r="E123" s="214"/>
      <c r="F123" s="215"/>
      <c r="G123" s="45"/>
      <c r="H123" s="216"/>
      <c r="I123" s="154"/>
      <c r="J123" s="1"/>
      <c r="K123" s="14">
        <f t="shared" si="17"/>
        <v>0</v>
      </c>
      <c r="L123" s="15">
        <f t="shared" si="17"/>
        <v>0</v>
      </c>
      <c r="M123" s="15">
        <f t="shared" si="17"/>
        <v>0</v>
      </c>
      <c r="N123" s="15">
        <f t="shared" si="17"/>
        <v>0</v>
      </c>
      <c r="O123" s="15">
        <f t="shared" si="17"/>
        <v>0</v>
      </c>
      <c r="P123" s="15">
        <f t="shared" si="17"/>
        <v>0</v>
      </c>
      <c r="Q123" s="15">
        <f t="shared" si="17"/>
        <v>0</v>
      </c>
      <c r="R123" s="15">
        <f t="shared" si="17"/>
        <v>0</v>
      </c>
      <c r="S123" s="15">
        <f t="shared" si="17"/>
        <v>0</v>
      </c>
      <c r="T123" s="16">
        <f t="shared" si="17"/>
        <v>0</v>
      </c>
      <c r="U123" s="172"/>
      <c r="V123" s="23"/>
      <c r="W123" s="23"/>
      <c r="X123" s="23"/>
      <c r="Y123" s="23"/>
      <c r="Z123" s="23"/>
      <c r="AA123" s="23"/>
      <c r="AB123" s="23"/>
      <c r="AC123" s="23"/>
    </row>
    <row r="124" spans="1:29" ht="14.1" customHeight="1" x14ac:dyDescent="0.3">
      <c r="B124" s="71">
        <v>906</v>
      </c>
      <c r="C124" s="149" t="s">
        <v>122</v>
      </c>
      <c r="D124" s="207" t="s">
        <v>339</v>
      </c>
      <c r="E124" s="214"/>
      <c r="F124" s="215"/>
      <c r="G124" s="45"/>
      <c r="H124" s="216"/>
      <c r="I124" s="154"/>
      <c r="J124" s="1"/>
      <c r="K124" s="14">
        <f t="shared" si="17"/>
        <v>0</v>
      </c>
      <c r="L124" s="15">
        <f t="shared" si="17"/>
        <v>0</v>
      </c>
      <c r="M124" s="15">
        <f t="shared" si="17"/>
        <v>0</v>
      </c>
      <c r="N124" s="15">
        <f t="shared" si="17"/>
        <v>0</v>
      </c>
      <c r="O124" s="15">
        <f t="shared" si="17"/>
        <v>0</v>
      </c>
      <c r="P124" s="15">
        <f t="shared" si="17"/>
        <v>0</v>
      </c>
      <c r="Q124" s="15">
        <f t="shared" si="17"/>
        <v>0</v>
      </c>
      <c r="R124" s="15">
        <f t="shared" si="17"/>
        <v>0</v>
      </c>
      <c r="S124" s="15">
        <f t="shared" si="17"/>
        <v>0</v>
      </c>
      <c r="T124" s="16">
        <f t="shared" si="17"/>
        <v>0</v>
      </c>
      <c r="U124" s="172"/>
      <c r="V124" s="23"/>
      <c r="W124" s="23"/>
      <c r="X124" s="23"/>
      <c r="Y124" s="23"/>
      <c r="Z124" s="23"/>
      <c r="AA124" s="23"/>
      <c r="AB124" s="23"/>
      <c r="AC124" s="23"/>
    </row>
    <row r="125" spans="1:29" ht="14.1" customHeight="1" x14ac:dyDescent="0.3">
      <c r="B125" s="71">
        <v>907</v>
      </c>
      <c r="C125" s="149" t="s">
        <v>123</v>
      </c>
      <c r="D125" s="207" t="s">
        <v>222</v>
      </c>
      <c r="E125" s="214"/>
      <c r="F125" s="215"/>
      <c r="G125" s="45"/>
      <c r="H125" s="216"/>
      <c r="I125" s="154"/>
      <c r="J125" s="1"/>
      <c r="K125" s="14">
        <f t="shared" si="17"/>
        <v>0</v>
      </c>
      <c r="L125" s="15">
        <f t="shared" si="17"/>
        <v>0</v>
      </c>
      <c r="M125" s="15">
        <f t="shared" si="17"/>
        <v>0</v>
      </c>
      <c r="N125" s="15">
        <f t="shared" si="17"/>
        <v>0</v>
      </c>
      <c r="O125" s="15">
        <f t="shared" si="17"/>
        <v>0</v>
      </c>
      <c r="P125" s="15">
        <f t="shared" si="17"/>
        <v>0</v>
      </c>
      <c r="Q125" s="15">
        <f t="shared" si="17"/>
        <v>0</v>
      </c>
      <c r="R125" s="15">
        <f t="shared" si="17"/>
        <v>0</v>
      </c>
      <c r="S125" s="15">
        <f t="shared" si="17"/>
        <v>0</v>
      </c>
      <c r="T125" s="16">
        <f t="shared" si="17"/>
        <v>0</v>
      </c>
      <c r="U125" s="172"/>
      <c r="V125" s="23"/>
      <c r="W125" s="23"/>
      <c r="X125" s="23"/>
      <c r="Y125" s="23"/>
      <c r="Z125" s="23"/>
      <c r="AA125" s="23"/>
      <c r="AB125" s="23"/>
      <c r="AC125" s="23"/>
    </row>
    <row r="126" spans="1:29" ht="14.1" customHeight="1" x14ac:dyDescent="0.3">
      <c r="B126" s="71">
        <v>908</v>
      </c>
      <c r="C126" s="149" t="s">
        <v>124</v>
      </c>
      <c r="D126" s="207" t="s">
        <v>222</v>
      </c>
      <c r="E126" s="214"/>
      <c r="F126" s="215"/>
      <c r="G126" s="45"/>
      <c r="H126" s="216"/>
      <c r="I126" s="154"/>
      <c r="J126" s="1"/>
      <c r="K126" s="14">
        <f t="shared" si="17"/>
        <v>0</v>
      </c>
      <c r="L126" s="15">
        <f t="shared" si="17"/>
        <v>0</v>
      </c>
      <c r="M126" s="15">
        <f t="shared" si="17"/>
        <v>0</v>
      </c>
      <c r="N126" s="15">
        <f t="shared" si="17"/>
        <v>0</v>
      </c>
      <c r="O126" s="15">
        <f t="shared" si="17"/>
        <v>0</v>
      </c>
      <c r="P126" s="15">
        <f t="shared" si="17"/>
        <v>0</v>
      </c>
      <c r="Q126" s="15">
        <f t="shared" si="17"/>
        <v>0</v>
      </c>
      <c r="R126" s="15">
        <f t="shared" si="17"/>
        <v>0</v>
      </c>
      <c r="S126" s="15">
        <f t="shared" si="17"/>
        <v>0</v>
      </c>
      <c r="T126" s="16">
        <f t="shared" si="17"/>
        <v>0</v>
      </c>
      <c r="U126" s="172"/>
      <c r="V126" s="23"/>
      <c r="W126" s="23"/>
      <c r="X126" s="23"/>
      <c r="Y126" s="23"/>
      <c r="Z126" s="23"/>
      <c r="AA126" s="23"/>
      <c r="AB126" s="23"/>
      <c r="AC126" s="23"/>
    </row>
    <row r="127" spans="1:29" ht="14.1" customHeight="1" x14ac:dyDescent="0.3">
      <c r="B127" s="71">
        <v>909</v>
      </c>
      <c r="C127" s="149" t="s">
        <v>125</v>
      </c>
      <c r="D127" s="207" t="s">
        <v>228</v>
      </c>
      <c r="E127" s="214"/>
      <c r="F127" s="215"/>
      <c r="G127" s="45"/>
      <c r="H127" s="216"/>
      <c r="I127" s="154"/>
      <c r="J127" s="1"/>
      <c r="K127" s="14">
        <f t="shared" si="17"/>
        <v>0</v>
      </c>
      <c r="L127" s="15">
        <f t="shared" si="17"/>
        <v>0</v>
      </c>
      <c r="M127" s="15">
        <f t="shared" si="17"/>
        <v>0</v>
      </c>
      <c r="N127" s="15">
        <f t="shared" si="17"/>
        <v>0</v>
      </c>
      <c r="O127" s="15">
        <f t="shared" si="17"/>
        <v>0</v>
      </c>
      <c r="P127" s="15">
        <f t="shared" si="17"/>
        <v>0</v>
      </c>
      <c r="Q127" s="15">
        <f t="shared" si="17"/>
        <v>0</v>
      </c>
      <c r="R127" s="15">
        <f t="shared" si="17"/>
        <v>0</v>
      </c>
      <c r="S127" s="15">
        <f t="shared" si="17"/>
        <v>0</v>
      </c>
      <c r="T127" s="16">
        <f t="shared" si="17"/>
        <v>0</v>
      </c>
      <c r="U127" s="172"/>
      <c r="V127" s="23"/>
      <c r="W127" s="23"/>
      <c r="X127" s="23"/>
      <c r="Y127" s="23"/>
      <c r="Z127" s="23"/>
      <c r="AA127" s="23"/>
      <c r="AB127" s="23"/>
      <c r="AC127" s="23"/>
    </row>
    <row r="128" spans="1:29" ht="14.1" customHeight="1" x14ac:dyDescent="0.3">
      <c r="B128" s="71">
        <v>910</v>
      </c>
      <c r="C128" s="149" t="s">
        <v>126</v>
      </c>
      <c r="D128" s="207" t="s">
        <v>222</v>
      </c>
      <c r="E128" s="214"/>
      <c r="F128" s="215"/>
      <c r="G128" s="45"/>
      <c r="H128" s="216"/>
      <c r="I128" s="154"/>
      <c r="J128" s="1"/>
      <c r="K128" s="14">
        <f t="shared" si="17"/>
        <v>0</v>
      </c>
      <c r="L128" s="15">
        <f t="shared" si="17"/>
        <v>0</v>
      </c>
      <c r="M128" s="15">
        <f t="shared" si="17"/>
        <v>0</v>
      </c>
      <c r="N128" s="15">
        <f t="shared" si="17"/>
        <v>0</v>
      </c>
      <c r="O128" s="15">
        <f t="shared" si="17"/>
        <v>0</v>
      </c>
      <c r="P128" s="15">
        <f t="shared" si="17"/>
        <v>0</v>
      </c>
      <c r="Q128" s="15">
        <f t="shared" si="17"/>
        <v>0</v>
      </c>
      <c r="R128" s="15">
        <f t="shared" si="17"/>
        <v>0</v>
      </c>
      <c r="S128" s="15">
        <f t="shared" si="17"/>
        <v>0</v>
      </c>
      <c r="T128" s="16">
        <f t="shared" si="17"/>
        <v>0</v>
      </c>
      <c r="U128" s="172"/>
      <c r="V128" s="23"/>
      <c r="W128" s="23"/>
      <c r="X128" s="23"/>
      <c r="Y128" s="23"/>
      <c r="Z128" s="23"/>
      <c r="AA128" s="23"/>
      <c r="AB128" s="23"/>
      <c r="AC128" s="23"/>
    </row>
    <row r="129" spans="2:29" ht="14.1" customHeight="1" x14ac:dyDescent="0.3">
      <c r="B129" s="71">
        <v>911</v>
      </c>
      <c r="C129" s="149" t="s">
        <v>127</v>
      </c>
      <c r="D129" s="207" t="s">
        <v>222</v>
      </c>
      <c r="E129" s="214"/>
      <c r="F129" s="215"/>
      <c r="G129" s="45"/>
      <c r="H129" s="216"/>
      <c r="I129" s="154"/>
      <c r="J129" s="1"/>
      <c r="K129" s="14">
        <f t="shared" si="17"/>
        <v>0</v>
      </c>
      <c r="L129" s="15">
        <f t="shared" si="17"/>
        <v>0</v>
      </c>
      <c r="M129" s="15">
        <f t="shared" si="17"/>
        <v>0</v>
      </c>
      <c r="N129" s="15">
        <f t="shared" si="17"/>
        <v>0</v>
      </c>
      <c r="O129" s="15">
        <f t="shared" si="17"/>
        <v>0</v>
      </c>
      <c r="P129" s="15">
        <f t="shared" si="17"/>
        <v>0</v>
      </c>
      <c r="Q129" s="15">
        <f t="shared" si="17"/>
        <v>0</v>
      </c>
      <c r="R129" s="15">
        <f t="shared" si="17"/>
        <v>0</v>
      </c>
      <c r="S129" s="15">
        <f t="shared" si="17"/>
        <v>0</v>
      </c>
      <c r="T129" s="16">
        <f t="shared" si="17"/>
        <v>0</v>
      </c>
      <c r="U129" s="172"/>
      <c r="V129" s="23"/>
      <c r="W129" s="23"/>
      <c r="X129" s="23"/>
      <c r="Y129" s="23"/>
      <c r="Z129" s="23"/>
      <c r="AA129" s="23"/>
      <c r="AB129" s="23"/>
      <c r="AC129" s="23"/>
    </row>
    <row r="130" spans="2:29" ht="14.1" customHeight="1" x14ac:dyDescent="0.3">
      <c r="B130" s="71">
        <v>912</v>
      </c>
      <c r="C130" s="149" t="s">
        <v>128</v>
      </c>
      <c r="D130" s="207" t="s">
        <v>222</v>
      </c>
      <c r="E130" s="214"/>
      <c r="F130" s="215"/>
      <c r="G130" s="45"/>
      <c r="H130" s="216"/>
      <c r="I130" s="154"/>
      <c r="J130" s="1"/>
      <c r="K130" s="14">
        <f t="shared" si="17"/>
        <v>0</v>
      </c>
      <c r="L130" s="15">
        <f t="shared" si="17"/>
        <v>0</v>
      </c>
      <c r="M130" s="15">
        <f t="shared" si="17"/>
        <v>0</v>
      </c>
      <c r="N130" s="15">
        <f t="shared" si="17"/>
        <v>0</v>
      </c>
      <c r="O130" s="15">
        <f t="shared" si="17"/>
        <v>0</v>
      </c>
      <c r="P130" s="15">
        <f t="shared" si="17"/>
        <v>0</v>
      </c>
      <c r="Q130" s="15">
        <f t="shared" si="17"/>
        <v>0</v>
      </c>
      <c r="R130" s="15">
        <f t="shared" si="17"/>
        <v>0</v>
      </c>
      <c r="S130" s="15">
        <f t="shared" si="17"/>
        <v>0</v>
      </c>
      <c r="T130" s="16">
        <f t="shared" si="17"/>
        <v>0</v>
      </c>
      <c r="U130" s="172"/>
      <c r="V130" s="23"/>
      <c r="W130" s="23"/>
      <c r="X130" s="23"/>
      <c r="Y130" s="23"/>
      <c r="Z130" s="23"/>
      <c r="AA130" s="23"/>
      <c r="AB130" s="23"/>
      <c r="AC130" s="23"/>
    </row>
    <row r="131" spans="2:29" ht="14.1" customHeight="1" x14ac:dyDescent="0.3">
      <c r="B131" s="71">
        <v>913</v>
      </c>
      <c r="C131" s="149" t="s">
        <v>129</v>
      </c>
      <c r="D131" s="207">
        <v>6</v>
      </c>
      <c r="E131" s="214"/>
      <c r="F131" s="215"/>
      <c r="G131" s="45"/>
      <c r="H131" s="216"/>
      <c r="I131" s="154"/>
      <c r="J131" s="1"/>
      <c r="K131" s="17">
        <f t="shared" si="17"/>
        <v>0</v>
      </c>
      <c r="L131" s="18">
        <f t="shared" si="17"/>
        <v>0</v>
      </c>
      <c r="M131" s="18">
        <f t="shared" si="17"/>
        <v>0</v>
      </c>
      <c r="N131" s="18">
        <f t="shared" si="17"/>
        <v>0</v>
      </c>
      <c r="O131" s="18">
        <f t="shared" si="17"/>
        <v>0</v>
      </c>
      <c r="P131" s="18">
        <f t="shared" si="17"/>
        <v>0</v>
      </c>
      <c r="Q131" s="18">
        <f t="shared" si="17"/>
        <v>0</v>
      </c>
      <c r="R131" s="18">
        <f t="shared" si="17"/>
        <v>0</v>
      </c>
      <c r="S131" s="18">
        <f t="shared" si="17"/>
        <v>0</v>
      </c>
      <c r="T131" s="19">
        <f t="shared" si="17"/>
        <v>0</v>
      </c>
      <c r="U131" s="172"/>
      <c r="V131" s="23"/>
      <c r="W131" s="23"/>
      <c r="X131" s="23"/>
      <c r="Y131" s="23"/>
      <c r="Z131" s="23"/>
      <c r="AA131" s="23"/>
      <c r="AB131" s="23"/>
      <c r="AC131" s="23"/>
    </row>
    <row r="132" spans="2:29" ht="14.1" customHeight="1" thickBot="1" x14ac:dyDescent="0.35">
      <c r="B132" s="159">
        <v>914</v>
      </c>
      <c r="C132" s="160"/>
      <c r="D132" s="209"/>
      <c r="E132" s="218"/>
      <c r="F132" s="219"/>
      <c r="G132" s="46"/>
      <c r="H132" s="220"/>
      <c r="I132" s="165"/>
      <c r="J132" s="1"/>
      <c r="K132" s="20">
        <f t="shared" si="17"/>
        <v>0</v>
      </c>
      <c r="L132" s="21">
        <f t="shared" si="17"/>
        <v>0</v>
      </c>
      <c r="M132" s="21">
        <f t="shared" si="17"/>
        <v>0</v>
      </c>
      <c r="N132" s="21">
        <f t="shared" si="17"/>
        <v>0</v>
      </c>
      <c r="O132" s="21">
        <f t="shared" si="17"/>
        <v>0</v>
      </c>
      <c r="P132" s="21">
        <f t="shared" si="17"/>
        <v>0</v>
      </c>
      <c r="Q132" s="21">
        <f t="shared" si="17"/>
        <v>0</v>
      </c>
      <c r="R132" s="21">
        <f t="shared" si="17"/>
        <v>0</v>
      </c>
      <c r="S132" s="21">
        <f t="shared" si="17"/>
        <v>0</v>
      </c>
      <c r="T132" s="22">
        <f t="shared" si="17"/>
        <v>0</v>
      </c>
      <c r="U132" s="172"/>
      <c r="V132" s="23"/>
      <c r="W132" s="23"/>
      <c r="X132" s="23"/>
      <c r="Y132" s="23"/>
      <c r="Z132" s="23"/>
      <c r="AA132" s="23"/>
      <c r="AB132" s="23"/>
      <c r="AC132" s="23"/>
    </row>
    <row r="133" spans="2:29" ht="15" thickBot="1" x14ac:dyDescent="0.35">
      <c r="D133" s="169"/>
      <c r="E133" s="170"/>
      <c r="F133" s="62"/>
      <c r="G133" s="25"/>
      <c r="H133" s="197"/>
      <c r="I133" s="198"/>
      <c r="J133" s="27"/>
      <c r="K133" s="23"/>
      <c r="L133" s="23"/>
      <c r="M133" s="23"/>
      <c r="N133" s="23"/>
      <c r="O133" s="23"/>
      <c r="P133" s="23"/>
      <c r="Q133" s="23"/>
      <c r="R133" s="23"/>
      <c r="S133" s="23"/>
      <c r="T133" s="23"/>
      <c r="U133" s="172"/>
      <c r="V133" s="23"/>
      <c r="W133" s="23"/>
      <c r="X133" s="23"/>
      <c r="Y133" s="23"/>
      <c r="Z133" s="23"/>
      <c r="AA133" s="23"/>
      <c r="AB133" s="23"/>
      <c r="AC133" s="23"/>
    </row>
    <row r="134" spans="2:29" ht="28.5" customHeight="1" thickBot="1" x14ac:dyDescent="0.35">
      <c r="B134" s="521"/>
      <c r="C134" s="522"/>
      <c r="D134" s="204"/>
      <c r="E134" s="523" t="s">
        <v>130</v>
      </c>
      <c r="F134" s="524"/>
      <c r="G134" s="527" t="s">
        <v>131</v>
      </c>
      <c r="H134" s="529" t="s">
        <v>132</v>
      </c>
      <c r="I134" s="531" t="s">
        <v>133</v>
      </c>
      <c r="J134" s="27"/>
      <c r="K134" s="23"/>
      <c r="L134" s="23"/>
      <c r="M134" s="23"/>
      <c r="N134" s="23"/>
      <c r="O134" s="23"/>
      <c r="P134" s="23"/>
      <c r="Q134" s="23"/>
      <c r="R134" s="23"/>
      <c r="S134" s="23"/>
      <c r="T134" s="23"/>
      <c r="U134" s="172"/>
      <c r="V134" s="23"/>
      <c r="W134" s="23"/>
      <c r="X134" s="23"/>
      <c r="Y134" s="23"/>
      <c r="Z134" s="23"/>
      <c r="AA134" s="23"/>
      <c r="AB134" s="23"/>
      <c r="AC134" s="23"/>
    </row>
    <row r="135" spans="2:29" ht="14.1" customHeight="1" thickBot="1" x14ac:dyDescent="0.35">
      <c r="B135" s="533" t="s">
        <v>134</v>
      </c>
      <c r="C135" s="534"/>
      <c r="D135" s="222">
        <f ca="1">TODAY()</f>
        <v>45372</v>
      </c>
      <c r="E135" s="525"/>
      <c r="F135" s="526"/>
      <c r="G135" s="528"/>
      <c r="H135" s="530"/>
      <c r="I135" s="532"/>
      <c r="J135" s="27"/>
      <c r="K135" s="23"/>
      <c r="L135" s="23"/>
      <c r="M135" s="23"/>
      <c r="N135" s="23"/>
      <c r="O135" s="23"/>
      <c r="P135" s="23"/>
      <c r="Q135" s="23"/>
      <c r="R135" s="23"/>
      <c r="S135" s="23"/>
      <c r="T135" s="23"/>
      <c r="U135" s="172"/>
      <c r="V135" s="23"/>
      <c r="W135" s="23"/>
      <c r="X135" s="23"/>
      <c r="Y135" s="23"/>
      <c r="Z135" s="23"/>
      <c r="AA135" s="23"/>
      <c r="AB135" s="23"/>
      <c r="AC135" s="23"/>
    </row>
    <row r="136" spans="2:29" ht="14.1" customHeight="1" x14ac:dyDescent="0.3">
      <c r="B136" s="141">
        <v>1000</v>
      </c>
      <c r="C136" s="223" t="s">
        <v>135</v>
      </c>
      <c r="D136" s="224">
        <v>44970</v>
      </c>
      <c r="E136" s="519"/>
      <c r="F136" s="520"/>
      <c r="G136" s="28"/>
      <c r="H136" s="225"/>
      <c r="I136" s="226"/>
      <c r="J136" s="27"/>
      <c r="K136" s="11">
        <f t="shared" ref="K136:T136" si="18">IF($G136=0,0,IF(AND(K$22&gt;=$H136,MOD($H136-K$22,$I136)=0),$G136,0))</f>
        <v>0</v>
      </c>
      <c r="L136" s="12">
        <f t="shared" si="18"/>
        <v>0</v>
      </c>
      <c r="M136" s="12">
        <f t="shared" si="18"/>
        <v>0</v>
      </c>
      <c r="N136" s="12">
        <f t="shared" si="18"/>
        <v>0</v>
      </c>
      <c r="O136" s="12">
        <f t="shared" si="18"/>
        <v>0</v>
      </c>
      <c r="P136" s="12">
        <f t="shared" si="18"/>
        <v>0</v>
      </c>
      <c r="Q136" s="12">
        <f t="shared" si="18"/>
        <v>0</v>
      </c>
      <c r="R136" s="12">
        <f t="shared" si="18"/>
        <v>0</v>
      </c>
      <c r="S136" s="12">
        <f t="shared" si="18"/>
        <v>0</v>
      </c>
      <c r="T136" s="13">
        <f t="shared" si="18"/>
        <v>0</v>
      </c>
      <c r="U136" s="172"/>
      <c r="V136" s="23"/>
      <c r="W136" s="23"/>
      <c r="X136" s="23"/>
      <c r="Y136" s="23"/>
      <c r="Z136" s="23"/>
      <c r="AA136" s="23"/>
      <c r="AB136" s="23"/>
      <c r="AC136" s="23"/>
    </row>
    <row r="137" spans="2:29" x14ac:dyDescent="0.3">
      <c r="B137" s="71">
        <v>1001</v>
      </c>
      <c r="C137" s="149"/>
      <c r="D137" s="207"/>
      <c r="E137" s="513"/>
      <c r="F137" s="514"/>
      <c r="G137" s="47">
        <v>0</v>
      </c>
      <c r="H137" s="153"/>
      <c r="I137" s="154"/>
      <c r="J137" s="27"/>
      <c r="K137" s="14">
        <f t="shared" ref="K137:T147" si="19">IF($G137="Invoer",0,IF($G137=0,0,IF(AND(K$22&gt;=$H137,MOD($H137-K$22,$I137)=0),$G137,0)))</f>
        <v>0</v>
      </c>
      <c r="L137" s="15">
        <f t="shared" si="19"/>
        <v>0</v>
      </c>
      <c r="M137" s="15">
        <f t="shared" si="19"/>
        <v>0</v>
      </c>
      <c r="N137" s="15">
        <f t="shared" si="19"/>
        <v>0</v>
      </c>
      <c r="O137" s="15">
        <f t="shared" si="19"/>
        <v>0</v>
      </c>
      <c r="P137" s="15">
        <f t="shared" si="19"/>
        <v>0</v>
      </c>
      <c r="Q137" s="15">
        <f t="shared" si="19"/>
        <v>0</v>
      </c>
      <c r="R137" s="15">
        <f t="shared" si="19"/>
        <v>0</v>
      </c>
      <c r="S137" s="15">
        <f t="shared" si="19"/>
        <v>0</v>
      </c>
      <c r="T137" s="16">
        <f t="shared" si="19"/>
        <v>0</v>
      </c>
      <c r="U137" s="172"/>
      <c r="V137" s="23"/>
      <c r="W137" s="23"/>
      <c r="X137" s="23"/>
      <c r="Y137" s="23"/>
      <c r="Z137" s="23"/>
      <c r="AA137" s="23"/>
      <c r="AB137" s="23"/>
      <c r="AC137" s="23"/>
    </row>
    <row r="138" spans="2:29" ht="28.8" x14ac:dyDescent="0.3">
      <c r="B138" s="71">
        <v>1002</v>
      </c>
      <c r="C138" s="149"/>
      <c r="D138" s="207" t="s">
        <v>340</v>
      </c>
      <c r="E138" s="513" t="s">
        <v>240</v>
      </c>
      <c r="F138" s="514"/>
      <c r="G138" s="47" t="s">
        <v>351</v>
      </c>
      <c r="H138" s="153">
        <v>2024</v>
      </c>
      <c r="I138" s="154">
        <v>99</v>
      </c>
      <c r="J138" s="27"/>
      <c r="K138" s="14">
        <f t="shared" si="19"/>
        <v>0</v>
      </c>
      <c r="L138" s="15">
        <f t="shared" si="19"/>
        <v>0</v>
      </c>
      <c r="M138" s="15">
        <f t="shared" si="19"/>
        <v>0</v>
      </c>
      <c r="N138" s="15">
        <f t="shared" si="19"/>
        <v>0</v>
      </c>
      <c r="O138" s="15">
        <f t="shared" si="19"/>
        <v>0</v>
      </c>
      <c r="P138" s="15">
        <f t="shared" si="19"/>
        <v>0</v>
      </c>
      <c r="Q138" s="15">
        <f t="shared" si="19"/>
        <v>0</v>
      </c>
      <c r="R138" s="15">
        <f t="shared" si="19"/>
        <v>0</v>
      </c>
      <c r="S138" s="15">
        <f t="shared" si="19"/>
        <v>0</v>
      </c>
      <c r="T138" s="16">
        <f t="shared" si="19"/>
        <v>0</v>
      </c>
      <c r="U138" s="172"/>
      <c r="V138" s="23"/>
      <c r="W138" s="23"/>
      <c r="X138" s="23"/>
      <c r="Y138" s="23"/>
      <c r="Z138" s="23"/>
      <c r="AA138" s="23"/>
      <c r="AB138" s="23"/>
      <c r="AC138" s="23"/>
    </row>
    <row r="139" spans="2:29" x14ac:dyDescent="0.3">
      <c r="B139" s="71">
        <v>1003</v>
      </c>
      <c r="C139" s="149"/>
      <c r="D139" s="207" t="s">
        <v>341</v>
      </c>
      <c r="E139" s="513" t="s">
        <v>240</v>
      </c>
      <c r="F139" s="514"/>
      <c r="G139" s="47" t="s">
        <v>351</v>
      </c>
      <c r="H139" s="153">
        <v>2024</v>
      </c>
      <c r="I139" s="154">
        <v>99</v>
      </c>
      <c r="J139" s="27"/>
      <c r="K139" s="14">
        <f t="shared" si="19"/>
        <v>0</v>
      </c>
      <c r="L139" s="15">
        <f t="shared" si="19"/>
        <v>0</v>
      </c>
      <c r="M139" s="15">
        <f t="shared" si="19"/>
        <v>0</v>
      </c>
      <c r="N139" s="15">
        <f t="shared" si="19"/>
        <v>0</v>
      </c>
      <c r="O139" s="15">
        <f t="shared" si="19"/>
        <v>0</v>
      </c>
      <c r="P139" s="15">
        <f t="shared" si="19"/>
        <v>0</v>
      </c>
      <c r="Q139" s="15">
        <f t="shared" si="19"/>
        <v>0</v>
      </c>
      <c r="R139" s="15">
        <f t="shared" si="19"/>
        <v>0</v>
      </c>
      <c r="S139" s="15">
        <f t="shared" si="19"/>
        <v>0</v>
      </c>
      <c r="T139" s="16">
        <f t="shared" si="19"/>
        <v>0</v>
      </c>
      <c r="U139" s="172"/>
      <c r="V139" s="23"/>
      <c r="W139" s="23"/>
      <c r="X139" s="23"/>
      <c r="Y139" s="23"/>
      <c r="Z139" s="23"/>
      <c r="AA139" s="23"/>
      <c r="AB139" s="23"/>
      <c r="AC139" s="23"/>
    </row>
    <row r="140" spans="2:29" ht="43.2" x14ac:dyDescent="0.3">
      <c r="B140" s="71">
        <v>1004</v>
      </c>
      <c r="C140" s="149"/>
      <c r="D140" s="207" t="s">
        <v>342</v>
      </c>
      <c r="E140" s="513" t="s">
        <v>241</v>
      </c>
      <c r="F140" s="514"/>
      <c r="G140" s="47" t="s">
        <v>351</v>
      </c>
      <c r="H140" s="153">
        <v>2024</v>
      </c>
      <c r="I140" s="154">
        <v>99</v>
      </c>
      <c r="J140" s="27"/>
      <c r="K140" s="14">
        <f t="shared" si="19"/>
        <v>0</v>
      </c>
      <c r="L140" s="15">
        <f t="shared" si="19"/>
        <v>0</v>
      </c>
      <c r="M140" s="15">
        <f t="shared" si="19"/>
        <v>0</v>
      </c>
      <c r="N140" s="15">
        <f t="shared" si="19"/>
        <v>0</v>
      </c>
      <c r="O140" s="15">
        <f t="shared" si="19"/>
        <v>0</v>
      </c>
      <c r="P140" s="15">
        <f t="shared" si="19"/>
        <v>0</v>
      </c>
      <c r="Q140" s="15">
        <f t="shared" si="19"/>
        <v>0</v>
      </c>
      <c r="R140" s="15">
        <f t="shared" si="19"/>
        <v>0</v>
      </c>
      <c r="S140" s="15">
        <f t="shared" si="19"/>
        <v>0</v>
      </c>
      <c r="T140" s="16">
        <f t="shared" si="19"/>
        <v>0</v>
      </c>
      <c r="U140" s="172"/>
      <c r="V140" s="23"/>
      <c r="W140" s="23"/>
      <c r="X140" s="23"/>
      <c r="Y140" s="23"/>
      <c r="Z140" s="23"/>
      <c r="AA140" s="23"/>
      <c r="AB140" s="23"/>
      <c r="AC140" s="23"/>
    </row>
    <row r="141" spans="2:29" ht="43.2" x14ac:dyDescent="0.3">
      <c r="B141" s="71">
        <v>1005</v>
      </c>
      <c r="C141" s="149"/>
      <c r="D141" s="207" t="s">
        <v>329</v>
      </c>
      <c r="E141" s="513" t="s">
        <v>240</v>
      </c>
      <c r="F141" s="514"/>
      <c r="G141" s="47" t="s">
        <v>351</v>
      </c>
      <c r="H141" s="153">
        <v>2024</v>
      </c>
      <c r="I141" s="154">
        <v>99</v>
      </c>
      <c r="J141" s="27"/>
      <c r="K141" s="14">
        <f t="shared" si="19"/>
        <v>0</v>
      </c>
      <c r="L141" s="15">
        <f t="shared" si="19"/>
        <v>0</v>
      </c>
      <c r="M141" s="15">
        <f t="shared" si="19"/>
        <v>0</v>
      </c>
      <c r="N141" s="15">
        <f t="shared" si="19"/>
        <v>0</v>
      </c>
      <c r="O141" s="15">
        <f t="shared" si="19"/>
        <v>0</v>
      </c>
      <c r="P141" s="15">
        <f t="shared" si="19"/>
        <v>0</v>
      </c>
      <c r="Q141" s="15">
        <f t="shared" si="19"/>
        <v>0</v>
      </c>
      <c r="R141" s="15">
        <f t="shared" si="19"/>
        <v>0</v>
      </c>
      <c r="S141" s="15">
        <f t="shared" si="19"/>
        <v>0</v>
      </c>
      <c r="T141" s="16">
        <f t="shared" si="19"/>
        <v>0</v>
      </c>
      <c r="U141" s="172"/>
      <c r="V141" s="23"/>
      <c r="W141" s="23"/>
      <c r="X141" s="23"/>
      <c r="Y141" s="23"/>
      <c r="Z141" s="23"/>
      <c r="AA141" s="23"/>
      <c r="AB141" s="23"/>
      <c r="AC141" s="23"/>
    </row>
    <row r="142" spans="2:29" ht="43.2" x14ac:dyDescent="0.3">
      <c r="B142" s="71">
        <v>1006</v>
      </c>
      <c r="C142" s="149"/>
      <c r="D142" s="207" t="s">
        <v>343</v>
      </c>
      <c r="E142" s="513" t="s">
        <v>240</v>
      </c>
      <c r="F142" s="514"/>
      <c r="G142" s="47" t="s">
        <v>351</v>
      </c>
      <c r="H142" s="153">
        <v>2024</v>
      </c>
      <c r="I142" s="154">
        <v>99</v>
      </c>
      <c r="J142" s="27"/>
      <c r="K142" s="14">
        <f t="shared" si="19"/>
        <v>0</v>
      </c>
      <c r="L142" s="15">
        <f t="shared" si="19"/>
        <v>0</v>
      </c>
      <c r="M142" s="15">
        <f t="shared" si="19"/>
        <v>0</v>
      </c>
      <c r="N142" s="15">
        <f t="shared" si="19"/>
        <v>0</v>
      </c>
      <c r="O142" s="15">
        <f t="shared" si="19"/>
        <v>0</v>
      </c>
      <c r="P142" s="15">
        <f t="shared" si="19"/>
        <v>0</v>
      </c>
      <c r="Q142" s="15">
        <f t="shared" si="19"/>
        <v>0</v>
      </c>
      <c r="R142" s="15">
        <f t="shared" si="19"/>
        <v>0</v>
      </c>
      <c r="S142" s="15">
        <f t="shared" si="19"/>
        <v>0</v>
      </c>
      <c r="T142" s="16">
        <f t="shared" si="19"/>
        <v>0</v>
      </c>
      <c r="U142" s="172"/>
      <c r="V142" s="23"/>
      <c r="W142" s="23"/>
      <c r="X142" s="23"/>
      <c r="Y142" s="23"/>
      <c r="Z142" s="23"/>
      <c r="AA142" s="23"/>
      <c r="AB142" s="23"/>
      <c r="AC142" s="23"/>
    </row>
    <row r="143" spans="2:29" x14ac:dyDescent="0.3">
      <c r="B143" s="71">
        <v>1007</v>
      </c>
      <c r="C143" s="149"/>
      <c r="D143" s="207"/>
      <c r="E143" s="513"/>
      <c r="F143" s="514"/>
      <c r="G143" s="47">
        <v>0</v>
      </c>
      <c r="H143" s="153"/>
      <c r="I143" s="154"/>
      <c r="J143" s="27"/>
      <c r="K143" s="14">
        <f t="shared" si="19"/>
        <v>0</v>
      </c>
      <c r="L143" s="15">
        <f t="shared" si="19"/>
        <v>0</v>
      </c>
      <c r="M143" s="15">
        <f t="shared" si="19"/>
        <v>0</v>
      </c>
      <c r="N143" s="15">
        <f t="shared" si="19"/>
        <v>0</v>
      </c>
      <c r="O143" s="15">
        <f t="shared" si="19"/>
        <v>0</v>
      </c>
      <c r="P143" s="15">
        <f t="shared" si="19"/>
        <v>0</v>
      </c>
      <c r="Q143" s="15">
        <f t="shared" si="19"/>
        <v>0</v>
      </c>
      <c r="R143" s="15">
        <f t="shared" si="19"/>
        <v>0</v>
      </c>
      <c r="S143" s="15">
        <f t="shared" si="19"/>
        <v>0</v>
      </c>
      <c r="T143" s="16">
        <f t="shared" si="19"/>
        <v>0</v>
      </c>
      <c r="U143" s="172"/>
      <c r="V143" s="23"/>
      <c r="W143" s="23"/>
      <c r="X143" s="23"/>
      <c r="Y143" s="23"/>
      <c r="Z143" s="23"/>
      <c r="AA143" s="23"/>
      <c r="AB143" s="23"/>
      <c r="AC143" s="23"/>
    </row>
    <row r="144" spans="2:29" x14ac:dyDescent="0.3">
      <c r="B144" s="71">
        <v>1008</v>
      </c>
      <c r="C144" s="149"/>
      <c r="D144" s="207"/>
      <c r="E144" s="513"/>
      <c r="F144" s="514"/>
      <c r="G144" s="47">
        <v>0</v>
      </c>
      <c r="H144" s="153"/>
      <c r="I144" s="154"/>
      <c r="J144" s="27"/>
      <c r="K144" s="14">
        <f t="shared" si="19"/>
        <v>0</v>
      </c>
      <c r="L144" s="15">
        <f t="shared" si="19"/>
        <v>0</v>
      </c>
      <c r="M144" s="15">
        <f t="shared" si="19"/>
        <v>0</v>
      </c>
      <c r="N144" s="15">
        <f t="shared" si="19"/>
        <v>0</v>
      </c>
      <c r="O144" s="15">
        <f t="shared" si="19"/>
        <v>0</v>
      </c>
      <c r="P144" s="15">
        <f t="shared" si="19"/>
        <v>0</v>
      </c>
      <c r="Q144" s="15">
        <f t="shared" si="19"/>
        <v>0</v>
      </c>
      <c r="R144" s="15">
        <f t="shared" si="19"/>
        <v>0</v>
      </c>
      <c r="S144" s="15">
        <f t="shared" si="19"/>
        <v>0</v>
      </c>
      <c r="T144" s="16">
        <f t="shared" si="19"/>
        <v>0</v>
      </c>
      <c r="U144" s="172"/>
      <c r="V144" s="23"/>
      <c r="W144" s="23"/>
      <c r="X144" s="23"/>
      <c r="Y144" s="23"/>
      <c r="Z144" s="23"/>
      <c r="AA144" s="23"/>
      <c r="AB144" s="23"/>
      <c r="AC144" s="23"/>
    </row>
    <row r="145" spans="2:29" x14ac:dyDescent="0.3">
      <c r="B145" s="71">
        <v>1009</v>
      </c>
      <c r="C145" s="149"/>
      <c r="D145" s="207"/>
      <c r="E145" s="513"/>
      <c r="F145" s="514"/>
      <c r="G145" s="47">
        <v>0</v>
      </c>
      <c r="H145" s="153"/>
      <c r="I145" s="154"/>
      <c r="J145" s="27"/>
      <c r="K145" s="14">
        <f t="shared" si="19"/>
        <v>0</v>
      </c>
      <c r="L145" s="15">
        <f t="shared" si="19"/>
        <v>0</v>
      </c>
      <c r="M145" s="15">
        <f t="shared" si="19"/>
        <v>0</v>
      </c>
      <c r="N145" s="15">
        <f t="shared" si="19"/>
        <v>0</v>
      </c>
      <c r="O145" s="15">
        <f t="shared" si="19"/>
        <v>0</v>
      </c>
      <c r="P145" s="15">
        <f t="shared" si="19"/>
        <v>0</v>
      </c>
      <c r="Q145" s="15">
        <f t="shared" si="19"/>
        <v>0</v>
      </c>
      <c r="R145" s="15">
        <f t="shared" si="19"/>
        <v>0</v>
      </c>
      <c r="S145" s="15">
        <f t="shared" si="19"/>
        <v>0</v>
      </c>
      <c r="T145" s="16">
        <f t="shared" si="19"/>
        <v>0</v>
      </c>
      <c r="U145" s="172"/>
      <c r="V145" s="23"/>
      <c r="W145" s="23"/>
      <c r="X145" s="23"/>
      <c r="Y145" s="23"/>
      <c r="Z145" s="23"/>
      <c r="AA145" s="23"/>
      <c r="AB145" s="23"/>
      <c r="AC145" s="23"/>
    </row>
    <row r="146" spans="2:29" ht="14.1" customHeight="1" x14ac:dyDescent="0.3">
      <c r="B146" s="71">
        <v>1010</v>
      </c>
      <c r="C146" s="149" t="s">
        <v>136</v>
      </c>
      <c r="D146" s="157" t="s">
        <v>36</v>
      </c>
      <c r="E146" s="515"/>
      <c r="F146" s="516"/>
      <c r="G146" s="47">
        <v>0</v>
      </c>
      <c r="H146" s="153"/>
      <c r="I146" s="154"/>
      <c r="J146" s="27"/>
      <c r="K146" s="14">
        <f t="shared" si="19"/>
        <v>0</v>
      </c>
      <c r="L146" s="15">
        <f t="shared" si="19"/>
        <v>0</v>
      </c>
      <c r="M146" s="15">
        <f t="shared" si="19"/>
        <v>0</v>
      </c>
      <c r="N146" s="15">
        <f t="shared" si="19"/>
        <v>0</v>
      </c>
      <c r="O146" s="15">
        <f t="shared" si="19"/>
        <v>0</v>
      </c>
      <c r="P146" s="15">
        <f t="shared" si="19"/>
        <v>0</v>
      </c>
      <c r="Q146" s="15">
        <f t="shared" si="19"/>
        <v>0</v>
      </c>
      <c r="R146" s="15">
        <f t="shared" si="19"/>
        <v>0</v>
      </c>
      <c r="S146" s="15">
        <f t="shared" si="19"/>
        <v>0</v>
      </c>
      <c r="T146" s="16">
        <f t="shared" si="19"/>
        <v>0</v>
      </c>
      <c r="U146" s="172"/>
      <c r="V146" s="23"/>
      <c r="W146" s="23"/>
      <c r="X146" s="23"/>
      <c r="Y146" s="23"/>
      <c r="Z146" s="23"/>
      <c r="AA146" s="23"/>
      <c r="AB146" s="23"/>
      <c r="AC146" s="23"/>
    </row>
    <row r="147" spans="2:29" ht="14.1" customHeight="1" thickBot="1" x14ac:dyDescent="0.35">
      <c r="B147" s="159">
        <v>1050</v>
      </c>
      <c r="C147" s="160" t="s">
        <v>137</v>
      </c>
      <c r="D147" s="227" t="s">
        <v>245</v>
      </c>
      <c r="E147" s="517"/>
      <c r="F147" s="518"/>
      <c r="G147" s="48">
        <v>0</v>
      </c>
      <c r="H147" s="164"/>
      <c r="I147" s="165"/>
      <c r="J147" s="27"/>
      <c r="K147" s="20">
        <f t="shared" si="19"/>
        <v>0</v>
      </c>
      <c r="L147" s="21">
        <f t="shared" si="19"/>
        <v>0</v>
      </c>
      <c r="M147" s="21">
        <f t="shared" si="19"/>
        <v>0</v>
      </c>
      <c r="N147" s="21">
        <f t="shared" si="19"/>
        <v>0</v>
      </c>
      <c r="O147" s="21">
        <f t="shared" si="19"/>
        <v>0</v>
      </c>
      <c r="P147" s="21">
        <f t="shared" si="19"/>
        <v>0</v>
      </c>
      <c r="Q147" s="21">
        <f t="shared" si="19"/>
        <v>0</v>
      </c>
      <c r="R147" s="21">
        <f t="shared" si="19"/>
        <v>0</v>
      </c>
      <c r="S147" s="21">
        <f t="shared" si="19"/>
        <v>0</v>
      </c>
      <c r="T147" s="22">
        <f t="shared" si="19"/>
        <v>0</v>
      </c>
      <c r="U147" s="172"/>
      <c r="V147" s="23"/>
      <c r="W147" s="23"/>
      <c r="X147" s="23"/>
      <c r="Y147" s="23"/>
      <c r="Z147" s="23"/>
      <c r="AA147" s="23"/>
      <c r="AB147" s="23"/>
      <c r="AC147" s="23"/>
    </row>
    <row r="148" spans="2:29" ht="14.1" customHeight="1" thickBot="1" x14ac:dyDescent="0.35">
      <c r="D148" s="228" t="str">
        <f ca="1">IF(D136+540&lt;D135,"Ver",D146)</f>
        <v>Ja</v>
      </c>
      <c r="E148" s="123"/>
      <c r="F148" s="62"/>
      <c r="G148" s="43"/>
      <c r="H148" s="197"/>
      <c r="I148" s="63"/>
      <c r="J148" s="27"/>
      <c r="K148" s="23"/>
      <c r="L148" s="23"/>
      <c r="M148" s="23"/>
      <c r="N148" s="23"/>
      <c r="O148" s="23"/>
      <c r="P148" s="23"/>
      <c r="Q148" s="23"/>
      <c r="R148" s="23"/>
      <c r="S148" s="23"/>
      <c r="T148" s="23"/>
      <c r="U148" s="172"/>
      <c r="V148" s="23"/>
      <c r="W148" s="23"/>
      <c r="X148" s="23"/>
      <c r="Y148" s="23"/>
      <c r="Z148" s="23"/>
      <c r="AA148" s="23"/>
      <c r="AB148" s="23"/>
      <c r="AC148" s="23"/>
    </row>
    <row r="149" spans="2:29" ht="13.5" customHeight="1" thickBot="1" x14ac:dyDescent="0.35">
      <c r="B149" s="507" t="s">
        <v>138</v>
      </c>
      <c r="C149" s="508"/>
      <c r="D149" s="204"/>
      <c r="E149" s="123"/>
      <c r="F149" s="62"/>
      <c r="G149" s="43"/>
      <c r="H149" s="197"/>
      <c r="I149" s="63"/>
      <c r="J149" s="27"/>
      <c r="K149" s="23"/>
      <c r="L149" s="23"/>
      <c r="M149" s="23"/>
      <c r="N149" s="23"/>
      <c r="O149" s="23"/>
      <c r="P149" s="23"/>
      <c r="Q149" s="23"/>
      <c r="R149" s="23"/>
      <c r="S149" s="23"/>
      <c r="T149" s="23"/>
      <c r="U149" s="172"/>
      <c r="V149" s="23"/>
      <c r="W149" s="23"/>
      <c r="X149" s="23"/>
      <c r="Y149" s="23"/>
      <c r="Z149" s="23"/>
      <c r="AA149" s="23"/>
      <c r="AB149" s="23"/>
      <c r="AC149" s="23"/>
    </row>
    <row r="150" spans="2:29" x14ac:dyDescent="0.3">
      <c r="B150" s="141">
        <v>1100</v>
      </c>
      <c r="C150" s="229"/>
      <c r="D150" s="143"/>
      <c r="E150" s="230"/>
      <c r="F150" s="231"/>
      <c r="G150" s="44"/>
      <c r="H150" s="146"/>
      <c r="I150" s="147"/>
      <c r="J150" s="27"/>
      <c r="K150" s="11">
        <f t="shared" ref="K150:T150" si="20">IF($G150=0,0,IF(AND(K$22&gt;=$H150,MOD($H150-K$22,$I150)=0),$G150,0))</f>
        <v>0</v>
      </c>
      <c r="L150" s="12">
        <f t="shared" si="20"/>
        <v>0</v>
      </c>
      <c r="M150" s="12">
        <f t="shared" si="20"/>
        <v>0</v>
      </c>
      <c r="N150" s="12">
        <f t="shared" si="20"/>
        <v>0</v>
      </c>
      <c r="O150" s="12">
        <f t="shared" si="20"/>
        <v>0</v>
      </c>
      <c r="P150" s="12">
        <f t="shared" si="20"/>
        <v>0</v>
      </c>
      <c r="Q150" s="12">
        <f t="shared" si="20"/>
        <v>0</v>
      </c>
      <c r="R150" s="12">
        <f t="shared" si="20"/>
        <v>0</v>
      </c>
      <c r="S150" s="12">
        <f t="shared" si="20"/>
        <v>0</v>
      </c>
      <c r="T150" s="13">
        <f t="shared" si="20"/>
        <v>0</v>
      </c>
      <c r="U150" s="172"/>
      <c r="V150" s="23"/>
      <c r="W150" s="23"/>
      <c r="X150" s="23"/>
      <c r="Y150" s="23"/>
      <c r="Z150" s="23"/>
      <c r="AA150" s="23"/>
      <c r="AB150" s="23"/>
      <c r="AC150" s="23"/>
    </row>
    <row r="151" spans="2:29" ht="43.2" x14ac:dyDescent="0.3">
      <c r="B151" s="71">
        <v>1101</v>
      </c>
      <c r="C151" s="177"/>
      <c r="D151" s="156" t="s">
        <v>344</v>
      </c>
      <c r="E151" s="233"/>
      <c r="F151" s="234"/>
      <c r="G151" s="45" t="s">
        <v>351</v>
      </c>
      <c r="H151" s="153">
        <v>2024</v>
      </c>
      <c r="I151" s="154">
        <v>99</v>
      </c>
      <c r="J151" s="27"/>
      <c r="K151" s="14">
        <f t="shared" ref="K151:T161" si="21">IF($G151="Invoer",0,IF($G151=0,0,IF(AND(K$22&gt;=$H151,MOD($H151-K$22,$I151)=0),$G151,0)))</f>
        <v>0</v>
      </c>
      <c r="L151" s="15">
        <f t="shared" si="21"/>
        <v>0</v>
      </c>
      <c r="M151" s="15">
        <f t="shared" si="21"/>
        <v>0</v>
      </c>
      <c r="N151" s="15">
        <f t="shared" si="21"/>
        <v>0</v>
      </c>
      <c r="O151" s="15">
        <f t="shared" si="21"/>
        <v>0</v>
      </c>
      <c r="P151" s="15">
        <f t="shared" si="21"/>
        <v>0</v>
      </c>
      <c r="Q151" s="15">
        <f t="shared" si="21"/>
        <v>0</v>
      </c>
      <c r="R151" s="15">
        <f t="shared" si="21"/>
        <v>0</v>
      </c>
      <c r="S151" s="15">
        <f t="shared" si="21"/>
        <v>0</v>
      </c>
      <c r="T151" s="16">
        <f t="shared" si="21"/>
        <v>0</v>
      </c>
      <c r="U151" s="172"/>
      <c r="V151" s="23"/>
      <c r="W151" s="23"/>
      <c r="X151" s="23"/>
      <c r="Y151" s="23"/>
      <c r="Z151" s="23"/>
      <c r="AA151" s="23"/>
      <c r="AB151" s="23"/>
      <c r="AC151" s="23"/>
    </row>
    <row r="152" spans="2:29" ht="28.8" x14ac:dyDescent="0.3">
      <c r="B152" s="71">
        <v>1102</v>
      </c>
      <c r="C152" s="177"/>
      <c r="D152" s="156" t="s">
        <v>327</v>
      </c>
      <c r="E152" s="233"/>
      <c r="F152" s="234"/>
      <c r="G152" s="45" t="s">
        <v>351</v>
      </c>
      <c r="H152" s="153">
        <v>2024</v>
      </c>
      <c r="I152" s="154">
        <v>99</v>
      </c>
      <c r="J152" s="27"/>
      <c r="K152" s="14">
        <f t="shared" si="21"/>
        <v>0</v>
      </c>
      <c r="L152" s="15">
        <f t="shared" si="21"/>
        <v>0</v>
      </c>
      <c r="M152" s="15">
        <f t="shared" si="21"/>
        <v>0</v>
      </c>
      <c r="N152" s="15">
        <f t="shared" si="21"/>
        <v>0</v>
      </c>
      <c r="O152" s="15">
        <f t="shared" si="21"/>
        <v>0</v>
      </c>
      <c r="P152" s="15">
        <f t="shared" si="21"/>
        <v>0</v>
      </c>
      <c r="Q152" s="15">
        <f t="shared" si="21"/>
        <v>0</v>
      </c>
      <c r="R152" s="15">
        <f t="shared" si="21"/>
        <v>0</v>
      </c>
      <c r="S152" s="15">
        <f t="shared" si="21"/>
        <v>0</v>
      </c>
      <c r="T152" s="16">
        <f t="shared" si="21"/>
        <v>0</v>
      </c>
      <c r="U152" s="172"/>
      <c r="V152" s="23"/>
      <c r="W152" s="23"/>
      <c r="X152" s="23"/>
      <c r="Y152" s="23"/>
      <c r="Z152" s="23"/>
      <c r="AA152" s="23"/>
      <c r="AB152" s="23"/>
      <c r="AC152" s="23"/>
    </row>
    <row r="153" spans="2:29" ht="43.2" x14ac:dyDescent="0.3">
      <c r="B153" s="71">
        <v>1103</v>
      </c>
      <c r="C153" s="177"/>
      <c r="D153" s="156" t="s">
        <v>348</v>
      </c>
      <c r="E153" s="233"/>
      <c r="F153" s="234"/>
      <c r="G153" s="45">
        <v>0</v>
      </c>
      <c r="H153" s="153"/>
      <c r="I153" s="154"/>
      <c r="J153" s="27"/>
      <c r="K153" s="14">
        <f t="shared" si="21"/>
        <v>0</v>
      </c>
      <c r="L153" s="15">
        <f t="shared" si="21"/>
        <v>0</v>
      </c>
      <c r="M153" s="15">
        <f t="shared" si="21"/>
        <v>0</v>
      </c>
      <c r="N153" s="15">
        <f t="shared" si="21"/>
        <v>0</v>
      </c>
      <c r="O153" s="15">
        <f t="shared" si="21"/>
        <v>0</v>
      </c>
      <c r="P153" s="15">
        <f t="shared" si="21"/>
        <v>0</v>
      </c>
      <c r="Q153" s="15">
        <f t="shared" si="21"/>
        <v>0</v>
      </c>
      <c r="R153" s="15">
        <f t="shared" si="21"/>
        <v>0</v>
      </c>
      <c r="S153" s="15">
        <f t="shared" si="21"/>
        <v>0</v>
      </c>
      <c r="T153" s="16">
        <f t="shared" si="21"/>
        <v>0</v>
      </c>
      <c r="U153" s="172"/>
      <c r="V153" s="23"/>
      <c r="W153" s="23"/>
      <c r="X153" s="23"/>
      <c r="Y153" s="23"/>
      <c r="Z153" s="23"/>
      <c r="AA153" s="23"/>
      <c r="AB153" s="23"/>
      <c r="AC153" s="23"/>
    </row>
    <row r="154" spans="2:29" x14ac:dyDescent="0.3">
      <c r="B154" s="71">
        <v>1104</v>
      </c>
      <c r="C154" s="177"/>
      <c r="D154" s="156"/>
      <c r="E154" s="233"/>
      <c r="F154" s="234"/>
      <c r="G154" s="45">
        <v>0</v>
      </c>
      <c r="H154" s="153"/>
      <c r="I154" s="154"/>
      <c r="J154" s="27"/>
      <c r="K154" s="14">
        <f t="shared" si="21"/>
        <v>0</v>
      </c>
      <c r="L154" s="15">
        <f t="shared" si="21"/>
        <v>0</v>
      </c>
      <c r="M154" s="15">
        <f t="shared" si="21"/>
        <v>0</v>
      </c>
      <c r="N154" s="15">
        <f t="shared" si="21"/>
        <v>0</v>
      </c>
      <c r="O154" s="15">
        <f t="shared" si="21"/>
        <v>0</v>
      </c>
      <c r="P154" s="15">
        <f t="shared" si="21"/>
        <v>0</v>
      </c>
      <c r="Q154" s="15">
        <f t="shared" si="21"/>
        <v>0</v>
      </c>
      <c r="R154" s="15">
        <f t="shared" si="21"/>
        <v>0</v>
      </c>
      <c r="S154" s="15">
        <f t="shared" si="21"/>
        <v>0</v>
      </c>
      <c r="T154" s="16">
        <f t="shared" si="21"/>
        <v>0</v>
      </c>
      <c r="U154" s="172"/>
      <c r="V154" s="23"/>
      <c r="W154" s="23"/>
      <c r="X154" s="23"/>
      <c r="Y154" s="23"/>
      <c r="Z154" s="23"/>
      <c r="AA154" s="23"/>
      <c r="AB154" s="23"/>
      <c r="AC154" s="23"/>
    </row>
    <row r="155" spans="2:29" x14ac:dyDescent="0.3">
      <c r="B155" s="71">
        <v>1105</v>
      </c>
      <c r="C155" s="177"/>
      <c r="D155" s="156"/>
      <c r="E155" s="233"/>
      <c r="F155" s="234"/>
      <c r="G155" s="45">
        <v>0</v>
      </c>
      <c r="H155" s="153"/>
      <c r="I155" s="154"/>
      <c r="J155" s="27"/>
      <c r="K155" s="14">
        <f t="shared" si="21"/>
        <v>0</v>
      </c>
      <c r="L155" s="15">
        <f t="shared" si="21"/>
        <v>0</v>
      </c>
      <c r="M155" s="15">
        <f t="shared" si="21"/>
        <v>0</v>
      </c>
      <c r="N155" s="15">
        <f t="shared" si="21"/>
        <v>0</v>
      </c>
      <c r="O155" s="15">
        <f t="shared" si="21"/>
        <v>0</v>
      </c>
      <c r="P155" s="15">
        <f t="shared" si="21"/>
        <v>0</v>
      </c>
      <c r="Q155" s="15">
        <f t="shared" si="21"/>
        <v>0</v>
      </c>
      <c r="R155" s="15">
        <f t="shared" si="21"/>
        <v>0</v>
      </c>
      <c r="S155" s="15">
        <f t="shared" si="21"/>
        <v>0</v>
      </c>
      <c r="T155" s="16">
        <f t="shared" si="21"/>
        <v>0</v>
      </c>
      <c r="U155" s="172"/>
      <c r="V155" s="23"/>
      <c r="W155" s="23"/>
      <c r="X155" s="23"/>
      <c r="Y155" s="23"/>
      <c r="Z155" s="23"/>
      <c r="AA155" s="23"/>
      <c r="AB155" s="23"/>
      <c r="AC155" s="23"/>
    </row>
    <row r="156" spans="2:29" x14ac:dyDescent="0.3">
      <c r="B156" s="71">
        <v>1106</v>
      </c>
      <c r="C156" s="177"/>
      <c r="D156" s="156"/>
      <c r="E156" s="233"/>
      <c r="F156" s="234"/>
      <c r="G156" s="45">
        <v>0</v>
      </c>
      <c r="H156" s="153"/>
      <c r="I156" s="154"/>
      <c r="J156" s="27"/>
      <c r="K156" s="14">
        <f t="shared" si="21"/>
        <v>0</v>
      </c>
      <c r="L156" s="15">
        <f t="shared" si="21"/>
        <v>0</v>
      </c>
      <c r="M156" s="15">
        <f t="shared" si="21"/>
        <v>0</v>
      </c>
      <c r="N156" s="15">
        <f t="shared" si="21"/>
        <v>0</v>
      </c>
      <c r="O156" s="15">
        <f t="shared" si="21"/>
        <v>0</v>
      </c>
      <c r="P156" s="15">
        <f t="shared" si="21"/>
        <v>0</v>
      </c>
      <c r="Q156" s="15">
        <f t="shared" si="21"/>
        <v>0</v>
      </c>
      <c r="R156" s="15">
        <f t="shared" si="21"/>
        <v>0</v>
      </c>
      <c r="S156" s="15">
        <f t="shared" si="21"/>
        <v>0</v>
      </c>
      <c r="T156" s="16">
        <f t="shared" si="21"/>
        <v>0</v>
      </c>
      <c r="U156" s="172"/>
      <c r="V156" s="23"/>
      <c r="W156" s="23"/>
      <c r="X156" s="23"/>
      <c r="Y156" s="23"/>
      <c r="Z156" s="23"/>
      <c r="AA156" s="23"/>
      <c r="AB156" s="23"/>
      <c r="AC156" s="23"/>
    </row>
    <row r="157" spans="2:29" x14ac:dyDescent="0.3">
      <c r="B157" s="71">
        <v>1107</v>
      </c>
      <c r="C157" s="177"/>
      <c r="D157" s="156"/>
      <c r="E157" s="233"/>
      <c r="F157" s="234"/>
      <c r="G157" s="45">
        <v>0</v>
      </c>
      <c r="H157" s="153"/>
      <c r="I157" s="154"/>
      <c r="J157" s="27"/>
      <c r="K157" s="14">
        <f t="shared" si="21"/>
        <v>0</v>
      </c>
      <c r="L157" s="15">
        <f t="shared" si="21"/>
        <v>0</v>
      </c>
      <c r="M157" s="15">
        <f t="shared" si="21"/>
        <v>0</v>
      </c>
      <c r="N157" s="15">
        <f t="shared" si="21"/>
        <v>0</v>
      </c>
      <c r="O157" s="15">
        <f t="shared" si="21"/>
        <v>0</v>
      </c>
      <c r="P157" s="15">
        <f t="shared" si="21"/>
        <v>0</v>
      </c>
      <c r="Q157" s="15">
        <f t="shared" si="21"/>
        <v>0</v>
      </c>
      <c r="R157" s="15">
        <f t="shared" si="21"/>
        <v>0</v>
      </c>
      <c r="S157" s="15">
        <f t="shared" si="21"/>
        <v>0</v>
      </c>
      <c r="T157" s="16">
        <f t="shared" si="21"/>
        <v>0</v>
      </c>
      <c r="U157" s="172"/>
      <c r="V157" s="23"/>
      <c r="W157" s="23"/>
      <c r="X157" s="23"/>
      <c r="Y157" s="23"/>
      <c r="Z157" s="23"/>
      <c r="AA157" s="23"/>
      <c r="AB157" s="23"/>
      <c r="AC157" s="23"/>
    </row>
    <row r="158" spans="2:29" x14ac:dyDescent="0.3">
      <c r="B158" s="71">
        <v>1108</v>
      </c>
      <c r="C158" s="236"/>
      <c r="D158" s="156"/>
      <c r="E158" s="233"/>
      <c r="F158" s="234"/>
      <c r="G158" s="45">
        <v>0</v>
      </c>
      <c r="H158" s="153"/>
      <c r="I158" s="154"/>
      <c r="J158" s="27"/>
      <c r="K158" s="14">
        <f t="shared" si="21"/>
        <v>0</v>
      </c>
      <c r="L158" s="15">
        <f t="shared" si="21"/>
        <v>0</v>
      </c>
      <c r="M158" s="15">
        <f t="shared" si="21"/>
        <v>0</v>
      </c>
      <c r="N158" s="15">
        <f t="shared" si="21"/>
        <v>0</v>
      </c>
      <c r="O158" s="15">
        <f t="shared" si="21"/>
        <v>0</v>
      </c>
      <c r="P158" s="15">
        <f t="shared" si="21"/>
        <v>0</v>
      </c>
      <c r="Q158" s="15">
        <f t="shared" si="21"/>
        <v>0</v>
      </c>
      <c r="R158" s="15">
        <f t="shared" si="21"/>
        <v>0</v>
      </c>
      <c r="S158" s="15">
        <f t="shared" si="21"/>
        <v>0</v>
      </c>
      <c r="T158" s="16">
        <f t="shared" si="21"/>
        <v>0</v>
      </c>
      <c r="U158" s="172"/>
      <c r="V158" s="23"/>
      <c r="W158" s="23"/>
      <c r="X158" s="23"/>
      <c r="Y158" s="23"/>
      <c r="Z158" s="23"/>
      <c r="AA158" s="23"/>
      <c r="AB158" s="23"/>
      <c r="AC158" s="23"/>
    </row>
    <row r="159" spans="2:29" x14ac:dyDescent="0.3">
      <c r="B159" s="71">
        <v>1109</v>
      </c>
      <c r="C159" s="236"/>
      <c r="D159" s="156"/>
      <c r="E159" s="233"/>
      <c r="F159" s="234"/>
      <c r="G159" s="45">
        <v>0</v>
      </c>
      <c r="H159" s="153"/>
      <c r="I159" s="154"/>
      <c r="J159" s="27"/>
      <c r="K159" s="14">
        <f t="shared" si="21"/>
        <v>0</v>
      </c>
      <c r="L159" s="15">
        <f t="shared" si="21"/>
        <v>0</v>
      </c>
      <c r="M159" s="15">
        <f t="shared" si="21"/>
        <v>0</v>
      </c>
      <c r="N159" s="15">
        <f t="shared" si="21"/>
        <v>0</v>
      </c>
      <c r="O159" s="15">
        <f t="shared" si="21"/>
        <v>0</v>
      </c>
      <c r="P159" s="15">
        <f t="shared" si="21"/>
        <v>0</v>
      </c>
      <c r="Q159" s="15">
        <f t="shared" si="21"/>
        <v>0</v>
      </c>
      <c r="R159" s="15">
        <f t="shared" si="21"/>
        <v>0</v>
      </c>
      <c r="S159" s="15">
        <f t="shared" si="21"/>
        <v>0</v>
      </c>
      <c r="T159" s="16">
        <f t="shared" si="21"/>
        <v>0</v>
      </c>
      <c r="U159" s="172"/>
      <c r="V159" s="23"/>
      <c r="W159" s="23"/>
      <c r="X159" s="23"/>
      <c r="Y159" s="23"/>
      <c r="Z159" s="23"/>
      <c r="AA159" s="23"/>
      <c r="AB159" s="23"/>
      <c r="AC159" s="23"/>
    </row>
    <row r="160" spans="2:29" x14ac:dyDescent="0.3">
      <c r="B160" s="71">
        <v>1110</v>
      </c>
      <c r="C160" s="177"/>
      <c r="D160" s="156"/>
      <c r="E160" s="233"/>
      <c r="F160" s="234"/>
      <c r="G160" s="45">
        <v>0</v>
      </c>
      <c r="H160" s="153"/>
      <c r="I160" s="154"/>
      <c r="J160" s="27"/>
      <c r="K160" s="14">
        <f t="shared" si="21"/>
        <v>0</v>
      </c>
      <c r="L160" s="15">
        <f t="shared" si="21"/>
        <v>0</v>
      </c>
      <c r="M160" s="15">
        <f t="shared" si="21"/>
        <v>0</v>
      </c>
      <c r="N160" s="15">
        <f t="shared" si="21"/>
        <v>0</v>
      </c>
      <c r="O160" s="15">
        <f t="shared" si="21"/>
        <v>0</v>
      </c>
      <c r="P160" s="15">
        <f t="shared" si="21"/>
        <v>0</v>
      </c>
      <c r="Q160" s="15">
        <f t="shared" si="21"/>
        <v>0</v>
      </c>
      <c r="R160" s="15">
        <f t="shared" si="21"/>
        <v>0</v>
      </c>
      <c r="S160" s="15">
        <f t="shared" si="21"/>
        <v>0</v>
      </c>
      <c r="T160" s="16">
        <f t="shared" si="21"/>
        <v>0</v>
      </c>
      <c r="U160" s="172"/>
      <c r="V160" s="23"/>
      <c r="W160" s="23"/>
      <c r="X160" s="23"/>
      <c r="Y160" s="23"/>
      <c r="Z160" s="23"/>
      <c r="AA160" s="23"/>
      <c r="AB160" s="23"/>
      <c r="AC160" s="23"/>
    </row>
    <row r="161" spans="1:29" ht="15" thickBot="1" x14ac:dyDescent="0.35">
      <c r="B161" s="159">
        <v>1111</v>
      </c>
      <c r="C161" s="237"/>
      <c r="D161" s="161"/>
      <c r="E161" s="238"/>
      <c r="F161" s="239"/>
      <c r="G161" s="26">
        <v>0</v>
      </c>
      <c r="H161" s="164"/>
      <c r="I161" s="240"/>
      <c r="J161" s="27"/>
      <c r="K161" s="20">
        <f t="shared" si="21"/>
        <v>0</v>
      </c>
      <c r="L161" s="21">
        <f t="shared" si="21"/>
        <v>0</v>
      </c>
      <c r="M161" s="21">
        <f t="shared" si="21"/>
        <v>0</v>
      </c>
      <c r="N161" s="21">
        <f t="shared" si="21"/>
        <v>0</v>
      </c>
      <c r="O161" s="21">
        <f t="shared" si="21"/>
        <v>0</v>
      </c>
      <c r="P161" s="21">
        <f t="shared" si="21"/>
        <v>0</v>
      </c>
      <c r="Q161" s="21">
        <f t="shared" si="21"/>
        <v>0</v>
      </c>
      <c r="R161" s="21">
        <f t="shared" si="21"/>
        <v>0</v>
      </c>
      <c r="S161" s="21">
        <f t="shared" si="21"/>
        <v>0</v>
      </c>
      <c r="T161" s="22">
        <f t="shared" si="21"/>
        <v>0</v>
      </c>
      <c r="U161" s="172"/>
      <c r="V161" s="23"/>
      <c r="W161" s="23"/>
      <c r="X161" s="23"/>
      <c r="Y161" s="23"/>
      <c r="Z161" s="23"/>
      <c r="AA161" s="23"/>
      <c r="AB161" s="23"/>
      <c r="AC161" s="23"/>
    </row>
    <row r="162" spans="1:29" x14ac:dyDescent="0.3">
      <c r="B162" s="241"/>
      <c r="C162" s="242"/>
      <c r="D162" s="204"/>
      <c r="E162" s="62"/>
      <c r="F162" s="62"/>
      <c r="G162" s="221"/>
      <c r="H162" s="55"/>
      <c r="I162" s="63"/>
      <c r="J162" s="27"/>
      <c r="K162" s="23"/>
      <c r="L162" s="23"/>
      <c r="M162" s="23"/>
      <c r="N162" s="23"/>
      <c r="O162" s="23"/>
      <c r="P162" s="23"/>
      <c r="Q162" s="23"/>
      <c r="R162" s="23"/>
      <c r="S162" s="23"/>
      <c r="T162" s="23"/>
      <c r="U162" s="172"/>
      <c r="V162" s="23"/>
      <c r="W162" s="23"/>
      <c r="X162" s="23"/>
      <c r="Y162" s="23"/>
      <c r="Z162" s="23"/>
      <c r="AA162" s="23"/>
      <c r="AB162" s="23"/>
      <c r="AC162" s="23"/>
    </row>
    <row r="163" spans="1:29" ht="15" thickBot="1" x14ac:dyDescent="0.35">
      <c r="D163" s="116">
        <v>0</v>
      </c>
      <c r="E163" s="123">
        <v>0</v>
      </c>
      <c r="F163" s="124">
        <v>0</v>
      </c>
      <c r="G163" s="243"/>
      <c r="H163" s="171">
        <v>0</v>
      </c>
      <c r="I163" s="126">
        <v>0</v>
      </c>
      <c r="J163" s="27"/>
      <c r="K163" s="23"/>
      <c r="L163" s="23"/>
      <c r="M163" s="23"/>
      <c r="N163" s="23"/>
      <c r="O163" s="23"/>
      <c r="P163" s="23"/>
      <c r="Q163" s="23"/>
      <c r="R163" s="23"/>
      <c r="S163" s="23"/>
      <c r="T163" s="23"/>
      <c r="U163" s="172"/>
      <c r="V163" s="23"/>
      <c r="W163" s="23"/>
      <c r="X163" s="23"/>
      <c r="Y163" s="23"/>
      <c r="Z163" s="23"/>
      <c r="AA163" s="23"/>
      <c r="AB163" s="23"/>
      <c r="AC163" s="23"/>
    </row>
    <row r="164" spans="1:29" ht="15" customHeight="1" thickBot="1" x14ac:dyDescent="0.35">
      <c r="B164" s="479" t="s">
        <v>139</v>
      </c>
      <c r="C164" s="504"/>
      <c r="D164" s="116">
        <v>0</v>
      </c>
      <c r="E164" s="244">
        <f>SUM(E24:E115)</f>
        <v>117</v>
      </c>
      <c r="F164" s="124">
        <v>0</v>
      </c>
      <c r="G164" s="245"/>
      <c r="H164" s="146"/>
      <c r="I164" s="232"/>
      <c r="J164" s="27"/>
      <c r="K164" s="2">
        <f t="shared" ref="K164:T166" si="22">IF($G164=0,0,IF(AND(K$22&gt;=$H164,MOD($H164-K$22,$I164)=0),$G164,0))</f>
        <v>0</v>
      </c>
      <c r="L164" s="3">
        <f t="shared" si="22"/>
        <v>0</v>
      </c>
      <c r="M164" s="3">
        <f t="shared" si="22"/>
        <v>0</v>
      </c>
      <c r="N164" s="3">
        <f t="shared" si="22"/>
        <v>0</v>
      </c>
      <c r="O164" s="3">
        <f t="shared" si="22"/>
        <v>0</v>
      </c>
      <c r="P164" s="3">
        <f t="shared" si="22"/>
        <v>0</v>
      </c>
      <c r="Q164" s="3">
        <f t="shared" si="22"/>
        <v>0</v>
      </c>
      <c r="R164" s="3">
        <f t="shared" si="22"/>
        <v>0</v>
      </c>
      <c r="S164" s="3">
        <f t="shared" si="22"/>
        <v>0</v>
      </c>
      <c r="T164" s="4">
        <f t="shared" si="22"/>
        <v>0</v>
      </c>
      <c r="U164" s="172"/>
      <c r="V164" s="23"/>
      <c r="W164" s="23"/>
      <c r="X164" s="23"/>
      <c r="Y164" s="23"/>
      <c r="Z164" s="23"/>
      <c r="AA164" s="23"/>
      <c r="AB164" s="23"/>
      <c r="AC164" s="23"/>
    </row>
    <row r="165" spans="1:29" ht="15.9" customHeight="1" x14ac:dyDescent="0.3">
      <c r="A165" s="203"/>
      <c r="B165" s="487" t="s">
        <v>140</v>
      </c>
      <c r="C165" s="509"/>
      <c r="D165" s="246"/>
      <c r="E165" s="244">
        <f>COUNTIF(E24:E115,"&gt;1")</f>
        <v>37</v>
      </c>
      <c r="F165" s="124">
        <v>0</v>
      </c>
      <c r="G165" s="247"/>
      <c r="H165" s="153"/>
      <c r="I165" s="235"/>
      <c r="J165" s="27"/>
      <c r="K165" s="5">
        <f t="shared" si="22"/>
        <v>0</v>
      </c>
      <c r="L165" s="6">
        <f t="shared" si="22"/>
        <v>0</v>
      </c>
      <c r="M165" s="6">
        <f t="shared" si="22"/>
        <v>0</v>
      </c>
      <c r="N165" s="6">
        <f t="shared" si="22"/>
        <v>0</v>
      </c>
      <c r="O165" s="6">
        <f t="shared" si="22"/>
        <v>0</v>
      </c>
      <c r="P165" s="6">
        <f t="shared" si="22"/>
        <v>0</v>
      </c>
      <c r="Q165" s="6">
        <f t="shared" si="22"/>
        <v>0</v>
      </c>
      <c r="R165" s="6">
        <f t="shared" si="22"/>
        <v>0</v>
      </c>
      <c r="S165" s="6">
        <f t="shared" si="22"/>
        <v>0</v>
      </c>
      <c r="T165" s="7">
        <f t="shared" si="22"/>
        <v>0</v>
      </c>
      <c r="U165" s="172"/>
      <c r="V165" s="203"/>
      <c r="W165" s="203"/>
      <c r="X165" s="23"/>
      <c r="Y165" s="23"/>
      <c r="Z165" s="23"/>
      <c r="AA165" s="23"/>
      <c r="AB165" s="23"/>
    </row>
    <row r="166" spans="1:29" ht="15.9" customHeight="1" thickBot="1" x14ac:dyDescent="0.35">
      <c r="A166" s="203"/>
      <c r="B166" s="467" t="s">
        <v>141</v>
      </c>
      <c r="C166" s="510"/>
      <c r="D166" s="246"/>
      <c r="E166" s="244">
        <f>E164/E165</f>
        <v>3.1621621621621623</v>
      </c>
      <c r="F166" s="124">
        <v>0</v>
      </c>
      <c r="G166" s="248"/>
      <c r="H166" s="164"/>
      <c r="I166" s="240"/>
      <c r="J166" s="27"/>
      <c r="K166" s="8">
        <f t="shared" si="22"/>
        <v>0</v>
      </c>
      <c r="L166" s="9">
        <f t="shared" si="22"/>
        <v>0</v>
      </c>
      <c r="M166" s="9">
        <f t="shared" si="22"/>
        <v>0</v>
      </c>
      <c r="N166" s="9">
        <f t="shared" si="22"/>
        <v>0</v>
      </c>
      <c r="O166" s="9">
        <f t="shared" si="22"/>
        <v>0</v>
      </c>
      <c r="P166" s="9">
        <f t="shared" si="22"/>
        <v>0</v>
      </c>
      <c r="Q166" s="9">
        <f t="shared" si="22"/>
        <v>0</v>
      </c>
      <c r="R166" s="9">
        <f t="shared" si="22"/>
        <v>0</v>
      </c>
      <c r="S166" s="9">
        <f t="shared" si="22"/>
        <v>0</v>
      </c>
      <c r="T166" s="10">
        <f t="shared" si="22"/>
        <v>0</v>
      </c>
      <c r="U166" s="172"/>
      <c r="V166" s="203"/>
      <c r="W166" s="203"/>
      <c r="X166" s="23"/>
      <c r="Y166" s="23"/>
      <c r="Z166" s="23"/>
      <c r="AA166" s="23"/>
      <c r="AB166" s="23"/>
    </row>
    <row r="167" spans="1:29" ht="14.1" customHeight="1" thickBot="1" x14ac:dyDescent="0.35">
      <c r="C167" s="31"/>
      <c r="D167" s="31"/>
      <c r="E167" s="249">
        <f>_xlfn.CEILING.PRECISE(E166)</f>
        <v>4</v>
      </c>
      <c r="H167" s="31"/>
      <c r="J167" s="27"/>
      <c r="K167" s="250">
        <f t="shared" ref="K167:T167" si="23">COUNTIF(K24:K161,1)</f>
        <v>0</v>
      </c>
      <c r="L167" s="250">
        <f t="shared" si="23"/>
        <v>0</v>
      </c>
      <c r="M167" s="250">
        <f t="shared" si="23"/>
        <v>0</v>
      </c>
      <c r="N167" s="250">
        <f t="shared" si="23"/>
        <v>0</v>
      </c>
      <c r="O167" s="250">
        <f t="shared" si="23"/>
        <v>0</v>
      </c>
      <c r="P167" s="250">
        <f t="shared" si="23"/>
        <v>0</v>
      </c>
      <c r="Q167" s="250">
        <f t="shared" si="23"/>
        <v>0</v>
      </c>
      <c r="R167" s="250">
        <f t="shared" si="23"/>
        <v>0</v>
      </c>
      <c r="S167" s="250">
        <f t="shared" si="23"/>
        <v>0</v>
      </c>
      <c r="T167" s="250">
        <f t="shared" si="23"/>
        <v>0</v>
      </c>
      <c r="U167" s="172"/>
      <c r="V167" s="203"/>
      <c r="W167" s="203"/>
      <c r="X167" s="23"/>
      <c r="Y167" s="23"/>
      <c r="Z167" s="23"/>
      <c r="AA167" s="23"/>
      <c r="AB167" s="23"/>
    </row>
    <row r="168" spans="1:29" s="69" customFormat="1" ht="23.25" customHeight="1" thickBot="1" x14ac:dyDescent="0.35">
      <c r="B168" s="251"/>
      <c r="C168" s="252"/>
      <c r="D168" s="253"/>
      <c r="E168" s="254">
        <v>0</v>
      </c>
      <c r="G168" s="511" t="s">
        <v>142</v>
      </c>
      <c r="H168" s="512"/>
      <c r="I168" s="512"/>
      <c r="J168" s="29"/>
      <c r="K168" s="256">
        <f t="shared" ref="K168:T168" si="24">SUM(K24:K166)-K167</f>
        <v>0</v>
      </c>
      <c r="L168" s="257">
        <f t="shared" si="24"/>
        <v>0</v>
      </c>
      <c r="M168" s="257">
        <f t="shared" si="24"/>
        <v>0</v>
      </c>
      <c r="N168" s="257">
        <f t="shared" si="24"/>
        <v>0</v>
      </c>
      <c r="O168" s="257">
        <f t="shared" si="24"/>
        <v>0</v>
      </c>
      <c r="P168" s="257">
        <f t="shared" si="24"/>
        <v>0</v>
      </c>
      <c r="Q168" s="257">
        <f t="shared" si="24"/>
        <v>0</v>
      </c>
      <c r="R168" s="257">
        <f t="shared" si="24"/>
        <v>0</v>
      </c>
      <c r="S168" s="257">
        <f t="shared" si="24"/>
        <v>0</v>
      </c>
      <c r="T168" s="258">
        <f t="shared" si="24"/>
        <v>0</v>
      </c>
      <c r="U168" s="259">
        <f>SUM(U24:U115)</f>
        <v>1</v>
      </c>
      <c r="V168" s="260"/>
      <c r="W168" s="260"/>
      <c r="X168" s="260"/>
      <c r="Y168" s="260"/>
      <c r="Z168" s="260"/>
      <c r="AA168" s="260"/>
      <c r="AB168" s="260"/>
      <c r="AC168" s="260"/>
    </row>
    <row r="169" spans="1:29" ht="15" thickBot="1" x14ac:dyDescent="0.35">
      <c r="C169" s="261"/>
      <c r="D169" s="262"/>
      <c r="E169" s="254">
        <v>0</v>
      </c>
      <c r="F169" s="69"/>
      <c r="G169" s="511" t="s">
        <v>143</v>
      </c>
      <c r="H169" s="512"/>
      <c r="I169" s="512"/>
      <c r="J169" s="29"/>
      <c r="K169" s="30">
        <f>SUM(K168:AB168)/10</f>
        <v>0.1</v>
      </c>
    </row>
    <row r="170" spans="1:29" ht="30.6" customHeight="1" thickBot="1" x14ac:dyDescent="0.35">
      <c r="B170" s="505" t="s">
        <v>144</v>
      </c>
      <c r="C170" s="506"/>
      <c r="D170" s="204"/>
      <c r="E170" s="123"/>
      <c r="F170" s="62"/>
      <c r="G170" s="54"/>
      <c r="H170" s="197"/>
      <c r="I170" s="63"/>
      <c r="J170" s="27"/>
      <c r="K170" s="23"/>
      <c r="L170" s="23"/>
      <c r="M170" s="23"/>
      <c r="N170" s="23"/>
      <c r="O170" s="23"/>
      <c r="P170" s="23"/>
      <c r="Q170" s="23"/>
      <c r="R170" s="23"/>
      <c r="S170" s="23"/>
      <c r="T170" s="23"/>
      <c r="U170" s="172"/>
      <c r="V170" s="23"/>
      <c r="W170" s="23"/>
      <c r="X170" s="23"/>
      <c r="Y170" s="23"/>
      <c r="Z170" s="23"/>
      <c r="AA170" s="23"/>
      <c r="AB170" s="23"/>
      <c r="AC170" s="23"/>
    </row>
    <row r="171" spans="1:29" ht="14.1" customHeight="1" x14ac:dyDescent="0.3">
      <c r="B171" s="141">
        <v>1200</v>
      </c>
      <c r="C171" s="173" t="s">
        <v>145</v>
      </c>
      <c r="D171" s="205" t="s">
        <v>36</v>
      </c>
      <c r="E171" s="62"/>
      <c r="F171" s="62"/>
      <c r="G171" s="54"/>
      <c r="H171" s="55"/>
      <c r="I171" s="63"/>
      <c r="J171" s="27"/>
      <c r="P171" s="23"/>
      <c r="Q171" s="23"/>
      <c r="R171" s="23"/>
      <c r="S171" s="23"/>
      <c r="T171" s="23"/>
      <c r="U171" s="172"/>
      <c r="V171" s="23"/>
      <c r="W171" s="23"/>
      <c r="X171" s="23"/>
      <c r="Y171" s="23"/>
      <c r="Z171" s="23"/>
      <c r="AA171" s="23"/>
      <c r="AB171" s="23"/>
      <c r="AC171" s="23"/>
    </row>
    <row r="172" spans="1:29" ht="14.1" customHeight="1" x14ac:dyDescent="0.3">
      <c r="B172" s="71">
        <v>1201</v>
      </c>
      <c r="C172" s="177" t="s">
        <v>146</v>
      </c>
      <c r="D172" s="207" t="s">
        <v>36</v>
      </c>
      <c r="E172" s="62"/>
      <c r="F172" s="62"/>
      <c r="G172" s="54"/>
      <c r="H172" s="55"/>
      <c r="I172" s="63"/>
      <c r="P172" s="23"/>
      <c r="Q172" s="23"/>
      <c r="R172" s="23"/>
      <c r="S172" s="23"/>
      <c r="T172" s="23"/>
      <c r="U172" s="172"/>
      <c r="V172" s="23"/>
      <c r="W172" s="23"/>
      <c r="X172" s="23"/>
      <c r="Y172" s="23"/>
      <c r="Z172" s="23"/>
      <c r="AA172" s="23"/>
      <c r="AB172" s="23"/>
      <c r="AC172" s="23"/>
    </row>
    <row r="173" spans="1:29" ht="14.1" customHeight="1" x14ac:dyDescent="0.3">
      <c r="B173" s="71">
        <v>1202</v>
      </c>
      <c r="C173" s="177" t="s">
        <v>147</v>
      </c>
      <c r="D173" s="207" t="s">
        <v>36</v>
      </c>
      <c r="E173" s="62"/>
      <c r="F173" s="62"/>
      <c r="G173" s="54"/>
      <c r="H173" s="55"/>
      <c r="I173" s="63"/>
      <c r="P173" s="23"/>
      <c r="Q173" s="23"/>
      <c r="R173" s="23"/>
      <c r="S173" s="23"/>
      <c r="T173" s="23"/>
      <c r="U173" s="172"/>
      <c r="V173" s="23"/>
      <c r="W173" s="23"/>
      <c r="X173" s="23"/>
      <c r="Y173" s="23"/>
      <c r="Z173" s="23"/>
      <c r="AA173" s="23"/>
      <c r="AB173" s="23"/>
      <c r="AC173" s="23"/>
    </row>
    <row r="174" spans="1:29" ht="14.1" customHeight="1" x14ac:dyDescent="0.3">
      <c r="B174" s="71">
        <v>1203</v>
      </c>
      <c r="C174" s="177" t="s">
        <v>148</v>
      </c>
      <c r="D174" s="207" t="s">
        <v>36</v>
      </c>
      <c r="E174" s="62"/>
      <c r="F174" s="62"/>
      <c r="G174" s="54"/>
      <c r="H174" s="55"/>
      <c r="I174" s="63"/>
      <c r="K174" s="23"/>
      <c r="L174" s="23"/>
      <c r="M174" s="23"/>
      <c r="N174" s="23"/>
      <c r="O174" s="23"/>
      <c r="P174" s="23"/>
      <c r="Q174" s="23"/>
      <c r="R174" s="23"/>
      <c r="S174" s="23"/>
      <c r="T174" s="23"/>
      <c r="U174" s="172"/>
      <c r="V174" s="23"/>
      <c r="W174" s="23"/>
      <c r="X174" s="23"/>
      <c r="Y174" s="23"/>
      <c r="Z174" s="23"/>
      <c r="AA174" s="23"/>
      <c r="AB174" s="23"/>
      <c r="AC174" s="23"/>
    </row>
    <row r="175" spans="1:29" ht="14.1" customHeight="1" x14ac:dyDescent="0.3">
      <c r="B175" s="71">
        <v>1204</v>
      </c>
      <c r="C175" s="177" t="s">
        <v>149</v>
      </c>
      <c r="D175" s="207" t="s">
        <v>36</v>
      </c>
      <c r="E175" s="62"/>
      <c r="F175" s="62"/>
      <c r="G175" s="54"/>
      <c r="H175" s="55"/>
      <c r="I175" s="63"/>
      <c r="K175" s="263"/>
      <c r="L175" s="495"/>
      <c r="M175" s="496"/>
      <c r="N175" s="470"/>
      <c r="O175" s="470"/>
      <c r="P175" s="23"/>
      <c r="Q175" s="23"/>
      <c r="R175" s="23"/>
      <c r="S175" s="23"/>
      <c r="T175" s="23"/>
      <c r="U175" s="172"/>
      <c r="V175" s="23"/>
      <c r="W175" s="23"/>
      <c r="X175" s="23"/>
      <c r="Y175" s="23"/>
      <c r="Z175" s="23"/>
      <c r="AA175" s="23"/>
      <c r="AB175" s="23"/>
      <c r="AC175" s="23"/>
    </row>
    <row r="176" spans="1:29" ht="14.1" customHeight="1" x14ac:dyDescent="0.3">
      <c r="B176" s="71">
        <v>1205</v>
      </c>
      <c r="C176" s="177" t="s">
        <v>150</v>
      </c>
      <c r="D176" s="207" t="s">
        <v>205</v>
      </c>
      <c r="E176" s="62"/>
      <c r="F176" s="62"/>
      <c r="G176" s="54"/>
      <c r="H176" s="55"/>
      <c r="I176" s="63"/>
      <c r="K176" s="263"/>
      <c r="L176" s="498"/>
      <c r="M176" s="496"/>
      <c r="N176" s="470"/>
      <c r="O176" s="470"/>
      <c r="P176" s="23"/>
      <c r="Q176" s="23"/>
      <c r="R176" s="23"/>
      <c r="S176" s="23"/>
      <c r="T176" s="23"/>
      <c r="U176" s="172"/>
      <c r="V176" s="23"/>
      <c r="W176" s="23"/>
      <c r="X176" s="23"/>
      <c r="Y176" s="23"/>
      <c r="Z176" s="23"/>
      <c r="AA176" s="23"/>
      <c r="AB176" s="23"/>
      <c r="AC176" s="23"/>
    </row>
    <row r="177" spans="2:29" ht="14.1" customHeight="1" thickBot="1" x14ac:dyDescent="0.35">
      <c r="B177" s="159">
        <v>1206</v>
      </c>
      <c r="C177" s="184" t="s">
        <v>151</v>
      </c>
      <c r="D177" s="209" t="s">
        <v>36</v>
      </c>
      <c r="E177" s="62"/>
      <c r="F177" s="62"/>
      <c r="G177" s="54"/>
      <c r="H177" s="55"/>
      <c r="I177" s="63"/>
      <c r="K177" s="263"/>
      <c r="L177" s="498"/>
      <c r="M177" s="496"/>
      <c r="N177" s="470"/>
      <c r="O177" s="470"/>
      <c r="P177" s="23"/>
      <c r="Q177" s="23"/>
      <c r="R177" s="23"/>
      <c r="S177" s="23"/>
      <c r="T177" s="23"/>
      <c r="U177" s="172"/>
      <c r="V177" s="23"/>
      <c r="W177" s="23"/>
      <c r="X177" s="23"/>
      <c r="Y177" s="23"/>
      <c r="Z177" s="23"/>
      <c r="AA177" s="23"/>
      <c r="AB177" s="23"/>
      <c r="AC177" s="23"/>
    </row>
    <row r="178" spans="2:29" ht="15" thickBot="1" x14ac:dyDescent="0.35">
      <c r="D178" s="204"/>
      <c r="E178" s="123"/>
      <c r="F178" s="123"/>
      <c r="H178" s="171"/>
      <c r="I178" s="126"/>
      <c r="K178" s="23"/>
      <c r="L178" s="23"/>
      <c r="M178" s="23"/>
      <c r="N178" s="23"/>
      <c r="O178" s="23"/>
      <c r="P178" s="23"/>
      <c r="Q178" s="23"/>
      <c r="R178" s="23"/>
      <c r="S178" s="23"/>
      <c r="T178" s="23"/>
      <c r="U178" s="172"/>
      <c r="V178" s="23"/>
      <c r="W178" s="23"/>
      <c r="X178" s="23"/>
      <c r="Y178" s="23"/>
      <c r="Z178" s="23"/>
      <c r="AA178" s="23"/>
      <c r="AB178" s="23"/>
      <c r="AC178" s="23"/>
    </row>
    <row r="179" spans="2:29" ht="15" customHeight="1" thickBot="1" x14ac:dyDescent="0.35">
      <c r="B179" s="505" t="s">
        <v>152</v>
      </c>
      <c r="C179" s="506"/>
      <c r="D179" s="204"/>
      <c r="E179" s="123"/>
      <c r="F179" s="124"/>
      <c r="H179" s="171"/>
      <c r="I179" s="126"/>
      <c r="K179" s="23"/>
      <c r="L179" s="23"/>
      <c r="M179" s="23"/>
      <c r="N179" s="23"/>
      <c r="O179" s="23"/>
      <c r="P179" s="23"/>
      <c r="Q179" s="23"/>
      <c r="R179" s="23"/>
      <c r="S179" s="23"/>
      <c r="T179" s="23"/>
      <c r="U179" s="172"/>
      <c r="V179" s="23"/>
      <c r="W179" s="23"/>
      <c r="X179" s="23"/>
      <c r="Y179" s="23"/>
      <c r="Z179" s="23"/>
      <c r="AA179" s="23"/>
      <c r="AB179" s="23"/>
      <c r="AC179" s="23"/>
    </row>
    <row r="180" spans="2:29" ht="14.1" customHeight="1" x14ac:dyDescent="0.3">
      <c r="B180" s="141">
        <v>2000</v>
      </c>
      <c r="C180" s="173" t="s">
        <v>153</v>
      </c>
      <c r="D180" s="205" t="s">
        <v>258</v>
      </c>
      <c r="E180" s="123"/>
      <c r="F180" s="124"/>
      <c r="H180" s="171"/>
      <c r="I180" s="126"/>
      <c r="K180" s="23"/>
      <c r="L180" s="23"/>
      <c r="M180" s="23"/>
      <c r="N180" s="23"/>
      <c r="O180" s="23"/>
      <c r="P180" s="23"/>
      <c r="Q180" s="23"/>
      <c r="R180" s="23"/>
      <c r="S180" s="23"/>
      <c r="T180" s="23"/>
      <c r="U180" s="172"/>
      <c r="V180" s="23"/>
      <c r="W180" s="23"/>
      <c r="X180" s="23"/>
      <c r="Y180" s="23"/>
      <c r="Z180" s="23"/>
      <c r="AA180" s="23"/>
      <c r="AB180" s="23"/>
      <c r="AC180" s="23"/>
    </row>
    <row r="181" spans="2:29" ht="14.1" customHeight="1" x14ac:dyDescent="0.3">
      <c r="B181" s="71">
        <v>2001</v>
      </c>
      <c r="C181" s="177" t="s">
        <v>154</v>
      </c>
      <c r="D181" s="207" t="s">
        <v>205</v>
      </c>
      <c r="E181" s="123"/>
      <c r="F181" s="124"/>
      <c r="H181" s="171"/>
      <c r="I181" s="126"/>
      <c r="K181" s="23"/>
      <c r="L181" s="23"/>
      <c r="M181" s="23"/>
      <c r="N181" s="23"/>
      <c r="O181" s="23"/>
      <c r="P181" s="23"/>
      <c r="Q181" s="23"/>
      <c r="R181" s="23"/>
      <c r="S181" s="23"/>
      <c r="T181" s="23"/>
      <c r="U181" s="172"/>
      <c r="V181" s="23"/>
      <c r="W181" s="23"/>
      <c r="X181" s="23"/>
      <c r="Y181" s="23"/>
      <c r="Z181" s="23"/>
      <c r="AA181" s="23"/>
      <c r="AB181" s="23"/>
      <c r="AC181" s="23"/>
    </row>
    <row r="182" spans="2:29" ht="14.1" customHeight="1" x14ac:dyDescent="0.3">
      <c r="B182" s="71">
        <v>2002</v>
      </c>
      <c r="C182" s="177" t="s">
        <v>155</v>
      </c>
      <c r="D182" s="207" t="s">
        <v>205</v>
      </c>
      <c r="E182" s="123"/>
      <c r="F182" s="124"/>
      <c r="H182" s="171"/>
      <c r="I182" s="126"/>
      <c r="K182" s="23"/>
      <c r="L182" s="23"/>
      <c r="M182" s="23"/>
      <c r="N182" s="23"/>
      <c r="O182" s="23"/>
      <c r="P182" s="23"/>
      <c r="Q182" s="23"/>
      <c r="R182" s="23"/>
      <c r="S182" s="23"/>
      <c r="T182" s="23"/>
      <c r="U182" s="172"/>
      <c r="V182" s="23"/>
      <c r="W182" s="23"/>
      <c r="X182" s="23"/>
      <c r="Y182" s="23"/>
      <c r="Z182" s="23"/>
      <c r="AA182" s="23"/>
      <c r="AB182" s="23"/>
      <c r="AC182" s="23"/>
    </row>
    <row r="183" spans="2:29" ht="14.1" customHeight="1" x14ac:dyDescent="0.3">
      <c r="B183" s="71">
        <v>2003</v>
      </c>
      <c r="C183" s="177" t="s">
        <v>156</v>
      </c>
      <c r="D183" s="207" t="s">
        <v>205</v>
      </c>
      <c r="E183" s="123"/>
      <c r="F183" s="124"/>
      <c r="H183" s="171"/>
      <c r="I183" s="126"/>
      <c r="K183" s="23"/>
      <c r="L183" s="23"/>
      <c r="M183" s="23"/>
      <c r="N183" s="23"/>
      <c r="O183" s="23"/>
      <c r="P183" s="23"/>
      <c r="Q183" s="23"/>
      <c r="R183" s="23"/>
      <c r="S183" s="23"/>
      <c r="T183" s="23"/>
      <c r="U183" s="172"/>
      <c r="V183" s="23"/>
      <c r="W183" s="23"/>
      <c r="X183" s="23"/>
      <c r="Y183" s="23"/>
      <c r="Z183" s="23"/>
      <c r="AA183" s="23"/>
      <c r="AB183" s="23"/>
      <c r="AC183" s="23"/>
    </row>
    <row r="184" spans="2:29" ht="14.1" customHeight="1" x14ac:dyDescent="0.3">
      <c r="B184" s="71">
        <v>2004</v>
      </c>
      <c r="C184" s="177" t="s">
        <v>157</v>
      </c>
      <c r="D184" s="207" t="s">
        <v>205</v>
      </c>
      <c r="E184" s="244"/>
      <c r="F184" s="124"/>
      <c r="H184" s="171"/>
      <c r="I184" s="126"/>
      <c r="K184" s="23"/>
      <c r="L184" s="23"/>
      <c r="M184" s="23"/>
      <c r="N184" s="23"/>
      <c r="O184" s="23"/>
      <c r="P184" s="23"/>
      <c r="Q184" s="23"/>
      <c r="R184" s="23"/>
      <c r="S184" s="23"/>
      <c r="T184" s="23"/>
      <c r="U184" s="172"/>
      <c r="V184" s="23"/>
      <c r="W184" s="23"/>
      <c r="X184" s="23"/>
      <c r="Y184" s="23"/>
      <c r="Z184" s="23"/>
      <c r="AA184" s="23"/>
      <c r="AB184" s="23"/>
      <c r="AC184" s="23"/>
    </row>
    <row r="185" spans="2:29" ht="14.1" customHeight="1" x14ac:dyDescent="0.3">
      <c r="B185" s="71">
        <v>2005</v>
      </c>
      <c r="C185" s="177" t="s">
        <v>158</v>
      </c>
      <c r="D185" s="207" t="s">
        <v>36</v>
      </c>
      <c r="E185" s="244"/>
      <c r="F185" s="124"/>
      <c r="H185" s="171"/>
      <c r="I185" s="126"/>
      <c r="K185" s="23"/>
      <c r="L185" s="23"/>
      <c r="M185" s="23"/>
      <c r="N185" s="23"/>
      <c r="O185" s="23"/>
      <c r="P185" s="23"/>
      <c r="Q185" s="23"/>
      <c r="R185" s="23"/>
      <c r="S185" s="23"/>
      <c r="T185" s="23"/>
      <c r="U185" s="172"/>
      <c r="V185" s="23"/>
      <c r="W185" s="23"/>
      <c r="X185" s="23"/>
      <c r="Y185" s="23"/>
      <c r="Z185" s="23"/>
      <c r="AA185" s="23"/>
      <c r="AB185" s="23"/>
      <c r="AC185" s="23"/>
    </row>
    <row r="186" spans="2:29" ht="14.1" customHeight="1" x14ac:dyDescent="0.3">
      <c r="B186" s="71">
        <v>2006</v>
      </c>
      <c r="C186" s="177" t="s">
        <v>159</v>
      </c>
      <c r="D186" s="207" t="s">
        <v>36</v>
      </c>
      <c r="E186" s="244"/>
      <c r="F186" s="124"/>
      <c r="H186" s="171"/>
      <c r="I186" s="126"/>
      <c r="K186" s="23"/>
      <c r="L186" s="23"/>
      <c r="M186" s="23"/>
      <c r="N186" s="23"/>
      <c r="O186" s="23"/>
      <c r="P186" s="23"/>
      <c r="Q186" s="23"/>
      <c r="R186" s="23"/>
      <c r="S186" s="23"/>
      <c r="T186" s="23"/>
      <c r="U186" s="172"/>
      <c r="V186" s="23"/>
      <c r="W186" s="23"/>
      <c r="X186" s="23"/>
      <c r="Y186" s="23"/>
      <c r="Z186" s="23"/>
      <c r="AA186" s="23"/>
      <c r="AB186" s="23"/>
      <c r="AC186" s="23"/>
    </row>
    <row r="187" spans="2:29" ht="14.1" customHeight="1" thickBot="1" x14ac:dyDescent="0.35">
      <c r="B187" s="159">
        <v>2007</v>
      </c>
      <c r="C187" s="184" t="s">
        <v>160</v>
      </c>
      <c r="D187" s="209" t="s">
        <v>205</v>
      </c>
      <c r="E187" s="244"/>
      <c r="F187" s="124"/>
      <c r="H187" s="171"/>
      <c r="I187" s="126"/>
      <c r="K187" s="23"/>
      <c r="L187" s="23"/>
      <c r="M187" s="23"/>
      <c r="N187" s="23"/>
      <c r="O187" s="23"/>
      <c r="P187" s="23"/>
      <c r="Q187" s="23"/>
      <c r="R187" s="23"/>
      <c r="S187" s="23"/>
      <c r="T187" s="23"/>
      <c r="U187" s="172"/>
      <c r="V187" s="23"/>
      <c r="W187" s="23"/>
      <c r="X187" s="23"/>
      <c r="Y187" s="23"/>
      <c r="Z187" s="23"/>
      <c r="AA187" s="23"/>
      <c r="AB187" s="23"/>
      <c r="AC187" s="23"/>
    </row>
    <row r="188" spans="2:29" x14ac:dyDescent="0.3">
      <c r="C188" s="261"/>
      <c r="D188" s="262"/>
      <c r="E188" s="254"/>
      <c r="F188" s="69"/>
      <c r="G188" s="265"/>
      <c r="H188" s="255"/>
      <c r="I188" s="255"/>
      <c r="J188" s="33"/>
      <c r="K188" s="34"/>
    </row>
    <row r="189" spans="2:29" ht="14.1" customHeight="1" thickBot="1" x14ac:dyDescent="0.35">
      <c r="C189" s="261"/>
      <c r="D189" s="262"/>
      <c r="E189" s="254"/>
      <c r="F189" s="69"/>
      <c r="G189" s="266"/>
      <c r="H189" s="126"/>
      <c r="J189" s="33"/>
      <c r="K189" s="267"/>
    </row>
    <row r="190" spans="2:29" ht="27.9" customHeight="1" thickBot="1" x14ac:dyDescent="0.35">
      <c r="B190" s="479" t="s">
        <v>161</v>
      </c>
      <c r="C190" s="504"/>
      <c r="D190" s="204"/>
      <c r="E190" s="268"/>
      <c r="F190" s="116"/>
      <c r="H190" s="31"/>
      <c r="I190" s="31"/>
      <c r="R190" s="58"/>
      <c r="U190" s="31"/>
    </row>
    <row r="191" spans="2:29" ht="14.1" customHeight="1" x14ac:dyDescent="0.3">
      <c r="B191" s="502" t="s">
        <v>162</v>
      </c>
      <c r="C191" s="503"/>
      <c r="D191" s="205" t="s">
        <v>36</v>
      </c>
      <c r="E191" s="269"/>
      <c r="F191" s="270"/>
      <c r="H191" s="31"/>
      <c r="I191" s="31"/>
      <c r="Q191" s="271"/>
      <c r="U191" s="31"/>
    </row>
    <row r="192" spans="2:29" ht="14.1" customHeight="1" x14ac:dyDescent="0.3">
      <c r="B192" s="493" t="s">
        <v>163</v>
      </c>
      <c r="C192" s="494"/>
      <c r="D192" s="207" t="s">
        <v>205</v>
      </c>
      <c r="E192" s="269"/>
      <c r="F192" s="270"/>
      <c r="H192" s="31"/>
      <c r="I192" s="31"/>
      <c r="Q192" s="271"/>
      <c r="U192" s="31"/>
    </row>
    <row r="193" spans="2:21" ht="14.1" customHeight="1" x14ac:dyDescent="0.3">
      <c r="B193" s="493" t="s">
        <v>164</v>
      </c>
      <c r="C193" s="494"/>
      <c r="D193" s="207" t="s">
        <v>315</v>
      </c>
      <c r="E193" s="269"/>
      <c r="F193" s="270"/>
      <c r="H193" s="31"/>
      <c r="I193" s="31"/>
      <c r="Q193" s="271"/>
      <c r="U193" s="31"/>
    </row>
    <row r="194" spans="2:21" ht="14.1" customHeight="1" x14ac:dyDescent="0.3">
      <c r="B194" s="493" t="s">
        <v>166</v>
      </c>
      <c r="C194" s="494"/>
      <c r="D194" s="207" t="s">
        <v>315</v>
      </c>
      <c r="E194" s="269" t="s">
        <v>165</v>
      </c>
      <c r="F194" s="270"/>
      <c r="H194" s="31"/>
      <c r="I194" s="31"/>
      <c r="Q194" s="271"/>
      <c r="U194" s="31"/>
    </row>
    <row r="195" spans="2:21" ht="15" thickBot="1" x14ac:dyDescent="0.35">
      <c r="B195" s="499" t="s">
        <v>167</v>
      </c>
      <c r="C195" s="500"/>
      <c r="D195" s="207" t="s">
        <v>36</v>
      </c>
      <c r="E195" s="269"/>
      <c r="F195" s="270"/>
      <c r="H195" s="31"/>
      <c r="I195" s="31"/>
      <c r="Q195" s="271"/>
      <c r="U195" s="31"/>
    </row>
    <row r="196" spans="2:21" s="115" customFormat="1" ht="42.75" customHeight="1" thickBot="1" x14ac:dyDescent="0.35">
      <c r="B196" s="479" t="s">
        <v>168</v>
      </c>
      <c r="C196" s="504"/>
      <c r="D196" s="207"/>
      <c r="E196" s="269"/>
      <c r="F196" s="270"/>
      <c r="G196" s="272"/>
      <c r="J196" s="273"/>
      <c r="Q196" s="274"/>
    </row>
    <row r="197" spans="2:21" ht="14.1" customHeight="1" x14ac:dyDescent="0.3">
      <c r="B197" s="499" t="s">
        <v>169</v>
      </c>
      <c r="C197" s="500"/>
      <c r="D197" s="207" t="s">
        <v>105</v>
      </c>
      <c r="E197" s="269"/>
      <c r="F197" s="270"/>
      <c r="H197" s="31"/>
      <c r="I197" s="31"/>
      <c r="Q197" s="271"/>
      <c r="U197" s="31"/>
    </row>
    <row r="198" spans="2:21" ht="14.1" customHeight="1" x14ac:dyDescent="0.3">
      <c r="B198" s="499" t="s">
        <v>170</v>
      </c>
      <c r="C198" s="500"/>
      <c r="D198" s="207" t="s">
        <v>105</v>
      </c>
      <c r="E198" s="269"/>
      <c r="F198" s="270"/>
      <c r="H198" s="31"/>
      <c r="I198" s="31"/>
      <c r="Q198" s="271"/>
      <c r="U198" s="31"/>
    </row>
    <row r="199" spans="2:21" ht="14.1" customHeight="1" x14ac:dyDescent="0.3">
      <c r="B199" s="499" t="s">
        <v>171</v>
      </c>
      <c r="C199" s="500"/>
      <c r="D199" s="207" t="s">
        <v>105</v>
      </c>
      <c r="E199" s="269"/>
      <c r="F199" s="270"/>
      <c r="H199" s="31"/>
      <c r="I199" s="31"/>
      <c r="Q199" s="271"/>
      <c r="U199" s="31"/>
    </row>
    <row r="200" spans="2:21" ht="14.1" customHeight="1" x14ac:dyDescent="0.3">
      <c r="B200" s="499" t="s">
        <v>172</v>
      </c>
      <c r="C200" s="500"/>
      <c r="D200" s="207" t="s">
        <v>105</v>
      </c>
      <c r="E200" s="269"/>
      <c r="F200" s="270"/>
      <c r="G200" s="275"/>
      <c r="H200" s="31"/>
      <c r="I200" s="31"/>
      <c r="P200" s="271"/>
      <c r="U200" s="31"/>
    </row>
    <row r="201" spans="2:21" ht="14.1" customHeight="1" x14ac:dyDescent="0.3">
      <c r="B201" s="499" t="s">
        <v>173</v>
      </c>
      <c r="C201" s="500"/>
      <c r="D201" s="207" t="s">
        <v>105</v>
      </c>
      <c r="E201" s="269"/>
      <c r="F201" s="270"/>
      <c r="G201" s="275"/>
      <c r="H201" s="31"/>
      <c r="I201" s="31"/>
      <c r="P201" s="271"/>
      <c r="U201" s="31"/>
    </row>
    <row r="202" spans="2:21" ht="14.1" customHeight="1" x14ac:dyDescent="0.3">
      <c r="B202" s="501" t="s">
        <v>174</v>
      </c>
      <c r="C202" s="500"/>
      <c r="D202" s="207" t="s">
        <v>105</v>
      </c>
      <c r="E202" s="269"/>
      <c r="F202" s="270"/>
      <c r="G202" s="275"/>
      <c r="H202" s="31"/>
      <c r="I202" s="31"/>
      <c r="P202" s="271"/>
      <c r="U202" s="31"/>
    </row>
    <row r="203" spans="2:21" ht="42" customHeight="1" x14ac:dyDescent="0.3">
      <c r="B203" s="499" t="s">
        <v>175</v>
      </c>
      <c r="C203" s="500"/>
      <c r="D203" s="207" t="s">
        <v>105</v>
      </c>
      <c r="E203" s="269"/>
      <c r="F203" s="270"/>
      <c r="G203" s="275"/>
      <c r="H203" s="31"/>
      <c r="I203" s="31"/>
      <c r="P203" s="271"/>
      <c r="U203" s="31"/>
    </row>
    <row r="204" spans="2:21" ht="14.1" customHeight="1" x14ac:dyDescent="0.3">
      <c r="B204" s="499" t="s">
        <v>176</v>
      </c>
      <c r="C204" s="500"/>
      <c r="D204" s="207" t="s">
        <v>105</v>
      </c>
      <c r="E204" s="269"/>
      <c r="F204" s="270"/>
      <c r="G204" s="275"/>
      <c r="H204" s="31"/>
      <c r="I204" s="31"/>
      <c r="P204" s="271"/>
      <c r="U204" s="31"/>
    </row>
    <row r="205" spans="2:21" ht="14.1" customHeight="1" x14ac:dyDescent="0.3">
      <c r="B205" s="499" t="s">
        <v>177</v>
      </c>
      <c r="C205" s="500"/>
      <c r="D205" s="207" t="s">
        <v>105</v>
      </c>
      <c r="E205" s="269"/>
      <c r="F205" s="270"/>
      <c r="G205" s="275"/>
      <c r="H205" s="31"/>
      <c r="I205" s="31"/>
      <c r="P205" s="271"/>
      <c r="U205" s="31"/>
    </row>
    <row r="206" spans="2:21" ht="14.1" customHeight="1" x14ac:dyDescent="0.3">
      <c r="B206" s="499" t="s">
        <v>178</v>
      </c>
      <c r="C206" s="500"/>
      <c r="D206" s="207" t="s">
        <v>105</v>
      </c>
      <c r="E206" s="269"/>
      <c r="F206" s="270"/>
      <c r="G206" s="275"/>
      <c r="H206" s="31"/>
      <c r="I206" s="31"/>
      <c r="P206" s="271"/>
      <c r="U206" s="31"/>
    </row>
    <row r="207" spans="2:21" ht="14.1" customHeight="1" x14ac:dyDescent="0.3">
      <c r="B207" s="493" t="s">
        <v>179</v>
      </c>
      <c r="C207" s="494"/>
      <c r="D207" s="207" t="s">
        <v>36</v>
      </c>
      <c r="E207" s="269"/>
      <c r="F207" s="270"/>
      <c r="G207" s="275"/>
      <c r="H207" s="31"/>
      <c r="I207" s="31"/>
      <c r="P207" s="271"/>
      <c r="U207" s="31"/>
    </row>
    <row r="208" spans="2:21" ht="14.1" customHeight="1" x14ac:dyDescent="0.3">
      <c r="B208" s="493" t="s">
        <v>180</v>
      </c>
      <c r="C208" s="494"/>
      <c r="D208" s="207" t="s">
        <v>36</v>
      </c>
      <c r="E208" s="269"/>
      <c r="F208" s="270"/>
      <c r="G208" s="276"/>
      <c r="H208" s="277"/>
      <c r="I208" s="277"/>
      <c r="J208" s="57"/>
      <c r="K208" s="277"/>
      <c r="P208" s="271"/>
      <c r="U208" s="31"/>
    </row>
    <row r="209" spans="2:21" ht="27.9" customHeight="1" x14ac:dyDescent="0.3">
      <c r="B209" s="493" t="s">
        <v>181</v>
      </c>
      <c r="C209" s="494"/>
      <c r="D209" s="207" t="s">
        <v>205</v>
      </c>
      <c r="E209" s="269"/>
      <c r="F209" s="270"/>
      <c r="G209" s="278"/>
      <c r="H209" s="495"/>
      <c r="I209" s="496"/>
      <c r="J209" s="497"/>
      <c r="K209" s="497"/>
      <c r="P209" s="271"/>
      <c r="U209" s="31"/>
    </row>
    <row r="210" spans="2:21" ht="14.1" customHeight="1" x14ac:dyDescent="0.3">
      <c r="B210" s="493" t="s">
        <v>182</v>
      </c>
      <c r="C210" s="494"/>
      <c r="D210" s="207" t="s">
        <v>36</v>
      </c>
      <c r="E210" s="269"/>
      <c r="F210" s="270"/>
      <c r="G210" s="278"/>
      <c r="H210" s="498"/>
      <c r="I210" s="496"/>
      <c r="J210" s="497"/>
      <c r="K210" s="497"/>
      <c r="P210" s="271"/>
      <c r="U210" s="31"/>
    </row>
    <row r="211" spans="2:21" ht="27.9" customHeight="1" x14ac:dyDescent="0.3">
      <c r="B211" s="493" t="s">
        <v>183</v>
      </c>
      <c r="C211" s="494"/>
      <c r="D211" s="207" t="s">
        <v>205</v>
      </c>
      <c r="E211" s="269"/>
      <c r="F211" s="270"/>
      <c r="G211" s="278"/>
      <c r="H211" s="498"/>
      <c r="I211" s="496"/>
      <c r="J211" s="497"/>
      <c r="K211" s="497"/>
      <c r="P211" s="271"/>
      <c r="U211" s="31"/>
    </row>
    <row r="212" spans="2:21" ht="27.9" customHeight="1" thickBot="1" x14ac:dyDescent="0.35">
      <c r="B212" s="477" t="s">
        <v>184</v>
      </c>
      <c r="C212" s="478"/>
      <c r="D212" s="209" t="s">
        <v>36</v>
      </c>
      <c r="E212" s="269"/>
      <c r="F212" s="270"/>
      <c r="G212" s="275"/>
      <c r="H212" s="53"/>
      <c r="I212" s="80"/>
      <c r="J212" s="88"/>
      <c r="P212" s="271"/>
      <c r="U212" s="31"/>
    </row>
    <row r="213" spans="2:21" x14ac:dyDescent="0.3">
      <c r="C213" s="116"/>
      <c r="D213" s="169"/>
      <c r="E213" s="279"/>
      <c r="F213" s="169"/>
      <c r="G213" s="280"/>
      <c r="H213" s="169"/>
      <c r="I213" s="281"/>
      <c r="J213" s="282"/>
      <c r="K213" s="169"/>
      <c r="L213" s="169"/>
      <c r="M213" s="53"/>
      <c r="N213" s="80"/>
      <c r="O213" s="80"/>
      <c r="U213" s="271"/>
    </row>
    <row r="214" spans="2:21" ht="15" thickBot="1" x14ac:dyDescent="0.35">
      <c r="U214" s="271"/>
    </row>
    <row r="215" spans="2:21" ht="15" thickBot="1" x14ac:dyDescent="0.35">
      <c r="B215" s="479" t="s">
        <v>185</v>
      </c>
      <c r="C215" s="480"/>
      <c r="D215" s="204"/>
      <c r="E215" s="284"/>
      <c r="F215" s="264"/>
      <c r="G215" s="481"/>
      <c r="H215" s="482"/>
      <c r="I215" s="482"/>
      <c r="J215" s="482"/>
      <c r="K215" s="285" t="s">
        <v>186</v>
      </c>
      <c r="L215" s="483" t="s">
        <v>187</v>
      </c>
      <c r="M215" s="484"/>
      <c r="N215" s="485"/>
      <c r="O215" s="486"/>
      <c r="U215" s="271"/>
    </row>
    <row r="216" spans="2:21" ht="14.1" customHeight="1" x14ac:dyDescent="0.3">
      <c r="B216" s="487" t="s">
        <v>188</v>
      </c>
      <c r="C216" s="488"/>
      <c r="D216" s="205"/>
      <c r="E216" s="284"/>
      <c r="F216" s="264"/>
      <c r="G216" s="469"/>
      <c r="H216" s="470"/>
      <c r="I216" s="470"/>
      <c r="J216" s="470"/>
      <c r="K216" s="286" t="s">
        <v>189</v>
      </c>
      <c r="L216" s="489" t="s">
        <v>190</v>
      </c>
      <c r="M216" s="490"/>
      <c r="N216" s="491"/>
      <c r="O216" s="492"/>
      <c r="U216" s="271"/>
    </row>
    <row r="217" spans="2:21" ht="14.1" customHeight="1" thickBot="1" x14ac:dyDescent="0.35">
      <c r="B217" s="471" t="s">
        <v>191</v>
      </c>
      <c r="C217" s="472"/>
      <c r="D217" s="207"/>
      <c r="E217" s="284"/>
      <c r="F217" s="264"/>
      <c r="G217" s="469"/>
      <c r="H217" s="470"/>
      <c r="I217" s="470"/>
      <c r="J217" s="470"/>
      <c r="K217" s="287" t="s">
        <v>192</v>
      </c>
      <c r="L217" s="473">
        <v>44576</v>
      </c>
      <c r="M217" s="474"/>
      <c r="N217" s="475"/>
      <c r="O217" s="476"/>
      <c r="U217" s="271"/>
    </row>
    <row r="218" spans="2:21" ht="14.1" customHeight="1" x14ac:dyDescent="0.3">
      <c r="B218" s="471" t="s">
        <v>193</v>
      </c>
      <c r="C218" s="472"/>
      <c r="D218" s="207"/>
      <c r="E218" s="284"/>
      <c r="F218" s="264"/>
      <c r="G218" s="469"/>
      <c r="H218" s="470"/>
      <c r="I218" s="470"/>
      <c r="J218" s="470"/>
      <c r="U218" s="271"/>
    </row>
    <row r="219" spans="2:21" ht="14.1" customHeight="1" x14ac:dyDescent="0.3">
      <c r="B219" s="471" t="s">
        <v>194</v>
      </c>
      <c r="C219" s="472"/>
      <c r="D219" s="288"/>
      <c r="E219" s="284"/>
      <c r="F219" s="264"/>
      <c r="G219" s="469"/>
      <c r="H219" s="470"/>
      <c r="I219" s="470"/>
      <c r="J219" s="470"/>
      <c r="U219" s="271"/>
    </row>
    <row r="220" spans="2:21" ht="14.1" customHeight="1" x14ac:dyDescent="0.3">
      <c r="B220" s="471" t="s">
        <v>195</v>
      </c>
      <c r="C220" s="472"/>
      <c r="D220" s="288"/>
      <c r="E220" s="284"/>
      <c r="F220" s="264"/>
      <c r="G220" s="469"/>
      <c r="H220" s="470"/>
      <c r="I220" s="470"/>
      <c r="J220" s="470"/>
      <c r="U220" s="271"/>
    </row>
    <row r="221" spans="2:21" ht="14.1" customHeight="1" x14ac:dyDescent="0.3">
      <c r="B221" s="471" t="s">
        <v>196</v>
      </c>
      <c r="C221" s="472"/>
      <c r="D221" s="288"/>
      <c r="E221" s="284"/>
      <c r="F221" s="264"/>
      <c r="G221" s="469"/>
      <c r="H221" s="470"/>
      <c r="I221" s="470"/>
      <c r="J221" s="470"/>
    </row>
    <row r="222" spans="2:21" x14ac:dyDescent="0.3">
      <c r="B222" s="471"/>
      <c r="C222" s="472"/>
      <c r="D222" s="288"/>
      <c r="E222" s="284"/>
      <c r="F222" s="264"/>
      <c r="G222" s="469"/>
      <c r="H222" s="470"/>
      <c r="I222" s="470"/>
      <c r="J222" s="470"/>
    </row>
    <row r="223" spans="2:21" ht="15" thickBot="1" x14ac:dyDescent="0.35">
      <c r="B223" s="467"/>
      <c r="C223" s="468"/>
      <c r="D223" s="289"/>
      <c r="E223" s="284"/>
      <c r="F223" s="264"/>
      <c r="G223" s="469"/>
      <c r="H223" s="470"/>
      <c r="I223" s="470"/>
      <c r="J223" s="470"/>
    </row>
    <row r="224" spans="2:21" x14ac:dyDescent="0.3">
      <c r="C224" s="31"/>
      <c r="D224" s="31"/>
      <c r="E224" s="52"/>
      <c r="F224" s="53"/>
      <c r="G224" s="54"/>
      <c r="H224" s="53"/>
      <c r="I224" s="56"/>
      <c r="J224" s="57"/>
    </row>
    <row r="225" spans="1:29" x14ac:dyDescent="0.3">
      <c r="C225" s="31"/>
      <c r="D225" s="31"/>
      <c r="H225" s="31"/>
    </row>
    <row r="226" spans="1:29" s="69" customFormat="1" x14ac:dyDescent="0.3">
      <c r="A226" s="31"/>
      <c r="B226" s="49"/>
      <c r="C226" s="31"/>
      <c r="D226" s="31"/>
      <c r="E226" s="283"/>
      <c r="F226" s="31"/>
      <c r="G226" s="125"/>
      <c r="H226" s="31"/>
      <c r="J226" s="32"/>
      <c r="K226" s="31"/>
      <c r="L226" s="31"/>
      <c r="M226" s="31"/>
      <c r="N226" s="31"/>
      <c r="O226" s="31"/>
      <c r="P226" s="31"/>
      <c r="Q226" s="31"/>
      <c r="R226" s="31"/>
      <c r="S226" s="31"/>
      <c r="T226" s="31"/>
      <c r="U226" s="58"/>
      <c r="V226" s="31"/>
      <c r="W226" s="31"/>
      <c r="X226" s="31"/>
      <c r="Y226" s="31"/>
      <c r="Z226" s="31"/>
      <c r="AA226" s="31"/>
      <c r="AB226" s="31"/>
      <c r="AC226" s="31"/>
    </row>
    <row r="227" spans="1:29" s="69" customFormat="1" x14ac:dyDescent="0.3">
      <c r="A227" s="31"/>
      <c r="B227" s="49"/>
      <c r="C227" s="31"/>
      <c r="D227" s="31"/>
      <c r="E227" s="283"/>
      <c r="F227" s="31"/>
      <c r="G227" s="125"/>
      <c r="H227" s="31"/>
      <c r="J227" s="32"/>
      <c r="K227" s="31"/>
      <c r="L227" s="31"/>
      <c r="M227" s="31"/>
      <c r="N227" s="31"/>
      <c r="O227" s="31"/>
      <c r="P227" s="31"/>
      <c r="Q227" s="31"/>
      <c r="R227" s="31"/>
      <c r="S227" s="31"/>
      <c r="T227" s="31"/>
      <c r="U227" s="58"/>
      <c r="V227" s="31"/>
      <c r="W227" s="31"/>
      <c r="X227" s="31"/>
      <c r="Y227" s="31"/>
      <c r="Z227" s="31"/>
      <c r="AA227" s="31"/>
      <c r="AB227" s="31"/>
      <c r="AC227" s="31"/>
    </row>
    <row r="228" spans="1:29" s="69" customFormat="1" x14ac:dyDescent="0.3">
      <c r="A228" s="31"/>
      <c r="B228" s="49"/>
      <c r="C228" s="31"/>
      <c r="D228" s="31"/>
      <c r="E228" s="283"/>
      <c r="F228" s="31"/>
      <c r="G228" s="125"/>
      <c r="H228" s="31"/>
      <c r="J228" s="32"/>
      <c r="K228" s="31"/>
      <c r="L228" s="31"/>
      <c r="M228" s="31"/>
      <c r="N228" s="31"/>
      <c r="O228" s="31"/>
      <c r="P228" s="31"/>
      <c r="Q228" s="31"/>
      <c r="R228" s="31"/>
      <c r="S228" s="31"/>
      <c r="T228" s="31"/>
      <c r="U228" s="58"/>
      <c r="V228" s="31"/>
      <c r="W228" s="31"/>
      <c r="X228" s="31"/>
      <c r="Y228" s="31"/>
      <c r="Z228" s="31"/>
      <c r="AA228" s="31"/>
      <c r="AB228" s="31"/>
      <c r="AC228" s="31"/>
    </row>
    <row r="229" spans="1:29" s="69" customFormat="1" x14ac:dyDescent="0.3">
      <c r="A229" s="31"/>
      <c r="B229" s="49"/>
      <c r="C229" s="31"/>
      <c r="D229" s="31"/>
      <c r="E229" s="283"/>
      <c r="F229" s="31"/>
      <c r="G229" s="125"/>
      <c r="H229" s="31"/>
      <c r="J229" s="32"/>
      <c r="K229" s="31"/>
      <c r="L229" s="31"/>
      <c r="M229" s="31"/>
      <c r="N229" s="31"/>
      <c r="O229" s="31"/>
      <c r="P229" s="31"/>
      <c r="Q229" s="31"/>
      <c r="R229" s="31"/>
      <c r="S229" s="31"/>
      <c r="T229" s="31"/>
      <c r="U229" s="58"/>
      <c r="V229" s="31"/>
      <c r="W229" s="31"/>
      <c r="X229" s="31"/>
      <c r="Y229" s="31"/>
      <c r="Z229" s="31"/>
      <c r="AA229" s="31"/>
      <c r="AB229" s="31"/>
      <c r="AC229" s="31"/>
    </row>
    <row r="230" spans="1:29" s="69" customFormat="1" x14ac:dyDescent="0.3">
      <c r="A230" s="31"/>
      <c r="B230" s="49"/>
      <c r="C230" s="31"/>
      <c r="D230" s="31"/>
      <c r="E230" s="283"/>
      <c r="F230" s="31"/>
      <c r="G230" s="125"/>
      <c r="H230" s="31"/>
      <c r="J230" s="32"/>
      <c r="K230" s="31"/>
      <c r="L230" s="31"/>
      <c r="M230" s="31"/>
      <c r="N230" s="31"/>
      <c r="O230" s="31"/>
      <c r="P230" s="31"/>
      <c r="Q230" s="31"/>
      <c r="R230" s="31"/>
      <c r="S230" s="31"/>
      <c r="T230" s="31"/>
      <c r="U230" s="58"/>
      <c r="V230" s="31"/>
      <c r="W230" s="31"/>
      <c r="X230" s="31"/>
      <c r="Y230" s="31"/>
      <c r="Z230" s="31"/>
      <c r="AA230" s="31"/>
      <c r="AB230" s="31"/>
      <c r="AC230" s="31"/>
    </row>
    <row r="231" spans="1:29" s="69" customFormat="1" x14ac:dyDescent="0.3">
      <c r="A231" s="31"/>
      <c r="B231" s="49"/>
      <c r="C231" s="31"/>
      <c r="D231" s="31"/>
      <c r="E231" s="283"/>
      <c r="F231" s="31"/>
      <c r="G231" s="125"/>
      <c r="H231" s="31"/>
      <c r="J231" s="32"/>
      <c r="K231" s="31"/>
      <c r="L231" s="31"/>
      <c r="M231" s="31"/>
      <c r="N231" s="31"/>
      <c r="O231" s="31"/>
      <c r="P231" s="31"/>
      <c r="Q231" s="31"/>
      <c r="R231" s="31"/>
      <c r="S231" s="31"/>
      <c r="T231" s="31"/>
      <c r="U231" s="58"/>
      <c r="V231" s="31"/>
      <c r="W231" s="31"/>
      <c r="X231" s="31"/>
      <c r="Y231" s="31"/>
      <c r="Z231" s="31"/>
      <c r="AA231" s="31"/>
      <c r="AB231" s="31"/>
      <c r="AC231" s="31"/>
    </row>
    <row r="232" spans="1:29" s="69" customFormat="1" x14ac:dyDescent="0.3">
      <c r="A232" s="31"/>
      <c r="B232" s="49"/>
      <c r="C232" s="31"/>
      <c r="D232" s="31"/>
      <c r="E232" s="283"/>
      <c r="F232" s="31"/>
      <c r="G232" s="125"/>
      <c r="H232" s="31"/>
      <c r="J232" s="32"/>
      <c r="K232" s="31"/>
      <c r="L232" s="31"/>
      <c r="M232" s="31"/>
      <c r="N232" s="31"/>
      <c r="O232" s="31"/>
      <c r="P232" s="31"/>
      <c r="Q232" s="31"/>
      <c r="R232" s="31"/>
      <c r="S232" s="31"/>
      <c r="T232" s="31"/>
      <c r="U232" s="58"/>
      <c r="V232" s="31"/>
      <c r="W232" s="31"/>
      <c r="X232" s="31"/>
      <c r="Y232" s="31"/>
      <c r="Z232" s="31"/>
      <c r="AA232" s="31"/>
      <c r="AB232" s="31"/>
      <c r="AC232" s="31"/>
    </row>
    <row r="233" spans="1:29" s="69" customFormat="1" x14ac:dyDescent="0.3">
      <c r="A233" s="31"/>
      <c r="B233" s="49"/>
      <c r="C233" s="31"/>
      <c r="D233" s="31"/>
      <c r="E233" s="283"/>
      <c r="F233" s="31"/>
      <c r="G233" s="125"/>
      <c r="H233" s="31"/>
      <c r="J233" s="32"/>
      <c r="K233" s="31"/>
      <c r="L233" s="31"/>
      <c r="M233" s="31"/>
      <c r="N233" s="31"/>
      <c r="O233" s="31"/>
      <c r="P233" s="31"/>
      <c r="Q233" s="31"/>
      <c r="R233" s="31"/>
      <c r="S233" s="31"/>
      <c r="T233" s="31"/>
      <c r="U233" s="58"/>
      <c r="V233" s="31"/>
      <c r="W233" s="31"/>
      <c r="X233" s="31"/>
      <c r="Y233" s="31"/>
      <c r="Z233" s="31"/>
      <c r="AA233" s="31"/>
      <c r="AB233" s="31"/>
      <c r="AC233" s="31"/>
    </row>
    <row r="234" spans="1:29" s="69" customFormat="1" x14ac:dyDescent="0.3">
      <c r="A234" s="31"/>
      <c r="B234" s="49"/>
      <c r="C234" s="31"/>
      <c r="D234" s="31"/>
      <c r="E234" s="283"/>
      <c r="F234" s="31"/>
      <c r="G234" s="125"/>
      <c r="H234" s="31"/>
      <c r="J234" s="32"/>
      <c r="K234" s="31"/>
      <c r="L234" s="31"/>
      <c r="M234" s="31"/>
      <c r="N234" s="31"/>
      <c r="O234" s="31"/>
      <c r="P234" s="31"/>
      <c r="Q234" s="31"/>
      <c r="R234" s="31"/>
      <c r="S234" s="31"/>
      <c r="T234" s="31"/>
      <c r="U234" s="58"/>
      <c r="V234" s="31"/>
      <c r="W234" s="31"/>
      <c r="X234" s="31"/>
      <c r="Y234" s="31"/>
      <c r="Z234" s="31"/>
      <c r="AA234" s="31"/>
      <c r="AB234" s="31"/>
      <c r="AC234" s="31"/>
    </row>
    <row r="235" spans="1:29" s="69" customFormat="1" x14ac:dyDescent="0.3">
      <c r="A235" s="31"/>
      <c r="B235" s="49"/>
      <c r="C235" s="31"/>
      <c r="D235" s="31"/>
      <c r="E235" s="283"/>
      <c r="F235" s="31"/>
      <c r="G235" s="125"/>
      <c r="H235" s="31"/>
      <c r="J235" s="32"/>
      <c r="K235" s="31"/>
      <c r="L235" s="31"/>
      <c r="M235" s="31"/>
      <c r="N235" s="31"/>
      <c r="O235" s="31"/>
      <c r="P235" s="31"/>
      <c r="Q235" s="31"/>
      <c r="R235" s="31"/>
      <c r="S235" s="31"/>
      <c r="T235" s="31"/>
      <c r="U235" s="58"/>
      <c r="V235" s="31"/>
      <c r="W235" s="31"/>
      <c r="X235" s="31"/>
      <c r="Y235" s="31"/>
      <c r="Z235" s="31"/>
      <c r="AA235" s="31"/>
      <c r="AB235" s="31"/>
      <c r="AC235" s="31"/>
    </row>
    <row r="236" spans="1:29" s="69" customFormat="1" x14ac:dyDescent="0.3">
      <c r="A236" s="31"/>
      <c r="B236" s="49"/>
      <c r="C236" s="31"/>
      <c r="D236" s="31"/>
      <c r="E236" s="283"/>
      <c r="F236" s="31"/>
      <c r="G236" s="125"/>
      <c r="H236" s="31"/>
      <c r="J236" s="32"/>
      <c r="K236" s="31"/>
      <c r="L236" s="31"/>
      <c r="M236" s="31"/>
      <c r="N236" s="31"/>
      <c r="O236" s="31"/>
      <c r="P236" s="31"/>
      <c r="Q236" s="31"/>
      <c r="R236" s="31"/>
      <c r="S236" s="31"/>
      <c r="T236" s="31"/>
      <c r="U236" s="58"/>
      <c r="V236" s="31"/>
      <c r="W236" s="31"/>
      <c r="X236" s="31"/>
      <c r="Y236" s="31"/>
      <c r="Z236" s="31"/>
      <c r="AA236" s="31"/>
      <c r="AB236" s="31"/>
      <c r="AC236" s="31"/>
    </row>
    <row r="237" spans="1:29" s="69" customFormat="1" x14ac:dyDescent="0.3">
      <c r="A237" s="31"/>
      <c r="B237" s="49"/>
      <c r="C237" s="31"/>
      <c r="D237" s="31"/>
      <c r="E237" s="283"/>
      <c r="F237" s="31"/>
      <c r="G237" s="125"/>
      <c r="H237" s="31"/>
      <c r="J237" s="32"/>
      <c r="K237" s="31"/>
      <c r="L237" s="31"/>
      <c r="M237" s="31"/>
      <c r="N237" s="31"/>
      <c r="O237" s="31"/>
      <c r="P237" s="31"/>
      <c r="Q237" s="31"/>
      <c r="R237" s="31"/>
      <c r="S237" s="31"/>
      <c r="T237" s="31"/>
      <c r="U237" s="58"/>
      <c r="V237" s="31"/>
      <c r="W237" s="31"/>
      <c r="X237" s="31"/>
      <c r="Y237" s="31"/>
      <c r="Z237" s="31"/>
      <c r="AA237" s="31"/>
      <c r="AB237" s="31"/>
      <c r="AC237" s="31"/>
    </row>
    <row r="238" spans="1:29" s="69" customFormat="1" x14ac:dyDescent="0.3">
      <c r="A238" s="31"/>
      <c r="B238" s="49"/>
      <c r="C238" s="31"/>
      <c r="D238" s="31"/>
      <c r="E238" s="283"/>
      <c r="F238" s="31"/>
      <c r="G238" s="125"/>
      <c r="H238" s="31"/>
      <c r="J238" s="32"/>
      <c r="K238" s="31"/>
      <c r="L238" s="31"/>
      <c r="M238" s="31"/>
      <c r="N238" s="31"/>
      <c r="O238" s="31"/>
      <c r="P238" s="31"/>
      <c r="Q238" s="31"/>
      <c r="R238" s="31"/>
      <c r="S238" s="31"/>
      <c r="T238" s="31"/>
      <c r="U238" s="58"/>
      <c r="V238" s="31"/>
      <c r="W238" s="31"/>
      <c r="X238" s="31"/>
      <c r="Y238" s="31"/>
      <c r="Z238" s="31"/>
      <c r="AA238" s="31"/>
      <c r="AB238" s="31"/>
      <c r="AC238" s="31"/>
    </row>
    <row r="239" spans="1:29" s="69" customFormat="1" x14ac:dyDescent="0.3">
      <c r="A239" s="31"/>
      <c r="B239" s="49"/>
      <c r="C239" s="31"/>
      <c r="D239" s="31"/>
      <c r="E239" s="283"/>
      <c r="F239" s="31"/>
      <c r="G239" s="125"/>
      <c r="H239" s="31"/>
      <c r="J239" s="32"/>
      <c r="K239" s="31"/>
      <c r="L239" s="31"/>
      <c r="M239" s="31"/>
      <c r="N239" s="31"/>
      <c r="O239" s="31"/>
      <c r="P239" s="31"/>
      <c r="Q239" s="31"/>
      <c r="R239" s="31"/>
      <c r="S239" s="31"/>
      <c r="T239" s="31"/>
      <c r="U239" s="58"/>
      <c r="V239" s="31"/>
      <c r="W239" s="31"/>
      <c r="X239" s="31"/>
      <c r="Y239" s="31"/>
      <c r="Z239" s="31"/>
      <c r="AA239" s="31"/>
      <c r="AB239" s="31"/>
      <c r="AC239" s="31"/>
    </row>
    <row r="240" spans="1:29" s="69" customFormat="1" x14ac:dyDescent="0.3">
      <c r="A240" s="31"/>
      <c r="B240" s="49"/>
      <c r="C240" s="31"/>
      <c r="D240" s="31"/>
      <c r="E240" s="283"/>
      <c r="F240" s="31"/>
      <c r="G240" s="125"/>
      <c r="H240" s="31"/>
      <c r="J240" s="32"/>
      <c r="K240" s="31"/>
      <c r="L240" s="31"/>
      <c r="M240" s="31"/>
      <c r="N240" s="31"/>
      <c r="O240" s="31"/>
      <c r="P240" s="31"/>
      <c r="Q240" s="31"/>
      <c r="R240" s="31"/>
      <c r="S240" s="31"/>
      <c r="T240" s="31"/>
      <c r="U240" s="58"/>
      <c r="V240" s="31"/>
      <c r="W240" s="31"/>
      <c r="X240" s="31"/>
      <c r="Y240" s="31"/>
      <c r="Z240" s="31"/>
      <c r="AA240" s="31"/>
      <c r="AB240" s="31"/>
      <c r="AC240" s="31"/>
    </row>
    <row r="241" spans="1:29" s="69" customFormat="1" x14ac:dyDescent="0.3">
      <c r="A241" s="31"/>
      <c r="B241" s="49"/>
      <c r="C241" s="31"/>
      <c r="D241" s="31"/>
      <c r="E241" s="283"/>
      <c r="F241" s="31"/>
      <c r="G241" s="125"/>
      <c r="H241" s="31"/>
      <c r="J241" s="32"/>
      <c r="K241" s="31"/>
      <c r="L241" s="31"/>
      <c r="M241" s="31"/>
      <c r="N241" s="31"/>
      <c r="O241" s="31"/>
      <c r="P241" s="31"/>
      <c r="Q241" s="31"/>
      <c r="R241" s="31"/>
      <c r="S241" s="31"/>
      <c r="T241" s="31"/>
      <c r="U241" s="58"/>
      <c r="V241" s="31"/>
      <c r="W241" s="31"/>
      <c r="X241" s="31"/>
      <c r="Y241" s="31"/>
      <c r="Z241" s="31"/>
      <c r="AA241" s="31"/>
      <c r="AB241" s="31"/>
      <c r="AC241" s="31"/>
    </row>
    <row r="242" spans="1:29" s="69" customFormat="1" x14ac:dyDescent="0.3">
      <c r="A242" s="31"/>
      <c r="B242" s="49"/>
      <c r="C242" s="31"/>
      <c r="D242" s="31"/>
      <c r="E242" s="283"/>
      <c r="F242" s="31"/>
      <c r="G242" s="125"/>
      <c r="H242" s="31"/>
      <c r="J242" s="32"/>
      <c r="K242" s="31"/>
      <c r="L242" s="31"/>
      <c r="M242" s="31"/>
      <c r="N242" s="31"/>
      <c r="O242" s="31"/>
      <c r="P242" s="31"/>
      <c r="Q242" s="31"/>
      <c r="R242" s="31"/>
      <c r="S242" s="31"/>
      <c r="T242" s="31"/>
      <c r="U242" s="58"/>
      <c r="V242" s="31"/>
      <c r="W242" s="31"/>
      <c r="X242" s="31"/>
      <c r="Y242" s="31"/>
      <c r="Z242" s="31"/>
      <c r="AA242" s="31"/>
      <c r="AB242" s="31"/>
      <c r="AC242" s="31"/>
    </row>
    <row r="243" spans="1:29" s="69" customFormat="1" x14ac:dyDescent="0.3">
      <c r="A243" s="31"/>
      <c r="B243" s="49"/>
      <c r="C243" s="31"/>
      <c r="D243" s="31"/>
      <c r="E243" s="283"/>
      <c r="F243" s="31"/>
      <c r="G243" s="125"/>
      <c r="H243" s="31"/>
      <c r="J243" s="32"/>
      <c r="K243" s="31"/>
      <c r="L243" s="31"/>
      <c r="M243" s="31"/>
      <c r="N243" s="31"/>
      <c r="O243" s="31"/>
      <c r="P243" s="31"/>
      <c r="Q243" s="31"/>
      <c r="R243" s="31"/>
      <c r="S243" s="31"/>
      <c r="T243" s="31"/>
      <c r="U243" s="58"/>
      <c r="V243" s="31"/>
      <c r="W243" s="31"/>
      <c r="X243" s="31"/>
      <c r="Y243" s="31"/>
      <c r="Z243" s="31"/>
      <c r="AA243" s="31"/>
      <c r="AB243" s="31"/>
      <c r="AC243" s="31"/>
    </row>
    <row r="244" spans="1:29" s="69" customFormat="1" x14ac:dyDescent="0.3">
      <c r="A244" s="31"/>
      <c r="B244" s="49"/>
      <c r="C244" s="31"/>
      <c r="D244" s="31"/>
      <c r="E244" s="283"/>
      <c r="F244" s="31"/>
      <c r="G244" s="125"/>
      <c r="H244" s="31"/>
      <c r="J244" s="32"/>
      <c r="K244" s="31"/>
      <c r="L244" s="31"/>
      <c r="M244" s="31"/>
      <c r="N244" s="31"/>
      <c r="O244" s="31"/>
      <c r="P244" s="31"/>
      <c r="Q244" s="31"/>
      <c r="R244" s="31"/>
      <c r="S244" s="31"/>
      <c r="T244" s="31"/>
      <c r="U244" s="58"/>
      <c r="V244" s="31"/>
      <c r="W244" s="31"/>
      <c r="X244" s="31"/>
      <c r="Y244" s="31"/>
      <c r="Z244" s="31"/>
      <c r="AA244" s="31"/>
      <c r="AB244" s="31"/>
      <c r="AC244" s="31"/>
    </row>
    <row r="245" spans="1:29" s="69" customFormat="1" x14ac:dyDescent="0.3">
      <c r="A245" s="31"/>
      <c r="B245" s="49"/>
      <c r="C245" s="31"/>
      <c r="D245" s="31"/>
      <c r="E245" s="283"/>
      <c r="F245" s="31"/>
      <c r="G245" s="125"/>
      <c r="H245" s="31"/>
      <c r="J245" s="32"/>
      <c r="K245" s="31"/>
      <c r="L245" s="31"/>
      <c r="M245" s="31"/>
      <c r="N245" s="31"/>
      <c r="O245" s="31"/>
      <c r="P245" s="31"/>
      <c r="Q245" s="31"/>
      <c r="R245" s="31"/>
      <c r="S245" s="31"/>
      <c r="T245" s="31"/>
      <c r="U245" s="58"/>
      <c r="V245" s="31"/>
      <c r="W245" s="31"/>
      <c r="X245" s="31"/>
      <c r="Y245" s="31"/>
      <c r="Z245" s="31"/>
      <c r="AA245" s="31"/>
      <c r="AB245" s="31"/>
      <c r="AC245" s="31"/>
    </row>
    <row r="246" spans="1:29" s="69" customFormat="1" x14ac:dyDescent="0.3">
      <c r="A246" s="31"/>
      <c r="B246" s="49"/>
      <c r="C246" s="31"/>
      <c r="D246" s="31"/>
      <c r="E246" s="283"/>
      <c r="F246" s="31"/>
      <c r="G246" s="125"/>
      <c r="H246" s="31"/>
      <c r="J246" s="32"/>
      <c r="K246" s="31"/>
      <c r="L246" s="31"/>
      <c r="M246" s="31"/>
      <c r="N246" s="31"/>
      <c r="O246" s="31"/>
      <c r="P246" s="31"/>
      <c r="Q246" s="31"/>
      <c r="R246" s="31"/>
      <c r="S246" s="31"/>
      <c r="T246" s="31"/>
      <c r="U246" s="58"/>
      <c r="V246" s="31"/>
      <c r="W246" s="31"/>
      <c r="X246" s="31"/>
      <c r="Y246" s="31"/>
      <c r="Z246" s="31"/>
      <c r="AA246" s="31"/>
      <c r="AB246" s="31"/>
      <c r="AC246" s="31"/>
    </row>
    <row r="247" spans="1:29" s="69" customFormat="1" x14ac:dyDescent="0.3">
      <c r="A247" s="31"/>
      <c r="B247" s="49"/>
      <c r="C247" s="31"/>
      <c r="D247" s="31"/>
      <c r="E247" s="283"/>
      <c r="F247" s="31"/>
      <c r="G247" s="125"/>
      <c r="H247" s="31"/>
      <c r="J247" s="32"/>
      <c r="K247" s="31"/>
      <c r="L247" s="31"/>
      <c r="M247" s="31"/>
      <c r="N247" s="31"/>
      <c r="O247" s="31"/>
      <c r="P247" s="31"/>
      <c r="Q247" s="31"/>
      <c r="R247" s="31"/>
      <c r="S247" s="31"/>
      <c r="T247" s="31"/>
      <c r="U247" s="58"/>
      <c r="V247" s="31"/>
      <c r="W247" s="31"/>
      <c r="X247" s="31"/>
      <c r="Y247" s="31"/>
      <c r="Z247" s="31"/>
      <c r="AA247" s="31"/>
      <c r="AB247" s="31"/>
      <c r="AC247" s="31"/>
    </row>
    <row r="248" spans="1:29" s="69" customFormat="1" x14ac:dyDescent="0.3">
      <c r="A248" s="31"/>
      <c r="B248" s="49"/>
      <c r="C248" s="31"/>
      <c r="D248" s="31"/>
      <c r="E248" s="283"/>
      <c r="F248" s="31"/>
      <c r="G248" s="125"/>
      <c r="H248" s="31"/>
      <c r="J248" s="32"/>
      <c r="K248" s="31"/>
      <c r="L248" s="31"/>
      <c r="M248" s="31"/>
      <c r="N248" s="31"/>
      <c r="O248" s="31"/>
      <c r="P248" s="31"/>
      <c r="Q248" s="31"/>
      <c r="R248" s="31"/>
      <c r="S248" s="31"/>
      <c r="T248" s="31"/>
      <c r="U248" s="58"/>
      <c r="V248" s="31"/>
      <c r="W248" s="31"/>
      <c r="X248" s="31"/>
      <c r="Y248" s="31"/>
      <c r="Z248" s="31"/>
      <c r="AA248" s="31"/>
      <c r="AB248" s="31"/>
      <c r="AC248" s="31"/>
    </row>
    <row r="249" spans="1:29" s="69" customFormat="1" x14ac:dyDescent="0.3">
      <c r="A249" s="31"/>
      <c r="B249" s="49"/>
      <c r="C249" s="31"/>
      <c r="D249" s="31"/>
      <c r="E249" s="283"/>
      <c r="F249" s="31"/>
      <c r="G249" s="125"/>
      <c r="H249" s="31"/>
      <c r="J249" s="32"/>
      <c r="K249" s="31"/>
      <c r="L249" s="31"/>
      <c r="M249" s="31"/>
      <c r="N249" s="31"/>
      <c r="O249" s="31"/>
      <c r="P249" s="31"/>
      <c r="Q249" s="31"/>
      <c r="R249" s="31"/>
      <c r="S249" s="31"/>
      <c r="T249" s="31"/>
      <c r="U249" s="58"/>
      <c r="V249" s="31"/>
      <c r="W249" s="31"/>
      <c r="X249" s="31"/>
      <c r="Y249" s="31"/>
      <c r="Z249" s="31"/>
      <c r="AA249" s="31"/>
      <c r="AB249" s="31"/>
      <c r="AC249" s="31"/>
    </row>
    <row r="250" spans="1:29" s="69" customFormat="1" x14ac:dyDescent="0.3">
      <c r="A250" s="31"/>
      <c r="B250" s="49"/>
      <c r="C250" s="31"/>
      <c r="D250" s="31"/>
      <c r="E250" s="283"/>
      <c r="F250" s="31"/>
      <c r="G250" s="125"/>
      <c r="H250" s="31"/>
      <c r="J250" s="32"/>
      <c r="K250" s="31"/>
      <c r="L250" s="31"/>
      <c r="M250" s="31"/>
      <c r="N250" s="31"/>
      <c r="O250" s="31"/>
      <c r="P250" s="31"/>
      <c r="Q250" s="31"/>
      <c r="R250" s="31"/>
      <c r="S250" s="31"/>
      <c r="T250" s="31"/>
      <c r="U250" s="58"/>
      <c r="V250" s="31"/>
      <c r="W250" s="31"/>
      <c r="X250" s="31"/>
      <c r="Y250" s="31"/>
      <c r="Z250" s="31"/>
      <c r="AA250" s="31"/>
      <c r="AB250" s="31"/>
      <c r="AC250" s="31"/>
    </row>
    <row r="251" spans="1:29" s="69" customFormat="1" x14ac:dyDescent="0.3">
      <c r="A251" s="31"/>
      <c r="B251" s="49"/>
      <c r="C251" s="31"/>
      <c r="D251" s="31"/>
      <c r="E251" s="283"/>
      <c r="F251" s="31"/>
      <c r="G251" s="125"/>
      <c r="H251" s="31"/>
      <c r="J251" s="32"/>
      <c r="K251" s="31"/>
      <c r="L251" s="31"/>
      <c r="M251" s="31"/>
      <c r="N251" s="31"/>
      <c r="O251" s="31"/>
      <c r="P251" s="31"/>
      <c r="Q251" s="31"/>
      <c r="R251" s="31"/>
      <c r="S251" s="31"/>
      <c r="T251" s="31"/>
      <c r="U251" s="58"/>
      <c r="V251" s="31"/>
      <c r="W251" s="31"/>
      <c r="X251" s="31"/>
      <c r="Y251" s="31"/>
      <c r="Z251" s="31"/>
      <c r="AA251" s="31"/>
      <c r="AB251" s="31"/>
      <c r="AC251" s="31"/>
    </row>
    <row r="252" spans="1:29" s="69" customFormat="1" x14ac:dyDescent="0.3">
      <c r="A252" s="31"/>
      <c r="B252" s="49"/>
      <c r="C252" s="31"/>
      <c r="D252" s="31"/>
      <c r="E252" s="283"/>
      <c r="F252" s="31"/>
      <c r="G252" s="125"/>
      <c r="H252" s="31"/>
      <c r="J252" s="32"/>
      <c r="K252" s="31"/>
      <c r="L252" s="31"/>
      <c r="M252" s="31"/>
      <c r="N252" s="31"/>
      <c r="O252" s="31"/>
      <c r="P252" s="31"/>
      <c r="Q252" s="31"/>
      <c r="R252" s="31"/>
      <c r="S252" s="31"/>
      <c r="T252" s="31"/>
      <c r="U252" s="58"/>
      <c r="V252" s="31"/>
      <c r="W252" s="31"/>
      <c r="X252" s="31"/>
      <c r="Y252" s="31"/>
      <c r="Z252" s="31"/>
      <c r="AA252" s="31"/>
      <c r="AB252" s="31"/>
      <c r="AC252" s="31"/>
    </row>
    <row r="253" spans="1:29" s="69" customFormat="1" x14ac:dyDescent="0.3">
      <c r="A253" s="31"/>
      <c r="B253" s="49"/>
      <c r="C253" s="31"/>
      <c r="D253" s="31"/>
      <c r="E253" s="283"/>
      <c r="F253" s="31"/>
      <c r="G253" s="125"/>
      <c r="H253" s="31"/>
      <c r="J253" s="32"/>
      <c r="K253" s="31"/>
      <c r="L253" s="31"/>
      <c r="M253" s="31"/>
      <c r="N253" s="31"/>
      <c r="O253" s="31"/>
      <c r="P253" s="31"/>
      <c r="Q253" s="31"/>
      <c r="R253" s="31"/>
      <c r="S253" s="31"/>
      <c r="T253" s="31"/>
      <c r="U253" s="58"/>
      <c r="V253" s="31"/>
      <c r="W253" s="31"/>
      <c r="X253" s="31"/>
      <c r="Y253" s="31"/>
      <c r="Z253" s="31"/>
      <c r="AA253" s="31"/>
      <c r="AB253" s="31"/>
      <c r="AC253" s="31"/>
    </row>
    <row r="254" spans="1:29" s="69" customFormat="1" x14ac:dyDescent="0.3">
      <c r="A254" s="31"/>
      <c r="B254" s="49"/>
      <c r="C254" s="31"/>
      <c r="D254" s="31"/>
      <c r="E254" s="283"/>
      <c r="F254" s="31"/>
      <c r="G254" s="125"/>
      <c r="H254" s="31"/>
      <c r="J254" s="32"/>
      <c r="K254" s="31"/>
      <c r="L254" s="31"/>
      <c r="M254" s="31"/>
      <c r="N254" s="31"/>
      <c r="O254" s="31"/>
      <c r="P254" s="31"/>
      <c r="Q254" s="31"/>
      <c r="R254" s="31"/>
      <c r="S254" s="31"/>
      <c r="T254" s="31"/>
      <c r="U254" s="58"/>
      <c r="V254" s="31"/>
      <c r="W254" s="31"/>
      <c r="X254" s="31"/>
      <c r="Y254" s="31"/>
      <c r="Z254" s="31"/>
      <c r="AA254" s="31"/>
      <c r="AB254" s="31"/>
      <c r="AC254" s="31"/>
    </row>
    <row r="255" spans="1:29" s="69" customFormat="1" x14ac:dyDescent="0.3">
      <c r="A255" s="31"/>
      <c r="B255" s="49"/>
      <c r="C255" s="31"/>
      <c r="D255" s="31"/>
      <c r="E255" s="283"/>
      <c r="F255" s="31"/>
      <c r="G255" s="125"/>
      <c r="H255" s="31"/>
      <c r="J255" s="32"/>
      <c r="K255" s="31"/>
      <c r="L255" s="31"/>
      <c r="M255" s="31"/>
      <c r="N255" s="31"/>
      <c r="O255" s="31"/>
      <c r="P255" s="31"/>
      <c r="Q255" s="31"/>
      <c r="R255" s="31"/>
      <c r="S255" s="31"/>
      <c r="T255" s="31"/>
      <c r="U255" s="58"/>
      <c r="V255" s="31"/>
      <c r="W255" s="31"/>
      <c r="X255" s="31"/>
      <c r="Y255" s="31"/>
      <c r="Z255" s="31"/>
      <c r="AA255" s="31"/>
      <c r="AB255" s="31"/>
      <c r="AC255" s="31"/>
    </row>
    <row r="256" spans="1:29" s="69" customFormat="1" x14ac:dyDescent="0.3">
      <c r="A256" s="31"/>
      <c r="B256" s="49"/>
      <c r="C256" s="31"/>
      <c r="D256" s="31"/>
      <c r="E256" s="283"/>
      <c r="F256" s="31"/>
      <c r="G256" s="125"/>
      <c r="H256" s="31"/>
      <c r="J256" s="32"/>
      <c r="K256" s="31"/>
      <c r="L256" s="31"/>
      <c r="M256" s="31"/>
      <c r="N256" s="31"/>
      <c r="O256" s="31"/>
      <c r="P256" s="31"/>
      <c r="Q256" s="31"/>
      <c r="R256" s="31"/>
      <c r="S256" s="31"/>
      <c r="T256" s="31"/>
      <c r="U256" s="58"/>
      <c r="V256" s="31"/>
      <c r="W256" s="31"/>
      <c r="X256" s="31"/>
      <c r="Y256" s="31"/>
      <c r="Z256" s="31"/>
      <c r="AA256" s="31"/>
      <c r="AB256" s="31"/>
      <c r="AC256" s="31"/>
    </row>
    <row r="257" spans="1:29" s="69" customFormat="1" x14ac:dyDescent="0.3">
      <c r="A257" s="31"/>
      <c r="B257" s="49"/>
      <c r="C257" s="31"/>
      <c r="D257" s="31"/>
      <c r="E257" s="283"/>
      <c r="F257" s="31"/>
      <c r="G257" s="125"/>
      <c r="H257" s="31"/>
      <c r="J257" s="32"/>
      <c r="K257" s="31"/>
      <c r="L257" s="31"/>
      <c r="M257" s="31"/>
      <c r="N257" s="31"/>
      <c r="O257" s="31"/>
      <c r="P257" s="31"/>
      <c r="Q257" s="31"/>
      <c r="R257" s="31"/>
      <c r="S257" s="31"/>
      <c r="T257" s="31"/>
      <c r="U257" s="58"/>
      <c r="V257" s="31"/>
      <c r="W257" s="31"/>
      <c r="X257" s="31"/>
      <c r="Y257" s="31"/>
      <c r="Z257" s="31"/>
      <c r="AA257" s="31"/>
      <c r="AB257" s="31"/>
      <c r="AC257" s="31"/>
    </row>
    <row r="258" spans="1:29" s="69" customFormat="1" x14ac:dyDescent="0.3">
      <c r="A258" s="31"/>
      <c r="B258" s="49"/>
      <c r="C258" s="31"/>
      <c r="D258" s="31"/>
      <c r="E258" s="283"/>
      <c r="F258" s="31"/>
      <c r="G258" s="125"/>
      <c r="H258" s="31"/>
      <c r="J258" s="32"/>
      <c r="K258" s="31"/>
      <c r="L258" s="31"/>
      <c r="M258" s="31"/>
      <c r="N258" s="31"/>
      <c r="O258" s="31"/>
      <c r="P258" s="31"/>
      <c r="Q258" s="31"/>
      <c r="R258" s="31"/>
      <c r="S258" s="31"/>
      <c r="T258" s="31"/>
      <c r="U258" s="58"/>
      <c r="V258" s="31"/>
      <c r="W258" s="31"/>
      <c r="X258" s="31"/>
      <c r="Y258" s="31"/>
      <c r="Z258" s="31"/>
      <c r="AA258" s="31"/>
      <c r="AB258" s="31"/>
      <c r="AC258" s="31"/>
    </row>
    <row r="259" spans="1:29" s="69" customFormat="1" x14ac:dyDescent="0.3">
      <c r="A259" s="31"/>
      <c r="B259" s="49"/>
      <c r="C259" s="31"/>
      <c r="D259" s="31"/>
      <c r="E259" s="283"/>
      <c r="F259" s="31"/>
      <c r="G259" s="125"/>
      <c r="H259" s="31"/>
      <c r="J259" s="32"/>
      <c r="K259" s="31"/>
      <c r="L259" s="31"/>
      <c r="M259" s="31"/>
      <c r="N259" s="31"/>
      <c r="O259" s="31"/>
      <c r="P259" s="31"/>
      <c r="Q259" s="31"/>
      <c r="R259" s="31"/>
      <c r="S259" s="31"/>
      <c r="T259" s="31"/>
      <c r="U259" s="58"/>
      <c r="V259" s="31"/>
      <c r="W259" s="31"/>
      <c r="X259" s="31"/>
      <c r="Y259" s="31"/>
      <c r="Z259" s="31"/>
      <c r="AA259" s="31"/>
      <c r="AB259" s="31"/>
      <c r="AC259" s="31"/>
    </row>
    <row r="260" spans="1:29" s="69" customFormat="1" x14ac:dyDescent="0.3">
      <c r="A260" s="31"/>
      <c r="B260" s="49"/>
      <c r="C260" s="31"/>
      <c r="D260" s="31"/>
      <c r="E260" s="283"/>
      <c r="F260" s="31"/>
      <c r="G260" s="125"/>
      <c r="H260" s="31"/>
      <c r="J260" s="32"/>
      <c r="K260" s="31"/>
      <c r="L260" s="31"/>
      <c r="M260" s="31"/>
      <c r="N260" s="31"/>
      <c r="O260" s="31"/>
      <c r="P260" s="31"/>
      <c r="Q260" s="31"/>
      <c r="R260" s="31"/>
      <c r="S260" s="31"/>
      <c r="T260" s="31"/>
      <c r="U260" s="58"/>
      <c r="V260" s="31"/>
      <c r="W260" s="31"/>
      <c r="X260" s="31"/>
      <c r="Y260" s="31"/>
      <c r="Z260" s="31"/>
      <c r="AA260" s="31"/>
      <c r="AB260" s="31"/>
      <c r="AC260" s="31"/>
    </row>
    <row r="261" spans="1:29" s="69" customFormat="1" x14ac:dyDescent="0.3">
      <c r="A261" s="31"/>
      <c r="B261" s="49"/>
      <c r="C261" s="31"/>
      <c r="D261" s="31"/>
      <c r="E261" s="283"/>
      <c r="F261" s="31"/>
      <c r="G261" s="125"/>
      <c r="H261" s="31"/>
      <c r="J261" s="32"/>
      <c r="K261" s="31"/>
      <c r="L261" s="31"/>
      <c r="M261" s="31"/>
      <c r="N261" s="31"/>
      <c r="O261" s="31"/>
      <c r="P261" s="31"/>
      <c r="Q261" s="31"/>
      <c r="R261" s="31"/>
      <c r="S261" s="31"/>
      <c r="T261" s="31"/>
      <c r="U261" s="58"/>
      <c r="V261" s="31"/>
      <c r="W261" s="31"/>
      <c r="X261" s="31"/>
      <c r="Y261" s="31"/>
      <c r="Z261" s="31"/>
      <c r="AA261" s="31"/>
      <c r="AB261" s="31"/>
      <c r="AC261" s="31"/>
    </row>
    <row r="262" spans="1:29" s="69" customFormat="1" x14ac:dyDescent="0.3">
      <c r="A262" s="31"/>
      <c r="B262" s="49"/>
      <c r="C262" s="31"/>
      <c r="D262" s="31"/>
      <c r="E262" s="283"/>
      <c r="F262" s="31"/>
      <c r="G262" s="125"/>
      <c r="H262" s="31"/>
      <c r="J262" s="32"/>
      <c r="K262" s="31"/>
      <c r="L262" s="31"/>
      <c r="M262" s="31"/>
      <c r="N262" s="31"/>
      <c r="O262" s="31"/>
      <c r="P262" s="31"/>
      <c r="Q262" s="31"/>
      <c r="R262" s="31"/>
      <c r="S262" s="31"/>
      <c r="T262" s="31"/>
      <c r="U262" s="58"/>
      <c r="V262" s="31"/>
      <c r="W262" s="31"/>
      <c r="X262" s="31"/>
      <c r="Y262" s="31"/>
      <c r="Z262" s="31"/>
      <c r="AA262" s="31"/>
      <c r="AB262" s="31"/>
      <c r="AC262" s="31"/>
    </row>
    <row r="263" spans="1:29" s="69" customFormat="1" x14ac:dyDescent="0.3">
      <c r="A263" s="31"/>
      <c r="B263" s="49"/>
      <c r="C263" s="31"/>
      <c r="D263" s="31"/>
      <c r="E263" s="283"/>
      <c r="F263" s="31"/>
      <c r="G263" s="125"/>
      <c r="H263" s="31"/>
      <c r="J263" s="32"/>
      <c r="K263" s="31"/>
      <c r="L263" s="31"/>
      <c r="M263" s="31"/>
      <c r="N263" s="31"/>
      <c r="O263" s="31"/>
      <c r="P263" s="31"/>
      <c r="Q263" s="31"/>
      <c r="R263" s="31"/>
      <c r="S263" s="31"/>
      <c r="T263" s="31"/>
      <c r="U263" s="58"/>
      <c r="V263" s="31"/>
      <c r="W263" s="31"/>
      <c r="X263" s="31"/>
      <c r="Y263" s="31"/>
      <c r="Z263" s="31"/>
      <c r="AA263" s="31"/>
      <c r="AB263" s="31"/>
      <c r="AC263" s="31"/>
    </row>
    <row r="264" spans="1:29" s="69" customFormat="1" x14ac:dyDescent="0.3">
      <c r="A264" s="31"/>
      <c r="B264" s="49"/>
      <c r="C264" s="31"/>
      <c r="D264" s="31"/>
      <c r="E264" s="283"/>
      <c r="F264" s="31"/>
      <c r="G264" s="125"/>
      <c r="H264" s="31"/>
      <c r="J264" s="32"/>
      <c r="K264" s="31"/>
      <c r="L264" s="31"/>
      <c r="M264" s="31"/>
      <c r="N264" s="31"/>
      <c r="O264" s="31"/>
      <c r="P264" s="31"/>
      <c r="Q264" s="31"/>
      <c r="R264" s="31"/>
      <c r="S264" s="31"/>
      <c r="T264" s="31"/>
      <c r="U264" s="58"/>
      <c r="V264" s="31"/>
      <c r="W264" s="31"/>
      <c r="X264" s="31"/>
      <c r="Y264" s="31"/>
      <c r="Z264" s="31"/>
      <c r="AA264" s="31"/>
      <c r="AB264" s="31"/>
      <c r="AC264" s="31"/>
    </row>
    <row r="265" spans="1:29" s="69" customFormat="1" x14ac:dyDescent="0.3">
      <c r="A265" s="31"/>
      <c r="B265" s="49"/>
      <c r="C265" s="31"/>
      <c r="D265" s="31"/>
      <c r="E265" s="283"/>
      <c r="F265" s="31"/>
      <c r="G265" s="125"/>
      <c r="H265" s="31"/>
      <c r="J265" s="32"/>
      <c r="K265" s="31"/>
      <c r="L265" s="31"/>
      <c r="M265" s="31"/>
      <c r="N265" s="31"/>
      <c r="O265" s="31"/>
      <c r="P265" s="31"/>
      <c r="Q265" s="31"/>
      <c r="R265" s="31"/>
      <c r="S265" s="31"/>
      <c r="T265" s="31"/>
      <c r="U265" s="58"/>
      <c r="V265" s="31"/>
      <c r="W265" s="31"/>
      <c r="X265" s="31"/>
      <c r="Y265" s="31"/>
      <c r="Z265" s="31"/>
      <c r="AA265" s="31"/>
      <c r="AB265" s="31"/>
      <c r="AC265" s="31"/>
    </row>
    <row r="266" spans="1:29" s="69" customFormat="1" x14ac:dyDescent="0.3">
      <c r="A266" s="31"/>
      <c r="B266" s="49"/>
      <c r="C266" s="31"/>
      <c r="D266" s="31"/>
      <c r="E266" s="283"/>
      <c r="F266" s="31"/>
      <c r="G266" s="125"/>
      <c r="H266" s="31"/>
      <c r="J266" s="32"/>
      <c r="K266" s="31"/>
      <c r="L266" s="31"/>
      <c r="M266" s="31"/>
      <c r="N266" s="31"/>
      <c r="O266" s="31"/>
      <c r="P266" s="31"/>
      <c r="Q266" s="31"/>
      <c r="R266" s="31"/>
      <c r="S266" s="31"/>
      <c r="T266" s="31"/>
      <c r="U266" s="58"/>
      <c r="V266" s="31"/>
      <c r="W266" s="31"/>
      <c r="X266" s="31"/>
      <c r="Y266" s="31"/>
      <c r="Z266" s="31"/>
      <c r="AA266" s="31"/>
      <c r="AB266" s="31"/>
      <c r="AC266" s="31"/>
    </row>
    <row r="267" spans="1:29" s="69" customFormat="1" x14ac:dyDescent="0.3">
      <c r="A267" s="31"/>
      <c r="B267" s="49"/>
      <c r="C267" s="31"/>
      <c r="D267" s="31"/>
      <c r="E267" s="283"/>
      <c r="F267" s="31"/>
      <c r="G267" s="125"/>
      <c r="H267" s="31"/>
      <c r="J267" s="32"/>
      <c r="K267" s="31"/>
      <c r="L267" s="31"/>
      <c r="M267" s="31"/>
      <c r="N267" s="31"/>
      <c r="O267" s="31"/>
      <c r="P267" s="31"/>
      <c r="Q267" s="31"/>
      <c r="R267" s="31"/>
      <c r="S267" s="31"/>
      <c r="T267" s="31"/>
      <c r="U267" s="58"/>
      <c r="V267" s="31"/>
      <c r="W267" s="31"/>
      <c r="X267" s="31"/>
      <c r="Y267" s="31"/>
      <c r="Z267" s="31"/>
      <c r="AA267" s="31"/>
      <c r="AB267" s="31"/>
      <c r="AC267" s="31"/>
    </row>
    <row r="268" spans="1:29" s="69" customFormat="1" x14ac:dyDescent="0.3">
      <c r="A268" s="31"/>
      <c r="B268" s="49"/>
      <c r="C268" s="31"/>
      <c r="D268" s="31"/>
      <c r="E268" s="283"/>
      <c r="F268" s="31"/>
      <c r="G268" s="125"/>
      <c r="H268" s="31"/>
      <c r="J268" s="32"/>
      <c r="K268" s="31"/>
      <c r="L268" s="31"/>
      <c r="M268" s="31"/>
      <c r="N268" s="31"/>
      <c r="O268" s="31"/>
      <c r="P268" s="31"/>
      <c r="Q268" s="31"/>
      <c r="R268" s="31"/>
      <c r="S268" s="31"/>
      <c r="T268" s="31"/>
      <c r="U268" s="58"/>
      <c r="V268" s="31"/>
      <c r="W268" s="31"/>
      <c r="X268" s="31"/>
      <c r="Y268" s="31"/>
      <c r="Z268" s="31"/>
      <c r="AA268" s="31"/>
      <c r="AB268" s="31"/>
      <c r="AC268" s="31"/>
    </row>
    <row r="269" spans="1:29" s="69" customFormat="1" x14ac:dyDescent="0.3">
      <c r="A269" s="31"/>
      <c r="B269" s="49"/>
      <c r="C269" s="31"/>
      <c r="D269" s="31"/>
      <c r="E269" s="283"/>
      <c r="F269" s="31"/>
      <c r="G269" s="125"/>
      <c r="H269" s="31"/>
      <c r="J269" s="32"/>
      <c r="K269" s="31"/>
      <c r="L269" s="31"/>
      <c r="M269" s="31"/>
      <c r="N269" s="31"/>
      <c r="O269" s="31"/>
      <c r="P269" s="31"/>
      <c r="Q269" s="31"/>
      <c r="R269" s="31"/>
      <c r="S269" s="31"/>
      <c r="T269" s="31"/>
      <c r="U269" s="58"/>
      <c r="V269" s="31"/>
      <c r="W269" s="31"/>
      <c r="X269" s="31"/>
      <c r="Y269" s="31"/>
      <c r="Z269" s="31"/>
      <c r="AA269" s="31"/>
      <c r="AB269" s="31"/>
      <c r="AC269" s="31"/>
    </row>
    <row r="270" spans="1:29" s="69" customFormat="1" x14ac:dyDescent="0.3">
      <c r="A270" s="31"/>
      <c r="B270" s="49"/>
      <c r="C270" s="31"/>
      <c r="D270" s="31"/>
      <c r="E270" s="283"/>
      <c r="F270" s="31"/>
      <c r="G270" s="125"/>
      <c r="H270" s="31"/>
      <c r="J270" s="32"/>
      <c r="K270" s="31"/>
      <c r="L270" s="31"/>
      <c r="M270" s="31"/>
      <c r="N270" s="31"/>
      <c r="O270" s="31"/>
      <c r="P270" s="31"/>
      <c r="Q270" s="31"/>
      <c r="R270" s="31"/>
      <c r="S270" s="31"/>
      <c r="T270" s="31"/>
      <c r="U270" s="58"/>
      <c r="V270" s="31"/>
      <c r="W270" s="31"/>
      <c r="X270" s="31"/>
      <c r="Y270" s="31"/>
      <c r="Z270" s="31"/>
      <c r="AA270" s="31"/>
      <c r="AB270" s="31"/>
      <c r="AC270" s="31"/>
    </row>
    <row r="271" spans="1:29" s="69" customFormat="1" x14ac:dyDescent="0.3">
      <c r="A271" s="31"/>
      <c r="B271" s="49"/>
      <c r="C271" s="31"/>
      <c r="D271" s="31"/>
      <c r="E271" s="283"/>
      <c r="F271" s="31"/>
      <c r="G271" s="125"/>
      <c r="H271" s="31"/>
      <c r="J271" s="32"/>
      <c r="K271" s="31"/>
      <c r="L271" s="31"/>
      <c r="M271" s="31"/>
      <c r="N271" s="31"/>
      <c r="O271" s="31"/>
      <c r="P271" s="31"/>
      <c r="Q271" s="31"/>
      <c r="R271" s="31"/>
      <c r="S271" s="31"/>
      <c r="T271" s="31"/>
      <c r="U271" s="58"/>
      <c r="V271" s="31"/>
      <c r="W271" s="31"/>
      <c r="X271" s="31"/>
      <c r="Y271" s="31"/>
      <c r="Z271" s="31"/>
      <c r="AA271" s="31"/>
      <c r="AB271" s="31"/>
      <c r="AC271" s="31"/>
    </row>
    <row r="272" spans="1:29" s="69" customFormat="1" x14ac:dyDescent="0.3">
      <c r="A272" s="31"/>
      <c r="B272" s="49"/>
      <c r="C272" s="31"/>
      <c r="D272" s="31"/>
      <c r="E272" s="283"/>
      <c r="F272" s="31"/>
      <c r="G272" s="125"/>
      <c r="H272" s="31"/>
      <c r="J272" s="32"/>
      <c r="K272" s="31"/>
      <c r="L272" s="31"/>
      <c r="M272" s="31"/>
      <c r="N272" s="31"/>
      <c r="O272" s="31"/>
      <c r="P272" s="31"/>
      <c r="Q272" s="31"/>
      <c r="R272" s="31"/>
      <c r="S272" s="31"/>
      <c r="T272" s="31"/>
      <c r="U272" s="58"/>
      <c r="V272" s="31"/>
      <c r="W272" s="31"/>
      <c r="X272" s="31"/>
      <c r="Y272" s="31"/>
      <c r="Z272" s="31"/>
      <c r="AA272" s="31"/>
      <c r="AB272" s="31"/>
      <c r="AC272" s="31"/>
    </row>
    <row r="273" spans="1:29" s="69" customFormat="1" x14ac:dyDescent="0.3">
      <c r="A273" s="31"/>
      <c r="B273" s="49"/>
      <c r="C273" s="31"/>
      <c r="D273" s="31"/>
      <c r="E273" s="283"/>
      <c r="F273" s="31"/>
      <c r="G273" s="125"/>
      <c r="H273" s="31"/>
      <c r="J273" s="32"/>
      <c r="K273" s="31"/>
      <c r="L273" s="31"/>
      <c r="M273" s="31"/>
      <c r="N273" s="31"/>
      <c r="O273" s="31"/>
      <c r="P273" s="31"/>
      <c r="Q273" s="31"/>
      <c r="R273" s="31"/>
      <c r="S273" s="31"/>
      <c r="T273" s="31"/>
      <c r="U273" s="58"/>
      <c r="V273" s="31"/>
      <c r="W273" s="31"/>
      <c r="X273" s="31"/>
      <c r="Y273" s="31"/>
      <c r="Z273" s="31"/>
      <c r="AA273" s="31"/>
      <c r="AB273" s="31"/>
      <c r="AC273" s="31"/>
    </row>
    <row r="274" spans="1:29" s="69" customFormat="1" x14ac:dyDescent="0.3">
      <c r="A274" s="31"/>
      <c r="B274" s="49"/>
      <c r="C274" s="31"/>
      <c r="D274" s="31"/>
      <c r="E274" s="283"/>
      <c r="F274" s="31"/>
      <c r="G274" s="125"/>
      <c r="H274" s="31"/>
      <c r="J274" s="32"/>
      <c r="K274" s="31"/>
      <c r="L274" s="31"/>
      <c r="M274" s="31"/>
      <c r="N274" s="31"/>
      <c r="O274" s="31"/>
      <c r="P274" s="31"/>
      <c r="Q274" s="31"/>
      <c r="R274" s="31"/>
      <c r="S274" s="31"/>
      <c r="T274" s="31"/>
      <c r="U274" s="58"/>
      <c r="V274" s="31"/>
      <c r="W274" s="31"/>
      <c r="X274" s="31"/>
      <c r="Y274" s="31"/>
      <c r="Z274" s="31"/>
      <c r="AA274" s="31"/>
      <c r="AB274" s="31"/>
      <c r="AC274" s="31"/>
    </row>
    <row r="275" spans="1:29" s="69" customFormat="1" x14ac:dyDescent="0.3">
      <c r="A275" s="31"/>
      <c r="B275" s="49"/>
      <c r="C275" s="31"/>
      <c r="D275" s="31"/>
      <c r="E275" s="283"/>
      <c r="F275" s="31"/>
      <c r="G275" s="125"/>
      <c r="H275" s="31"/>
      <c r="J275" s="32"/>
      <c r="K275" s="31"/>
      <c r="L275" s="31"/>
      <c r="M275" s="31"/>
      <c r="N275" s="31"/>
      <c r="O275" s="31"/>
      <c r="P275" s="31"/>
      <c r="Q275" s="31"/>
      <c r="R275" s="31"/>
      <c r="S275" s="31"/>
      <c r="T275" s="31"/>
      <c r="U275" s="58"/>
      <c r="V275" s="31"/>
      <c r="W275" s="31"/>
      <c r="X275" s="31"/>
      <c r="Y275" s="31"/>
      <c r="Z275" s="31"/>
      <c r="AA275" s="31"/>
      <c r="AB275" s="31"/>
      <c r="AC275" s="31"/>
    </row>
    <row r="276" spans="1:29" s="69" customFormat="1" x14ac:dyDescent="0.3">
      <c r="A276" s="31"/>
      <c r="B276" s="49"/>
      <c r="C276" s="31"/>
      <c r="D276" s="31"/>
      <c r="E276" s="283"/>
      <c r="F276" s="31"/>
      <c r="G276" s="125"/>
      <c r="H276" s="31"/>
      <c r="J276" s="32"/>
      <c r="K276" s="31"/>
      <c r="L276" s="31"/>
      <c r="M276" s="31"/>
      <c r="N276" s="31"/>
      <c r="O276" s="31"/>
      <c r="P276" s="31"/>
      <c r="Q276" s="31"/>
      <c r="R276" s="31"/>
      <c r="S276" s="31"/>
      <c r="T276" s="31"/>
      <c r="U276" s="58"/>
      <c r="V276" s="31"/>
      <c r="W276" s="31"/>
      <c r="X276" s="31"/>
      <c r="Y276" s="31"/>
      <c r="Z276" s="31"/>
      <c r="AA276" s="31"/>
      <c r="AB276" s="31"/>
      <c r="AC276" s="31"/>
    </row>
    <row r="277" spans="1:29" s="69" customFormat="1" x14ac:dyDescent="0.3">
      <c r="A277" s="31"/>
      <c r="B277" s="49"/>
      <c r="C277" s="31"/>
      <c r="D277" s="31"/>
      <c r="E277" s="283"/>
      <c r="F277" s="31"/>
      <c r="G277" s="125"/>
      <c r="H277" s="31"/>
      <c r="J277" s="32"/>
      <c r="K277" s="31"/>
      <c r="L277" s="31"/>
      <c r="M277" s="31"/>
      <c r="N277" s="31"/>
      <c r="O277" s="31"/>
      <c r="P277" s="31"/>
      <c r="Q277" s="31"/>
      <c r="R277" s="31"/>
      <c r="S277" s="31"/>
      <c r="T277" s="31"/>
      <c r="U277" s="58"/>
      <c r="V277" s="31"/>
      <c r="W277" s="31"/>
      <c r="X277" s="31"/>
      <c r="Y277" s="31"/>
      <c r="Z277" s="31"/>
      <c r="AA277" s="31"/>
      <c r="AB277" s="31"/>
      <c r="AC277" s="31"/>
    </row>
    <row r="278" spans="1:29" s="69" customFormat="1" x14ac:dyDescent="0.3">
      <c r="A278" s="31"/>
      <c r="B278" s="49"/>
      <c r="C278" s="31"/>
      <c r="D278" s="31"/>
      <c r="E278" s="283"/>
      <c r="F278" s="31"/>
      <c r="G278" s="125"/>
      <c r="H278" s="31"/>
      <c r="J278" s="32"/>
      <c r="K278" s="31"/>
      <c r="L278" s="31"/>
      <c r="M278" s="31"/>
      <c r="N278" s="31"/>
      <c r="O278" s="31"/>
      <c r="P278" s="31"/>
      <c r="Q278" s="31"/>
      <c r="R278" s="31"/>
      <c r="S278" s="31"/>
      <c r="T278" s="31"/>
      <c r="U278" s="58"/>
      <c r="V278" s="31"/>
      <c r="W278" s="31"/>
      <c r="X278" s="31"/>
      <c r="Y278" s="31"/>
      <c r="Z278" s="31"/>
      <c r="AA278" s="31"/>
      <c r="AB278" s="31"/>
      <c r="AC278" s="31"/>
    </row>
    <row r="279" spans="1:29" s="69" customFormat="1" x14ac:dyDescent="0.3">
      <c r="A279" s="31"/>
      <c r="B279" s="49"/>
      <c r="C279" s="31"/>
      <c r="D279" s="31"/>
      <c r="E279" s="283"/>
      <c r="F279" s="31"/>
      <c r="G279" s="125"/>
      <c r="H279" s="31"/>
      <c r="J279" s="32"/>
      <c r="K279" s="31"/>
      <c r="L279" s="31"/>
      <c r="M279" s="31"/>
      <c r="N279" s="31"/>
      <c r="O279" s="31"/>
      <c r="P279" s="31"/>
      <c r="Q279" s="31"/>
      <c r="R279" s="31"/>
      <c r="S279" s="31"/>
      <c r="T279" s="31"/>
      <c r="U279" s="58"/>
      <c r="V279" s="31"/>
      <c r="W279" s="31"/>
      <c r="X279" s="31"/>
      <c r="Y279" s="31"/>
      <c r="Z279" s="31"/>
      <c r="AA279" s="31"/>
      <c r="AB279" s="31"/>
      <c r="AC279" s="31"/>
    </row>
    <row r="280" spans="1:29" s="69" customFormat="1" x14ac:dyDescent="0.3">
      <c r="A280" s="31"/>
      <c r="B280" s="49"/>
      <c r="C280" s="31"/>
      <c r="D280" s="31"/>
      <c r="E280" s="283"/>
      <c r="F280" s="31"/>
      <c r="G280" s="125"/>
      <c r="H280" s="31"/>
      <c r="J280" s="32"/>
      <c r="K280" s="31"/>
      <c r="L280" s="31"/>
      <c r="M280" s="31"/>
      <c r="N280" s="31"/>
      <c r="O280" s="31"/>
      <c r="P280" s="31"/>
      <c r="Q280" s="31"/>
      <c r="R280" s="31"/>
      <c r="S280" s="31"/>
      <c r="T280" s="31"/>
      <c r="U280" s="58"/>
      <c r="V280" s="31"/>
      <c r="W280" s="31"/>
      <c r="X280" s="31"/>
      <c r="Y280" s="31"/>
      <c r="Z280" s="31"/>
      <c r="AA280" s="31"/>
      <c r="AB280" s="31"/>
      <c r="AC280" s="31"/>
    </row>
    <row r="281" spans="1:29" s="69" customFormat="1" x14ac:dyDescent="0.3">
      <c r="A281" s="31"/>
      <c r="B281" s="49"/>
      <c r="C281" s="31"/>
      <c r="D281" s="31"/>
      <c r="E281" s="283"/>
      <c r="F281" s="31"/>
      <c r="G281" s="125"/>
      <c r="H281" s="31"/>
      <c r="J281" s="32"/>
      <c r="K281" s="31"/>
      <c r="L281" s="31"/>
      <c r="M281" s="31"/>
      <c r="N281" s="31"/>
      <c r="O281" s="31"/>
      <c r="P281" s="31"/>
      <c r="Q281" s="31"/>
      <c r="R281" s="31"/>
      <c r="S281" s="31"/>
      <c r="T281" s="31"/>
      <c r="U281" s="58"/>
      <c r="V281" s="31"/>
      <c r="W281" s="31"/>
      <c r="X281" s="31"/>
      <c r="Y281" s="31"/>
      <c r="Z281" s="31"/>
      <c r="AA281" s="31"/>
      <c r="AB281" s="31"/>
      <c r="AC281" s="31"/>
    </row>
  </sheetData>
  <sheetProtection algorithmName="SHA-512" hashValue="tywC45Nlgs0A94GeMrVPZCko7F7o/JSybx+fKce2Yub24hDDPU5QvlKwjasEnBN7dfvTUFrpTjRG6hINNFp+Rw==" saltValue="ostCprkWym8wgYeRzMs26Q==" spinCount="100000" sheet="1" objects="1" scenarios="1"/>
  <mergeCells count="107">
    <mergeCell ref="O16:P16"/>
    <mergeCell ref="E17:H17"/>
    <mergeCell ref="E8:H8"/>
    <mergeCell ref="E9:H9"/>
    <mergeCell ref="E10:H10"/>
    <mergeCell ref="O10:P10"/>
    <mergeCell ref="E11:H11"/>
    <mergeCell ref="E12:H12"/>
    <mergeCell ref="E3:F3"/>
    <mergeCell ref="E4:H4"/>
    <mergeCell ref="E5:H5"/>
    <mergeCell ref="O5:P5"/>
    <mergeCell ref="G6:H6"/>
    <mergeCell ref="E7:H7"/>
    <mergeCell ref="O7:P7"/>
    <mergeCell ref="E18:H18"/>
    <mergeCell ref="K18:L18"/>
    <mergeCell ref="E19:H19"/>
    <mergeCell ref="K19:L19"/>
    <mergeCell ref="B23:C23"/>
    <mergeCell ref="B33:C33"/>
    <mergeCell ref="E13:H13"/>
    <mergeCell ref="E14:H14"/>
    <mergeCell ref="G15:H15"/>
    <mergeCell ref="E16:H16"/>
    <mergeCell ref="B134:C134"/>
    <mergeCell ref="E134:F135"/>
    <mergeCell ref="G134:G135"/>
    <mergeCell ref="H134:H135"/>
    <mergeCell ref="I134:I135"/>
    <mergeCell ref="B135:C135"/>
    <mergeCell ref="B49:C49"/>
    <mergeCell ref="B61:C61"/>
    <mergeCell ref="B74:C74"/>
    <mergeCell ref="B80:C80"/>
    <mergeCell ref="B102:C102"/>
    <mergeCell ref="B117:C117"/>
    <mergeCell ref="E142:F142"/>
    <mergeCell ref="E143:F143"/>
    <mergeCell ref="E144:F144"/>
    <mergeCell ref="E145:F145"/>
    <mergeCell ref="E146:F146"/>
    <mergeCell ref="E147:F147"/>
    <mergeCell ref="E136:F136"/>
    <mergeCell ref="E137:F137"/>
    <mergeCell ref="E138:F138"/>
    <mergeCell ref="E139:F139"/>
    <mergeCell ref="E140:F140"/>
    <mergeCell ref="E141:F141"/>
    <mergeCell ref="B170:C170"/>
    <mergeCell ref="L175:O175"/>
    <mergeCell ref="L176:O176"/>
    <mergeCell ref="L177:O177"/>
    <mergeCell ref="B179:C179"/>
    <mergeCell ref="B190:C190"/>
    <mergeCell ref="B149:C149"/>
    <mergeCell ref="B164:C164"/>
    <mergeCell ref="B165:C165"/>
    <mergeCell ref="B166:C166"/>
    <mergeCell ref="G168:I168"/>
    <mergeCell ref="G169:I169"/>
    <mergeCell ref="B197:C197"/>
    <mergeCell ref="B198:C198"/>
    <mergeCell ref="B199:C199"/>
    <mergeCell ref="B200:C200"/>
    <mergeCell ref="B201:C201"/>
    <mergeCell ref="B202:C202"/>
    <mergeCell ref="B191:C191"/>
    <mergeCell ref="B192:C192"/>
    <mergeCell ref="B193:C193"/>
    <mergeCell ref="B194:C194"/>
    <mergeCell ref="B195:C195"/>
    <mergeCell ref="B196:C196"/>
    <mergeCell ref="B209:C209"/>
    <mergeCell ref="H209:K209"/>
    <mergeCell ref="B210:C210"/>
    <mergeCell ref="H210:K210"/>
    <mergeCell ref="B211:C211"/>
    <mergeCell ref="H211:K211"/>
    <mergeCell ref="B203:C203"/>
    <mergeCell ref="B204:C204"/>
    <mergeCell ref="B205:C205"/>
    <mergeCell ref="B206:C206"/>
    <mergeCell ref="B207:C207"/>
    <mergeCell ref="B208:C208"/>
    <mergeCell ref="L217:O217"/>
    <mergeCell ref="B218:C218"/>
    <mergeCell ref="G218:J218"/>
    <mergeCell ref="B219:C219"/>
    <mergeCell ref="G219:J219"/>
    <mergeCell ref="B212:C212"/>
    <mergeCell ref="B215:C215"/>
    <mergeCell ref="G215:J215"/>
    <mergeCell ref="L215:O215"/>
    <mergeCell ref="B216:C216"/>
    <mergeCell ref="G216:J216"/>
    <mergeCell ref="L216:O216"/>
    <mergeCell ref="B223:C223"/>
    <mergeCell ref="G223:J223"/>
    <mergeCell ref="B220:C220"/>
    <mergeCell ref="G220:J220"/>
    <mergeCell ref="B221:C221"/>
    <mergeCell ref="G221:J221"/>
    <mergeCell ref="B222:C222"/>
    <mergeCell ref="G222:J222"/>
    <mergeCell ref="B217:C217"/>
    <mergeCell ref="G217:J217"/>
  </mergeCells>
  <conditionalFormatting sqref="E15">
    <cfRule type="cellIs" dxfId="51" priority="31" operator="equal">
      <formula>"middel"</formula>
    </cfRule>
    <cfRule type="cellIs" dxfId="50" priority="32" operator="equal">
      <formula>"laag"</formula>
    </cfRule>
    <cfRule type="cellIs" dxfId="49" priority="33" operator="equal">
      <formula>"hoog"</formula>
    </cfRule>
  </conditionalFormatting>
  <conditionalFormatting sqref="E24:E133">
    <cfRule type="cellIs" dxfId="48" priority="19" operator="equal">
      <formula>6</formula>
    </cfRule>
    <cfRule type="cellIs" dxfId="47" priority="20" operator="equal">
      <formula>4</formula>
    </cfRule>
    <cfRule type="cellIs" dxfId="46" priority="21" operator="equal">
      <formula>5</formula>
    </cfRule>
    <cfRule type="cellIs" dxfId="45" priority="22" operator="equal">
      <formula>3</formula>
    </cfRule>
    <cfRule type="cellIs" dxfId="44" priority="23" operator="equal">
      <formula>2</formula>
    </cfRule>
    <cfRule type="cellIs" dxfId="43" priority="24" operator="equal">
      <formula>1</formula>
    </cfRule>
  </conditionalFormatting>
  <conditionalFormatting sqref="E136:E149 E162">
    <cfRule type="cellIs" dxfId="42" priority="109" operator="equal">
      <formula>6</formula>
    </cfRule>
    <cfRule type="cellIs" dxfId="41" priority="110" operator="equal">
      <formula>4</formula>
    </cfRule>
    <cfRule type="cellIs" dxfId="40" priority="111" operator="equal">
      <formula>5</formula>
    </cfRule>
    <cfRule type="cellIs" dxfId="39" priority="112" operator="equal">
      <formula>3</formula>
    </cfRule>
    <cfRule type="cellIs" dxfId="38" priority="113" operator="equal">
      <formula>2</formula>
    </cfRule>
    <cfRule type="cellIs" dxfId="37" priority="114" operator="equal">
      <formula>1</formula>
    </cfRule>
  </conditionalFormatting>
  <dataValidations count="43">
    <dataValidation type="list" errorStyle="warning" allowBlank="1" showInputMessage="1" showErrorMessage="1" promptTitle="Conditie" prompt="Conditie" sqref="E81:E100 E34:E47 E50:E59 E24:E31 E76:E78 E62:E72 E103:E115" xr:uid="{E969ACB9-04CD-4D02-B293-A16C10474310}">
      <formula1>Conditie</formula1>
    </dataValidation>
    <dataValidation type="list" errorStyle="warning" showInputMessage="1" showErrorMessage="1" promptTitle="Rittenteller" prompt="Rittenteller" sqref="M19" xr:uid="{B0AE2F30-1934-44EA-91CB-8F8301EE842D}">
      <formula1>Rittenteller</formula1>
    </dataValidation>
    <dataValidation type="list" allowBlank="1" showInputMessage="1" showErrorMessage="1" sqref="E137:F145" xr:uid="{C3937B30-2DF0-42DB-9529-DD5F4D5A3103}">
      <formula1>keuringen</formula1>
    </dataValidation>
    <dataValidation type="list" errorStyle="warning" allowBlank="1" showInputMessage="1" showErrorMessage="1" promptTitle="Uitgevoerd onderhoud" prompt="Uitgevoerd onderhoud" sqref="D124" xr:uid="{40A5EF88-5D3E-4191-926A-23E24C279535}">
      <formula1>Uitgevoerd_onderhoud</formula1>
    </dataValidation>
    <dataValidation type="list" errorStyle="warning" allowBlank="1" showInputMessage="1" showErrorMessage="1" promptTitle="Afdichtingen" prompt="Afdichtingen" sqref="D65 D67" xr:uid="{A9CAC8FC-DE11-4F9B-A876-E306B43F208C}">
      <formula1>Lekkage</formula1>
    </dataValidation>
    <dataValidation type="list" allowBlank="1" showInputMessage="1" showErrorMessage="1" sqref="D26" xr:uid="{005DF6C5-FE69-4C3A-BC0C-E3B457F5D071}">
      <formula1>ja_nee_n.v.t.</formula1>
    </dataValidation>
    <dataValidation type="list" allowBlank="1" showInputMessage="1" showErrorMessage="1" sqref="D47" xr:uid="{639637C5-BE8C-42A0-99E1-D5484C56A889}">
      <formula1>maten</formula1>
    </dataValidation>
    <dataValidation type="list" allowBlank="1" showInputMessage="1" showErrorMessage="1" promptTitle="Esthetiek cabine interieur" prompt="Esthetiek cabine interieur" sqref="D113" xr:uid="{9D90F3CE-67B3-4853-8496-462138E809C8}">
      <formula1>Cabine</formula1>
    </dataValidation>
    <dataValidation type="list" allowBlank="1" showInputMessage="1" showErrorMessage="1" promptTitle="Cabineframe, roestvorming" prompt="Cabineframe, roestvorming" sqref="D112" xr:uid="{07EE7C47-291D-4B1F-BAA5-6B64B480568B}">
      <formula1>Roestvorming</formula1>
    </dataValidation>
    <dataValidation type="list" errorStyle="warning" allowBlank="1" showInputMessage="1" showErrorMessage="1" promptTitle="Hydraulische buffers" prompt="Hydraulische buffers" sqref="D111" xr:uid="{439743DD-39E7-414A-9874-D2333FD1C660}">
      <formula1>Buffers</formula1>
    </dataValidation>
    <dataValidation type="list" allowBlank="1" showInputMessage="1" showErrorMessage="1" promptTitle="Schachtverlichting" prompt="Schachtverlichting" sqref="D107" xr:uid="{26D69EB0-5034-4997-A54B-0D775CEBA086}">
      <formula1>Schacht</formula1>
    </dataValidation>
    <dataValidation type="list" allowBlank="1" showInputMessage="1" showErrorMessage="1" promptTitle="Spanwiel" prompt="Spanwiel" sqref="D106" xr:uid="{F61833E7-E102-42EC-A191-E9B51F6D92DE}">
      <formula1>Spanwiel</formula1>
    </dataValidation>
    <dataValidation type="list" allowBlank="1" showInputMessage="1" showErrorMessage="1" promptTitle="Snelheidsbegrenzer kabel" prompt="Snelheidsbegrenzer kabel" sqref="D105" xr:uid="{CA9D9A17-F4FA-4D38-B683-57DA010CA1FE}">
      <formula1>Kabel</formula1>
    </dataValidation>
    <dataValidation type="list" allowBlank="1" showInputMessage="1" showErrorMessage="1" sqref="D91" xr:uid="{CEAB3FBC-B7B2-40E3-8090-8F74966F25BD}">
      <formula1>spreekluister</formula1>
    </dataValidation>
    <dataValidation type="list" allowBlank="1" showInputMessage="1" showErrorMessage="1" promptTitle="Afleidwiel plunjer" prompt="Afleidwiel plunjer" sqref="D72" xr:uid="{EAA093F2-AF96-44B7-A789-46873E5E10E9}">
      <formula1>Afleidwiel</formula1>
    </dataValidation>
    <dataValidation type="list" errorStyle="warning" allowBlank="1" showInputMessage="1" showErrorMessage="1" promptTitle="Draagkabels" prompt="Draagkabels" sqref="D55" xr:uid="{ABEF494C-8864-4B1B-8465-BD17DBDAE6FE}">
      <formula1>Draagmiddelen</formula1>
    </dataValidation>
    <dataValidation type="list" allowBlank="1" showInputMessage="1" showErrorMessage="1" promptTitle="Staalkabels" prompt="Staalkabels" sqref="D71" xr:uid="{01713E7D-3702-434B-88D8-0E45AF8B04C5}">
      <formula1>Draagmiddelen</formula1>
    </dataValidation>
    <dataValidation type="list" allowBlank="1" showInputMessage="1" showErrorMessage="1" promptTitle="Ophanging" prompt="Ophanging" sqref="D53" xr:uid="{80B895BA-5FDE-47D8-B170-F004250BF42A}">
      <formula1>Ophanging</formula1>
    </dataValidation>
    <dataValidation type="list" allowBlank="1" showInputMessage="1" showErrorMessage="1" sqref="D52" xr:uid="{14A3C770-D43A-4CC6-95DF-1BB90191DA9D}">
      <formula1>Aantallen</formula1>
    </dataValidation>
    <dataValidation type="list" errorStyle="warning" allowBlank="1" showInputMessage="1" showErrorMessage="1" promptTitle="Type vanginstallatie" prompt="Type vanginstallatie" sqref="D109" xr:uid="{03AFA34E-D9E0-418B-A0DC-E77F442A2DF8}">
      <formula1>vanginstallatie</formula1>
    </dataValidation>
    <dataValidation type="list" errorStyle="warning" allowBlank="1" showInputMessage="1" showErrorMessage="1" promptTitle="Type snelheidsbegrenzer" prompt="Type snelheidsbegrenzer" sqref="D103" xr:uid="{7DFFE7E8-84A5-448B-99E4-1AD3C081D65D}">
      <formula1>Snelheidsbegrenzer</formula1>
    </dataValidation>
    <dataValidation type="list" errorStyle="warning" allowBlank="1" showInputMessage="1" showErrorMessage="1" promptTitle="Type tableau" prompt="Type tableau" sqref="D81 D94" xr:uid="{344E78AB-91CD-4AD9-A5A1-EEAF0F1B33FC}">
      <formula1>tableau</formula1>
    </dataValidation>
    <dataValidation type="list" errorStyle="warning" allowBlank="1" showInputMessage="1" showErrorMessage="1" promptTitle="Type geleidingen" prompt="Type geleidingen" sqref="D76:D77" xr:uid="{FF349E7B-E6D2-495B-89D5-8EF6968AB424}">
      <formula1>Geleidingen</formula1>
    </dataValidation>
    <dataValidation type="list" allowBlank="1" showInputMessage="1" showErrorMessage="1" sqref="D75" xr:uid="{56BFBC87-7FB5-422D-BF44-9E17F0862BA0}">
      <formula1>Opstelling</formula1>
    </dataValidation>
    <dataValidation type="list" errorStyle="warning" allowBlank="1" showInputMessage="1" showErrorMessage="1" promptTitle="Type cilinder" prompt="Type cilinder" sqref="D66" xr:uid="{B278F657-7DBA-46DF-932F-24BE806DBBDC}">
      <formula1>cilinder</formula1>
    </dataValidation>
    <dataValidation type="list" errorStyle="warning" allowBlank="1" showInputMessage="1" showErrorMessage="1" promptTitle="Type stuurblok" prompt="Type stuurblok" sqref="D64" xr:uid="{23810442-A05E-483A-A3C4-8A10A8557075}">
      <formula1>stuurblok</formula1>
    </dataValidation>
    <dataValidation type="list" errorStyle="warning" allowBlank="1" showInputMessage="1" showErrorMessage="1" promptTitle="Goed/voldoende/matig" prompt="Goed/voldoende/matig" sqref="D123 D125:D130" xr:uid="{2E4E1A2A-C876-47C2-9C03-7DA3B240B8E0}">
      <formula1>Goed_voldoende_matig</formula1>
    </dataValidation>
    <dataValidation type="list" errorStyle="warning" allowBlank="1" showInputMessage="1" showErrorMessage="1" promptTitle="Onderhoudsbedrijf" prompt="Onderhoudsbedrijf" sqref="D120" xr:uid="{88C9183D-C690-4884-9883-687877EABA27}">
      <formula1>Onderhoudsbedrijf</formula1>
    </dataValidation>
    <dataValidation type="list" errorStyle="warning" allowBlank="1" showInputMessage="1" showErrorMessage="1" promptTitle="Type aggregaat" prompt="Type aggregaat" sqref="D62" xr:uid="{912D058A-0FB2-4867-B8AB-35A85AA06EEB}">
      <formula1>aggregaat</formula1>
    </dataValidation>
    <dataValidation type="list" errorStyle="warning" allowBlank="1" showInputMessage="1" showErrorMessage="1" promptTitle="Olie verversen" prompt="Olie verversen" sqref="D58 D70" xr:uid="{81330FA7-E887-4C3D-83FD-79A3BBDB17A1}">
      <formula1>Olie</formula1>
    </dataValidation>
    <dataValidation type="list" errorStyle="warning" allowBlank="1" showInputMessage="1" showErrorMessage="1" promptTitle="Type aandrijving" prompt="Type aandrijving" sqref="D50" xr:uid="{4B84E59B-952C-4A52-9FAD-EB18D5D86E88}">
      <formula1>Aandrijving</formula1>
    </dataValidation>
    <dataValidation type="list" errorStyle="warning" allowBlank="1" showInputMessage="1" showErrorMessage="1" promptTitle="Type deuraandrijving" prompt="Type deuraandrijving" sqref="D43" xr:uid="{05CF28C6-407E-4798-9506-36B64C6EC023}">
      <formula1>Deuraandrijving</formula1>
    </dataValidation>
    <dataValidation type="list" errorStyle="warning" allowBlank="1" showInputMessage="1" showErrorMessage="1" promptTitle="Type cabinedeuren" prompt="Type cabinedeuren" sqref="D36 D38" xr:uid="{A8F80596-1740-48C3-8E45-A97C8D49F3CE}">
      <formula1>Cabinedeuren</formula1>
    </dataValidation>
    <dataValidation type="list" errorStyle="warning" allowBlank="1" showInputMessage="1" showErrorMessage="1" promptTitle="Type Handbewogen deuren" prompt="Type Handbewogen deuren" sqref="D34" xr:uid="{C3142B89-F6E0-4356-B00F-E14A70F7BF78}">
      <formula1>Handbewogen_deuren</formula1>
    </dataValidation>
    <dataValidation type="list" errorStyle="warning" allowBlank="1" showInputMessage="1" showErrorMessage="1" promptTitle="Frequentieregeling/Softstarter" prompt="Frequentieregeling/Softstarter" sqref="D28" xr:uid="{7C479705-6411-4ABF-AAF0-E3B6CC2203F5}">
      <formula1>IF(C28="Softstarter",Softstarter,Frequentieregeling)</formula1>
    </dataValidation>
    <dataValidation type="list" errorStyle="warning" allowBlank="1" showInputMessage="1" showErrorMessage="1" promptTitle="Type Hoofdstroomrelais" prompt="Type Hoofdstroomrelais" sqref="D27" xr:uid="{D7FEFB9B-3536-4471-828D-CEE88E0E6F43}">
      <formula1>Hoofdstroomrelais</formula1>
    </dataValidation>
    <dataValidation type="list" errorStyle="warning" allowBlank="1" showInputMessage="1" showErrorMessage="1" promptTitle="Ja/nee/n.v.t." prompt="Ja/nee/n.v.t." sqref="D68:D69 D146 D114:D115 D44:D46 D95:D98 D216:D218 D29:D30 D40:D42 D56:D57 D171:D177 D181:D187 D191:D192 D195 D100 D83:D90 D197:D212" xr:uid="{4943FD77-14E2-4B53-8B85-1B3D7E666A34}">
      <formula1>ja_nee_n.v.t.</formula1>
    </dataValidation>
    <dataValidation type="list" errorStyle="warning" allowBlank="1" showInputMessage="1" showErrorMessage="1" promptTitle="Type besturing" prompt="Type besturing" sqref="D24" xr:uid="{24E9D1FA-D5B8-4471-AE2A-C7AC352082A5}">
      <formula1>Besturing</formula1>
    </dataValidation>
    <dataValidation type="list" errorStyle="warning" allowBlank="1" showInputMessage="1" showErrorMessage="1" promptTitle="Toegangssleutels" prompt="Toegangssleutels" sqref="D194" xr:uid="{BDFAE99B-03D3-4922-A78E-39F70F234018}">
      <formula1>Toegangssleutels</formula1>
    </dataValidation>
    <dataValidation type="list" errorStyle="warning" allowBlank="1" showInputMessage="1" showErrorMessage="1" promptTitle="Machinekamersleutels" prompt="Machinekamersleutels" sqref="D193" xr:uid="{DA946C5C-DD0E-413C-8186-EF414EC3A571}">
      <formula1>Sleutels_MK</formula1>
    </dataValidation>
    <dataValidation type="list" errorStyle="warning" allowBlank="1" showInputMessage="1" showErrorMessage="1" promptTitle="Type gebruik" prompt="Type gebruik" sqref="D180" xr:uid="{ACD453A0-E587-4731-975F-5A438B3EA4FE}">
      <formula1>Type_gebruik</formula1>
    </dataValidation>
    <dataValidation type="list" allowBlank="1" showInputMessage="1" showErrorMessage="1" promptTitle="Gebruiksintensiteit" prompt="Gebruiksintensiteit" sqref="D15" xr:uid="{4F6F792A-C404-4162-A247-311C57BB57D9}">
      <formula1>Gebruiksintensiteit</formula1>
    </dataValidation>
    <dataValidation type="list" errorStyle="warning" allowBlank="1" showInputMessage="1" showErrorMessage="1" promptTitle="Keurende instantie" prompt="Keurende instantie" sqref="D147" xr:uid="{53385570-8A42-4500-AA14-65CE594C0F02}">
      <formula1>Keurende_instantie</formula1>
    </dataValidation>
  </dataValidations>
  <hyperlinks>
    <hyperlink ref="C1" location="'MJP Totaal'!A1" display="Terug" xr:uid="{1ED86282-AD8B-4CFC-8108-80767B21F2C1}"/>
    <hyperlink ref="D1" location="'MJP Totaal'!A1" display="Terug" xr:uid="{092775F0-5B0F-46DE-9F78-AD0DC1047081}"/>
  </hyperlinks>
  <pageMargins left="0.23622047244094491" right="0.23622047244094491" top="0.74803149606299213" bottom="0.74803149606299213" header="0.31496062992125984" footer="0.31496062992125984"/>
  <pageSetup paperSize="9" scale="53" fitToHeight="3" orientation="portrait" r:id="rId1"/>
  <headerFooter alignWithMargins="0">
    <oddFooter>&amp;CPagina &amp;P&amp;R&amp;F</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746E-A462-45BA-9702-21400AB68E66}">
  <sheetPr codeName="Blad1">
    <tabColor rgb="FF40378D"/>
  </sheetPr>
  <dimension ref="A1:AM161"/>
  <sheetViews>
    <sheetView showZeros="0" zoomScaleNormal="100" workbookViewId="0">
      <selection activeCell="Q11" sqref="Q11"/>
    </sheetView>
  </sheetViews>
  <sheetFormatPr defaultColWidth="9.109375" defaultRowHeight="42.6" customHeight="1" x14ac:dyDescent="0.3"/>
  <cols>
    <col min="1" max="1" width="3.88671875" style="277" customWidth="1"/>
    <col min="2" max="2" width="9.33203125" style="277" customWidth="1"/>
    <col min="3" max="3" width="22.109375" style="366" customWidth="1"/>
    <col min="4" max="4" width="13.109375" style="366" customWidth="1"/>
    <col min="5" max="5" width="17.44140625" style="366" bestFit="1" customWidth="1"/>
    <col min="6" max="6" width="11.6640625" style="366" customWidth="1"/>
    <col min="7" max="7" width="9.33203125" style="366" customWidth="1"/>
    <col min="8" max="8" width="16.109375" style="366" customWidth="1"/>
    <col min="9" max="9" width="4.88671875" style="367" customWidth="1"/>
    <col min="10" max="10" width="5.5546875" style="367" customWidth="1"/>
    <col min="11" max="11" width="13.5546875" style="367" customWidth="1"/>
    <col min="12" max="12" width="7.44140625" style="367" customWidth="1"/>
    <col min="13" max="13" width="5.6640625" style="367" customWidth="1"/>
    <col min="14" max="14" width="12.6640625" style="325" customWidth="1"/>
    <col min="15" max="15" width="4.44140625" style="303" customWidth="1"/>
    <col min="16" max="16" width="5.33203125" style="303" customWidth="1"/>
    <col min="17" max="17" width="12.6640625" style="303" bestFit="1" customWidth="1"/>
    <col min="18" max="19" width="13.5546875" style="303" bestFit="1" customWidth="1"/>
    <col min="20" max="20" width="13.44140625" style="303" bestFit="1" customWidth="1"/>
    <col min="21" max="21" width="12.5546875" style="303" bestFit="1" customWidth="1"/>
    <col min="22" max="23" width="13.44140625" style="303" bestFit="1" customWidth="1"/>
    <col min="24" max="24" width="12.88671875" style="303" bestFit="1" customWidth="1"/>
    <col min="25" max="26" width="13.109375" style="303" bestFit="1" customWidth="1"/>
    <col min="27" max="29" width="14.33203125" style="303" customWidth="1"/>
    <col min="30" max="33" width="9.109375" style="303"/>
    <col min="34" max="34" width="15" style="303" customWidth="1"/>
    <col min="35" max="16384" width="9.109375" style="303"/>
  </cols>
  <sheetData>
    <row r="1" spans="1:32" ht="14.4" x14ac:dyDescent="0.3">
      <c r="A1" s="299"/>
      <c r="B1" s="300"/>
      <c r="C1" s="203"/>
      <c r="D1" s="203"/>
      <c r="E1" s="203"/>
      <c r="F1" s="203"/>
      <c r="G1" s="203"/>
      <c r="H1" s="203"/>
      <c r="I1" s="283"/>
      <c r="J1" s="283"/>
      <c r="K1" s="283"/>
      <c r="L1" s="283"/>
      <c r="M1" s="283"/>
      <c r="N1" s="301"/>
      <c r="O1" s="31"/>
      <c r="P1" s="31"/>
      <c r="Q1" s="302">
        <f>Q3-1</f>
        <v>2023</v>
      </c>
      <c r="R1" s="31"/>
      <c r="S1" s="104"/>
      <c r="T1" s="31"/>
      <c r="U1" s="31"/>
      <c r="V1" s="31"/>
      <c r="W1" s="31"/>
      <c r="X1" s="31"/>
      <c r="Y1" s="31"/>
      <c r="Z1" s="31"/>
      <c r="AA1" s="31"/>
      <c r="AB1" s="53"/>
      <c r="AC1" s="31"/>
      <c r="AD1" s="277">
        <v>1</v>
      </c>
      <c r="AE1" s="277" t="s">
        <v>295</v>
      </c>
      <c r="AF1" s="277"/>
    </row>
    <row r="2" spans="1:32" ht="84.6" thickBot="1" x14ac:dyDescent="0.35">
      <c r="A2" s="304"/>
      <c r="B2" s="305" t="s">
        <v>294</v>
      </c>
      <c r="C2" s="306" t="s">
        <v>293</v>
      </c>
      <c r="D2" s="307" t="s">
        <v>4</v>
      </c>
      <c r="E2" s="307" t="s">
        <v>311</v>
      </c>
      <c r="F2" s="306" t="s">
        <v>292</v>
      </c>
      <c r="G2" s="305" t="s">
        <v>291</v>
      </c>
      <c r="H2" s="306" t="s">
        <v>290</v>
      </c>
      <c r="I2" s="306" t="s">
        <v>289</v>
      </c>
      <c r="J2" s="306" t="s">
        <v>288</v>
      </c>
      <c r="K2" s="306" t="str">
        <f>VLOOKUP(K3,AD1:AE11,2,TRUE)</f>
        <v>Hefvermogen</v>
      </c>
      <c r="L2" s="306" t="s">
        <v>19</v>
      </c>
      <c r="M2" s="307" t="s">
        <v>26</v>
      </c>
      <c r="N2" s="306" t="s">
        <v>287</v>
      </c>
      <c r="O2" s="308" t="s">
        <v>286</v>
      </c>
      <c r="P2" s="309"/>
      <c r="Q2" s="310"/>
      <c r="R2" s="310"/>
      <c r="S2" s="310"/>
      <c r="T2" s="310"/>
      <c r="U2" s="310"/>
      <c r="V2" s="310"/>
      <c r="W2" s="310"/>
      <c r="X2" s="310"/>
      <c r="Y2" s="311"/>
      <c r="Z2" s="311"/>
      <c r="AA2" s="310"/>
      <c r="AB2" s="31"/>
      <c r="AC2" s="31"/>
      <c r="AD2" s="277">
        <v>2</v>
      </c>
      <c r="AE2" s="277" t="s">
        <v>285</v>
      </c>
      <c r="AF2" s="277"/>
    </row>
    <row r="3" spans="1:32" ht="15" thickBot="1" x14ac:dyDescent="0.35">
      <c r="A3" s="304"/>
      <c r="B3" s="312">
        <v>10251</v>
      </c>
      <c r="C3" s="313"/>
      <c r="D3" s="314"/>
      <c r="E3" s="314"/>
      <c r="F3" s="313"/>
      <c r="G3" s="315"/>
      <c r="H3" s="313"/>
      <c r="I3" s="316"/>
      <c r="J3" s="316"/>
      <c r="K3" s="313">
        <v>6</v>
      </c>
      <c r="L3" s="313">
        <v>1</v>
      </c>
      <c r="M3" s="316"/>
      <c r="N3" s="317"/>
      <c r="O3" s="318"/>
      <c r="P3" s="319"/>
      <c r="Q3" s="320">
        <v>2024</v>
      </c>
      <c r="R3" s="321">
        <f t="shared" ref="R3:Z3" si="0">Q3+1</f>
        <v>2025</v>
      </c>
      <c r="S3" s="322">
        <f t="shared" si="0"/>
        <v>2026</v>
      </c>
      <c r="T3" s="322">
        <f t="shared" si="0"/>
        <v>2027</v>
      </c>
      <c r="U3" s="322">
        <f t="shared" si="0"/>
        <v>2028</v>
      </c>
      <c r="V3" s="322">
        <f t="shared" si="0"/>
        <v>2029</v>
      </c>
      <c r="W3" s="322">
        <f t="shared" si="0"/>
        <v>2030</v>
      </c>
      <c r="X3" s="321">
        <f t="shared" si="0"/>
        <v>2031</v>
      </c>
      <c r="Y3" s="323">
        <f t="shared" si="0"/>
        <v>2032</v>
      </c>
      <c r="Z3" s="324">
        <f t="shared" si="0"/>
        <v>2033</v>
      </c>
      <c r="AA3" s="69"/>
      <c r="AB3" s="31"/>
      <c r="AC3" s="31"/>
      <c r="AD3" s="277">
        <v>3</v>
      </c>
      <c r="AE3" s="277" t="s">
        <v>284</v>
      </c>
      <c r="AF3" s="277"/>
    </row>
    <row r="4" spans="1:32" ht="14.4" x14ac:dyDescent="0.3">
      <c r="A4" s="304"/>
      <c r="B4" s="325"/>
      <c r="C4" s="117"/>
      <c r="D4" s="117"/>
      <c r="E4" s="117"/>
      <c r="F4" s="117"/>
      <c r="G4" s="117"/>
      <c r="H4" s="117"/>
      <c r="I4" s="52"/>
      <c r="J4" s="326"/>
      <c r="K4" s="327"/>
      <c r="L4" s="326"/>
      <c r="M4" s="326"/>
      <c r="O4" s="319"/>
      <c r="P4" s="319"/>
      <c r="Q4" s="328"/>
      <c r="R4" s="69"/>
      <c r="S4" s="69"/>
      <c r="T4" s="69"/>
      <c r="U4" s="69"/>
      <c r="V4" s="69"/>
      <c r="W4" s="69"/>
      <c r="X4" s="69"/>
      <c r="Y4" s="69"/>
      <c r="Z4" s="69"/>
      <c r="AA4" s="329"/>
      <c r="AB4" s="31"/>
      <c r="AC4" s="31"/>
      <c r="AD4" s="277">
        <v>4</v>
      </c>
      <c r="AE4" s="277" t="s">
        <v>283</v>
      </c>
      <c r="AF4" s="277"/>
    </row>
    <row r="5" spans="1:32" ht="15" thickBot="1" x14ac:dyDescent="0.35">
      <c r="A5" s="304"/>
      <c r="B5" s="301"/>
      <c r="C5" s="203"/>
      <c r="D5" s="203"/>
      <c r="E5" s="203"/>
      <c r="F5" s="203"/>
      <c r="G5" s="203"/>
      <c r="H5" s="203"/>
      <c r="I5" s="283"/>
      <c r="J5" s="283"/>
      <c r="K5" s="283"/>
      <c r="L5" s="283"/>
      <c r="M5" s="283"/>
      <c r="N5" s="301"/>
      <c r="O5" s="31"/>
      <c r="P5" s="31"/>
      <c r="Q5" s="31"/>
      <c r="R5" s="31"/>
      <c r="S5" s="31"/>
      <c r="T5" s="31"/>
      <c r="U5" s="31"/>
      <c r="V5" s="31"/>
      <c r="W5" s="31"/>
      <c r="X5" s="31"/>
      <c r="Y5" s="31"/>
      <c r="Z5" s="31"/>
      <c r="AA5" s="330"/>
      <c r="AB5" s="31"/>
      <c r="AC5" s="31"/>
      <c r="AD5" s="277">
        <v>5</v>
      </c>
      <c r="AE5" s="277" t="s">
        <v>8</v>
      </c>
      <c r="AF5" s="277"/>
    </row>
    <row r="6" spans="1:32" ht="14.4" x14ac:dyDescent="0.3">
      <c r="A6" s="331">
        <v>1</v>
      </c>
      <c r="B6" s="332" t="str" cm="1">
        <f t="array" aca="1" ref="B6" ca="1">HYPERLINK("#"&amp;A6&amp;"!G6",INDIRECT(A6&amp;"!$G$6"))</f>
        <v>10167-1</v>
      </c>
      <c r="C6" s="333" t="str">
        <f ca="1">INDIRECT(A6&amp;"!$D$3")</f>
        <v>Media Parkboulevard 1</v>
      </c>
      <c r="D6" s="333" t="str">
        <f ca="1">INDIRECT(A6&amp;"!$E$3")</f>
        <v>Hilversum</v>
      </c>
      <c r="E6" s="333" t="str">
        <f ca="1">INDIRECT(A6&amp;"!$E$4")</f>
        <v>Lift 1 kantoren</v>
      </c>
      <c r="F6" s="333" t="str">
        <f t="shared" ref="F6:F11" ca="1" si="1">INDIRECT(A6&amp;"!$D$120")</f>
        <v>SkyLift</v>
      </c>
      <c r="G6" s="333" t="str">
        <f t="shared" ref="G6:G11" ca="1" si="2">INDIRECT(A6&amp;"!$D$121")</f>
        <v>A14901</v>
      </c>
      <c r="H6" s="333" t="str">
        <f t="shared" ref="H6:H11" ca="1" si="3">INDIRECT(A6&amp;"!$D$4")</f>
        <v>Beeld en Geluid</v>
      </c>
      <c r="I6" s="334">
        <f t="shared" ref="I6:I11" ca="1" si="4">INDIRECT(A6&amp;"!$E$167")</f>
        <v>4</v>
      </c>
      <c r="J6" s="334">
        <f t="shared" ref="J6:J11" ca="1" si="5">INDIRECT(A6&amp;"!$D$17")</f>
        <v>13</v>
      </c>
      <c r="K6" s="333">
        <f t="shared" ref="K6:K11" ca="1" si="6">IF($K$2="Type",INDIRECT(A6&amp;"!$D$9"),IF($K$2="Brandweer",INDIRECT(A6&amp;"!$D$12"),IF($K$2="Brancard",INDIRECT(A6&amp;"!$D$13"),IF($K$2="Doel",INDIRECT(A6&amp;"!$D$13"),IF($K$2="Bouwjaar",INDIRECT(A6&amp;"!$D$7"),IF($K$2="Hefvermogen",INDIRECT(A6&amp;"!$D$11"),IF($K$2="Onderhoudsbeurten",INDIRECT(A6&amp;"!$D$122"),IF($K$2="Spreekluister verbindingen",INDIRECT(A6&amp;"!$D$91")))))))))</f>
        <v>1000</v>
      </c>
      <c r="L6" s="335" t="str">
        <f t="shared" ref="L6:L11" ca="1" si="7">INDIRECT(A6&amp;"!$E$15")</f>
        <v>Middel</v>
      </c>
      <c r="M6" s="334" t="str">
        <f t="shared" ref="M6:M11" ca="1" si="8">INDIRECT(A6&amp;"!$D$19")</f>
        <v>B</v>
      </c>
      <c r="N6" s="333" t="str">
        <f t="shared" ref="N6:N11" ca="1" si="9">INDIRECT(A6&amp;"!$D$5")</f>
        <v>TUV6039</v>
      </c>
      <c r="O6" s="336" t="str">
        <f t="shared" ref="O6:O11" ca="1" si="10">INDIRECT(A6&amp;"!$D$148")</f>
        <v>Ja</v>
      </c>
      <c r="P6" s="337" t="str">
        <f t="shared" ref="P6:P11" ca="1" si="11">IF(INDIRECT(A6&amp;"!$K$22")=$Q$3,"","Fout")</f>
        <v/>
      </c>
      <c r="Q6" s="338">
        <f t="shared" ref="Q6:Q11" ca="1" si="12">INDIRECT($A6&amp;"!$K$168")</f>
        <v>0</v>
      </c>
      <c r="R6" s="339">
        <f t="shared" ref="R6:R11" ca="1" si="13">INDIRECT($A6&amp;"!$L$168")</f>
        <v>0</v>
      </c>
      <c r="S6" s="339">
        <f t="shared" ref="S6:S11" ca="1" si="14">INDIRECT($A6&amp;"!$M$168")</f>
        <v>0</v>
      </c>
      <c r="T6" s="339">
        <f t="shared" ref="T6:T11" ca="1" si="15">INDIRECT($A6&amp;"!$N$168")</f>
        <v>0</v>
      </c>
      <c r="U6" s="339">
        <f t="shared" ref="U6:U11" ca="1" si="16">INDIRECT($A6&amp;"!$O$168")</f>
        <v>0</v>
      </c>
      <c r="V6" s="339">
        <f t="shared" ref="V6:V11" ca="1" si="17">INDIRECT($A6&amp;"!$P$168")</f>
        <v>0</v>
      </c>
      <c r="W6" s="339">
        <f t="shared" ref="W6:W11" ca="1" si="18">INDIRECT($A6&amp;"!$Q$168")</f>
        <v>0</v>
      </c>
      <c r="X6" s="339">
        <f t="shared" ref="X6:X11" ca="1" si="19">INDIRECT($A6&amp;"!$R$168")</f>
        <v>0</v>
      </c>
      <c r="Y6" s="339">
        <f t="shared" ref="Y6:Y11" ca="1" si="20">INDIRECT($A6&amp;"!$S$168")</f>
        <v>0</v>
      </c>
      <c r="Z6" s="340">
        <f t="shared" ref="Z6:Z11" ca="1" si="21">INDIRECT($A6&amp;"!$T$168")</f>
        <v>0</v>
      </c>
      <c r="AA6" s="341"/>
      <c r="AB6" s="31"/>
      <c r="AC6" s="31"/>
      <c r="AD6" s="277">
        <v>6</v>
      </c>
      <c r="AE6" s="277" t="s">
        <v>282</v>
      </c>
      <c r="AF6" s="277"/>
    </row>
    <row r="7" spans="1:32" ht="14.4" x14ac:dyDescent="0.3">
      <c r="A7" s="331">
        <v>2</v>
      </c>
      <c r="B7" s="342" t="str" cm="1">
        <f t="array" aca="1" ref="B7" ca="1">HYPERLINK("#"&amp;A7&amp;"!G6",INDIRECT(A7&amp;"!$G$6"))</f>
        <v>10167-2</v>
      </c>
      <c r="C7" s="343" t="str">
        <f t="shared" ref="C7:C11" ca="1" si="22">INDIRECT(A7&amp;"!$D$3")</f>
        <v>Media Parkboulevard 1</v>
      </c>
      <c r="D7" s="343" t="str">
        <f t="shared" ref="D7:D11" ca="1" si="23">INDIRECT(A7&amp;"!$E$3")</f>
        <v>Hilversum</v>
      </c>
      <c r="E7" s="343" t="str">
        <f t="shared" ref="E7:E11" ca="1" si="24">INDIRECT(A7&amp;"!$E$4")</f>
        <v>Lift 2 kantoren</v>
      </c>
      <c r="F7" s="343" t="str">
        <f t="shared" ca="1" si="1"/>
        <v>SkyLift</v>
      </c>
      <c r="G7" s="343" t="str">
        <f t="shared" ca="1" si="2"/>
        <v>A14902</v>
      </c>
      <c r="H7" s="343" t="str">
        <f t="shared" ca="1" si="3"/>
        <v>Beeld en Geluid</v>
      </c>
      <c r="I7" s="344">
        <f t="shared" ca="1" si="4"/>
        <v>3</v>
      </c>
      <c r="J7" s="344">
        <f t="shared" ca="1" si="5"/>
        <v>13</v>
      </c>
      <c r="K7" s="343">
        <f t="shared" ca="1" si="6"/>
        <v>1000</v>
      </c>
      <c r="L7" s="345" t="str">
        <f t="shared" ca="1" si="7"/>
        <v>Middel</v>
      </c>
      <c r="M7" s="344" t="str">
        <f t="shared" ca="1" si="8"/>
        <v>B</v>
      </c>
      <c r="N7" s="343" t="str">
        <f t="shared" ca="1" si="9"/>
        <v>TUV6031</v>
      </c>
      <c r="O7" s="346" t="str">
        <f t="shared" ca="1" si="10"/>
        <v>Ja</v>
      </c>
      <c r="P7" s="337" t="str">
        <f t="shared" ca="1" si="11"/>
        <v/>
      </c>
      <c r="Q7" s="347">
        <f t="shared" ca="1" si="12"/>
        <v>0</v>
      </c>
      <c r="R7" s="348">
        <f t="shared" ca="1" si="13"/>
        <v>0</v>
      </c>
      <c r="S7" s="348">
        <f t="shared" ca="1" si="14"/>
        <v>0</v>
      </c>
      <c r="T7" s="348">
        <f t="shared" ca="1" si="15"/>
        <v>0</v>
      </c>
      <c r="U7" s="348">
        <f t="shared" ca="1" si="16"/>
        <v>0</v>
      </c>
      <c r="V7" s="348">
        <f t="shared" ca="1" si="17"/>
        <v>0</v>
      </c>
      <c r="W7" s="348">
        <f t="shared" ca="1" si="18"/>
        <v>0</v>
      </c>
      <c r="X7" s="348">
        <f t="shared" ca="1" si="19"/>
        <v>0</v>
      </c>
      <c r="Y7" s="348">
        <f t="shared" ca="1" si="20"/>
        <v>0</v>
      </c>
      <c r="Z7" s="349">
        <f t="shared" ca="1" si="21"/>
        <v>0</v>
      </c>
      <c r="AA7" s="341"/>
      <c r="AB7" s="31"/>
      <c r="AC7" s="31"/>
      <c r="AD7" s="277"/>
      <c r="AE7" s="277"/>
      <c r="AF7" s="277"/>
    </row>
    <row r="8" spans="1:32" ht="14.4" x14ac:dyDescent="0.3">
      <c r="A8" s="331">
        <v>3</v>
      </c>
      <c r="B8" s="342" t="str" cm="1">
        <f t="array" aca="1" ref="B8" ca="1">HYPERLINK("#"&amp;A8&amp;"!G6",INDIRECT(A8&amp;"!$G$6"))</f>
        <v>10167-3</v>
      </c>
      <c r="C8" s="343" t="str">
        <f t="shared" ca="1" si="22"/>
        <v>Media Parkboulevard 1</v>
      </c>
      <c r="D8" s="343" t="str">
        <f t="shared" ca="1" si="23"/>
        <v>Hilversum</v>
      </c>
      <c r="E8" s="343" t="str">
        <f t="shared" ca="1" si="24"/>
        <v>Lift 3 kantoren</v>
      </c>
      <c r="F8" s="343" t="str">
        <f t="shared" ca="1" si="1"/>
        <v>SkyLift</v>
      </c>
      <c r="G8" s="343" t="str">
        <f t="shared" ca="1" si="2"/>
        <v>A14903</v>
      </c>
      <c r="H8" s="343" t="str">
        <f t="shared" ca="1" si="3"/>
        <v>Beeld en Geluid</v>
      </c>
      <c r="I8" s="344">
        <f t="shared" ca="1" si="4"/>
        <v>4</v>
      </c>
      <c r="J8" s="344">
        <f t="shared" ca="1" si="5"/>
        <v>13</v>
      </c>
      <c r="K8" s="343">
        <f t="shared" ca="1" si="6"/>
        <v>1000</v>
      </c>
      <c r="L8" s="345" t="str">
        <f t="shared" ca="1" si="7"/>
        <v>Middel</v>
      </c>
      <c r="M8" s="344" t="str">
        <f t="shared" ca="1" si="8"/>
        <v>B</v>
      </c>
      <c r="N8" s="343" t="str">
        <f t="shared" ca="1" si="9"/>
        <v>TUV6034</v>
      </c>
      <c r="O8" s="346" t="str">
        <f t="shared" ca="1" si="10"/>
        <v>Ver</v>
      </c>
      <c r="P8" s="337" t="str">
        <f t="shared" ca="1" si="11"/>
        <v/>
      </c>
      <c r="Q8" s="347">
        <f t="shared" ca="1" si="12"/>
        <v>0</v>
      </c>
      <c r="R8" s="348">
        <f t="shared" ca="1" si="13"/>
        <v>0</v>
      </c>
      <c r="S8" s="348">
        <f t="shared" ca="1" si="14"/>
        <v>0</v>
      </c>
      <c r="T8" s="348">
        <f t="shared" ca="1" si="15"/>
        <v>0</v>
      </c>
      <c r="U8" s="348">
        <f t="shared" ca="1" si="16"/>
        <v>0</v>
      </c>
      <c r="V8" s="348">
        <f t="shared" ca="1" si="17"/>
        <v>0</v>
      </c>
      <c r="W8" s="348">
        <f t="shared" ca="1" si="18"/>
        <v>0</v>
      </c>
      <c r="X8" s="348">
        <f t="shared" ca="1" si="19"/>
        <v>0</v>
      </c>
      <c r="Y8" s="348">
        <f t="shared" ca="1" si="20"/>
        <v>0</v>
      </c>
      <c r="Z8" s="349">
        <f t="shared" ca="1" si="21"/>
        <v>0</v>
      </c>
      <c r="AA8" s="341"/>
      <c r="AB8" s="31"/>
      <c r="AC8" s="31"/>
      <c r="AD8" s="277"/>
      <c r="AE8" s="277"/>
      <c r="AF8" s="277"/>
    </row>
    <row r="9" spans="1:32" ht="14.4" x14ac:dyDescent="0.3">
      <c r="A9" s="331">
        <v>4</v>
      </c>
      <c r="B9" s="342" t="str" cm="1">
        <f t="array" aca="1" ref="B9" ca="1">HYPERLINK("#"&amp;A9&amp;"!G6",INDIRECT(A9&amp;"!$G$6"))</f>
        <v>10167-5</v>
      </c>
      <c r="C9" s="343" t="str">
        <f t="shared" ca="1" si="22"/>
        <v>Media Parkboulevard 1</v>
      </c>
      <c r="D9" s="343" t="str">
        <f t="shared" ca="1" si="23"/>
        <v>Hilversum</v>
      </c>
      <c r="E9" s="343" t="str">
        <f t="shared" ca="1" si="24"/>
        <v>Lift 5 experience</v>
      </c>
      <c r="F9" s="343" t="str">
        <f t="shared" ca="1" si="1"/>
        <v>SkyLift</v>
      </c>
      <c r="G9" s="343" t="str">
        <f t="shared" ca="1" si="2"/>
        <v>A14905</v>
      </c>
      <c r="H9" s="343" t="str">
        <f t="shared" ca="1" si="3"/>
        <v>Beeld en Geluid</v>
      </c>
      <c r="I9" s="344">
        <f t="shared" ca="1" si="4"/>
        <v>3</v>
      </c>
      <c r="J9" s="344">
        <f t="shared" ca="1" si="5"/>
        <v>10</v>
      </c>
      <c r="K9" s="343">
        <f t="shared" ca="1" si="6"/>
        <v>3500</v>
      </c>
      <c r="L9" s="345" t="str">
        <f t="shared" ca="1" si="7"/>
        <v>Middel</v>
      </c>
      <c r="M9" s="344" t="str">
        <f t="shared" ca="1" si="8"/>
        <v>B</v>
      </c>
      <c r="N9" s="343" t="str">
        <f t="shared" ca="1" si="9"/>
        <v>TUV6036</v>
      </c>
      <c r="O9" s="346" t="str">
        <f t="shared" ca="1" si="10"/>
        <v>Ver</v>
      </c>
      <c r="P9" s="337" t="str">
        <f t="shared" ca="1" si="11"/>
        <v/>
      </c>
      <c r="Q9" s="347">
        <f t="shared" ca="1" si="12"/>
        <v>0</v>
      </c>
      <c r="R9" s="348">
        <f t="shared" ca="1" si="13"/>
        <v>0</v>
      </c>
      <c r="S9" s="348">
        <f t="shared" ca="1" si="14"/>
        <v>0</v>
      </c>
      <c r="T9" s="348">
        <f t="shared" ca="1" si="15"/>
        <v>0</v>
      </c>
      <c r="U9" s="348">
        <f t="shared" ca="1" si="16"/>
        <v>0</v>
      </c>
      <c r="V9" s="348">
        <f t="shared" ca="1" si="17"/>
        <v>0</v>
      </c>
      <c r="W9" s="348">
        <f t="shared" ca="1" si="18"/>
        <v>0</v>
      </c>
      <c r="X9" s="348">
        <f t="shared" ca="1" si="19"/>
        <v>0</v>
      </c>
      <c r="Y9" s="348">
        <f t="shared" ca="1" si="20"/>
        <v>0</v>
      </c>
      <c r="Z9" s="349">
        <f t="shared" ca="1" si="21"/>
        <v>0</v>
      </c>
      <c r="AA9" s="341"/>
      <c r="AB9" s="31"/>
      <c r="AC9" s="31"/>
      <c r="AD9" s="277"/>
      <c r="AE9" s="277"/>
      <c r="AF9" s="277"/>
    </row>
    <row r="10" spans="1:32" ht="14.4" x14ac:dyDescent="0.3">
      <c r="A10" s="331">
        <v>5</v>
      </c>
      <c r="B10" s="342" t="str" cm="1">
        <f t="array" aca="1" ref="B10" ca="1">HYPERLINK("#"&amp;A10&amp;"!G6",INDIRECT(A10&amp;"!$G$6"))</f>
        <v>10167-6</v>
      </c>
      <c r="C10" s="343" t="str">
        <f t="shared" ca="1" si="22"/>
        <v>Media Parkboulevard 1</v>
      </c>
      <c r="D10" s="343" t="str">
        <f t="shared" ca="1" si="23"/>
        <v>Hilversum</v>
      </c>
      <c r="E10" s="343" t="str">
        <f t="shared" ca="1" si="24"/>
        <v>Lift 6 experience</v>
      </c>
      <c r="F10" s="343" t="str">
        <f t="shared" ca="1" si="1"/>
        <v>SkyLift</v>
      </c>
      <c r="G10" s="343" t="str">
        <f t="shared" ca="1" si="2"/>
        <v>A14904</v>
      </c>
      <c r="H10" s="343" t="str">
        <f t="shared" ca="1" si="3"/>
        <v>Beeld en Geluid</v>
      </c>
      <c r="I10" s="344">
        <f t="shared" ca="1" si="4"/>
        <v>3</v>
      </c>
      <c r="J10" s="344">
        <f t="shared" ca="1" si="5"/>
        <v>10</v>
      </c>
      <c r="K10" s="343">
        <f t="shared" ca="1" si="6"/>
        <v>1000</v>
      </c>
      <c r="L10" s="345" t="str">
        <f t="shared" ca="1" si="7"/>
        <v>Middel</v>
      </c>
      <c r="M10" s="344" t="str">
        <f t="shared" ca="1" si="8"/>
        <v>B</v>
      </c>
      <c r="N10" s="343" t="str">
        <f t="shared" ca="1" si="9"/>
        <v>TUV6035</v>
      </c>
      <c r="O10" s="346" t="str">
        <f t="shared" ca="1" si="10"/>
        <v>Ja</v>
      </c>
      <c r="P10" s="337" t="str">
        <f t="shared" ca="1" si="11"/>
        <v/>
      </c>
      <c r="Q10" s="347">
        <f t="shared" ca="1" si="12"/>
        <v>0</v>
      </c>
      <c r="R10" s="348">
        <f t="shared" ca="1" si="13"/>
        <v>0</v>
      </c>
      <c r="S10" s="348">
        <f t="shared" ca="1" si="14"/>
        <v>0</v>
      </c>
      <c r="T10" s="348">
        <f t="shared" ca="1" si="15"/>
        <v>0</v>
      </c>
      <c r="U10" s="348">
        <f t="shared" ca="1" si="16"/>
        <v>0</v>
      </c>
      <c r="V10" s="348">
        <f t="shared" ca="1" si="17"/>
        <v>0</v>
      </c>
      <c r="W10" s="348">
        <f t="shared" ca="1" si="18"/>
        <v>0</v>
      </c>
      <c r="X10" s="348">
        <f t="shared" ca="1" si="19"/>
        <v>0</v>
      </c>
      <c r="Y10" s="348">
        <f t="shared" ca="1" si="20"/>
        <v>0</v>
      </c>
      <c r="Z10" s="349">
        <f t="shared" ca="1" si="21"/>
        <v>0</v>
      </c>
      <c r="AA10" s="341"/>
      <c r="AB10" s="31"/>
      <c r="AC10" s="31"/>
      <c r="AD10" s="277"/>
      <c r="AE10" s="277"/>
      <c r="AF10" s="277"/>
    </row>
    <row r="11" spans="1:32" ht="14.4" x14ac:dyDescent="0.3">
      <c r="A11" s="331">
        <v>6</v>
      </c>
      <c r="B11" s="342" t="str" cm="1">
        <f t="array" aca="1" ref="B11" ca="1">HYPERLINK("#"&amp;A11&amp;"!G6",INDIRECT(A11&amp;"!$G$6"))</f>
        <v>10167-8</v>
      </c>
      <c r="C11" s="343" t="str">
        <f t="shared" ca="1" si="22"/>
        <v>Media Parkboulevard 1</v>
      </c>
      <c r="D11" s="343" t="str">
        <f t="shared" ca="1" si="23"/>
        <v>Hilversum</v>
      </c>
      <c r="E11" s="343" t="str">
        <f t="shared" ca="1" si="24"/>
        <v>Lift 8 parkeergarage</v>
      </c>
      <c r="F11" s="343" t="str">
        <f t="shared" ca="1" si="1"/>
        <v>SkyLift</v>
      </c>
      <c r="G11" s="343" t="str">
        <f t="shared" ca="1" si="2"/>
        <v>A14908</v>
      </c>
      <c r="H11" s="343" t="str">
        <f t="shared" ca="1" si="3"/>
        <v>Beeld en Geluid</v>
      </c>
      <c r="I11" s="344">
        <f t="shared" ca="1" si="4"/>
        <v>4</v>
      </c>
      <c r="J11" s="344">
        <f t="shared" ca="1" si="5"/>
        <v>4</v>
      </c>
      <c r="K11" s="343">
        <f t="shared" ca="1" si="6"/>
        <v>630</v>
      </c>
      <c r="L11" s="345" t="str">
        <f t="shared" ca="1" si="7"/>
        <v>Laag</v>
      </c>
      <c r="M11" s="344" t="str">
        <f t="shared" ca="1" si="8"/>
        <v>B</v>
      </c>
      <c r="N11" s="343" t="str">
        <f t="shared" ca="1" si="9"/>
        <v>TUV6038</v>
      </c>
      <c r="O11" s="346" t="str">
        <f t="shared" ca="1" si="10"/>
        <v>Nee</v>
      </c>
      <c r="P11" s="337" t="str">
        <f t="shared" ca="1" si="11"/>
        <v/>
      </c>
      <c r="Q11" s="347">
        <f t="shared" ca="1" si="12"/>
        <v>0</v>
      </c>
      <c r="R11" s="348">
        <f t="shared" ca="1" si="13"/>
        <v>0</v>
      </c>
      <c r="S11" s="348">
        <f t="shared" ca="1" si="14"/>
        <v>0</v>
      </c>
      <c r="T11" s="348">
        <f t="shared" ca="1" si="15"/>
        <v>0</v>
      </c>
      <c r="U11" s="348">
        <f t="shared" ca="1" si="16"/>
        <v>0</v>
      </c>
      <c r="V11" s="348">
        <f t="shared" ca="1" si="17"/>
        <v>0</v>
      </c>
      <c r="W11" s="348">
        <f t="shared" ca="1" si="18"/>
        <v>0</v>
      </c>
      <c r="X11" s="348">
        <f t="shared" ca="1" si="19"/>
        <v>0</v>
      </c>
      <c r="Y11" s="348">
        <f t="shared" ca="1" si="20"/>
        <v>0</v>
      </c>
      <c r="Z11" s="349">
        <f t="shared" ca="1" si="21"/>
        <v>0</v>
      </c>
      <c r="AA11" s="341"/>
      <c r="AB11" s="31"/>
      <c r="AC11" s="31"/>
      <c r="AD11" s="277"/>
      <c r="AE11" s="277"/>
      <c r="AF11" s="277"/>
    </row>
    <row r="12" spans="1:32" ht="14.4" x14ac:dyDescent="0.3">
      <c r="A12" s="331"/>
      <c r="B12" s="350"/>
      <c r="C12" s="117"/>
      <c r="D12" s="117"/>
      <c r="E12" s="117"/>
      <c r="F12" s="117"/>
      <c r="G12" s="117"/>
      <c r="H12" s="117"/>
      <c r="I12" s="52"/>
      <c r="J12" s="52"/>
      <c r="K12" s="117"/>
      <c r="L12" s="351"/>
      <c r="M12" s="52"/>
      <c r="N12" s="117"/>
      <c r="O12" s="352"/>
      <c r="P12" s="352"/>
      <c r="Q12" s="341"/>
      <c r="R12" s="341"/>
      <c r="S12" s="341"/>
      <c r="T12" s="341"/>
      <c r="U12" s="341"/>
      <c r="V12" s="341"/>
      <c r="W12" s="341"/>
      <c r="X12" s="341"/>
      <c r="Y12" s="341"/>
      <c r="Z12" s="341"/>
      <c r="AA12" s="341"/>
      <c r="AB12" s="31"/>
      <c r="AC12" s="319"/>
      <c r="AD12" s="31"/>
      <c r="AE12" s="31"/>
    </row>
    <row r="13" spans="1:32" ht="14.4" x14ac:dyDescent="0.3">
      <c r="A13" s="304"/>
      <c r="C13" s="203"/>
      <c r="D13" s="203"/>
      <c r="E13" s="203"/>
      <c r="F13" s="203"/>
      <c r="G13" s="203"/>
      <c r="H13" s="203"/>
      <c r="I13" s="283"/>
      <c r="J13" s="283"/>
      <c r="K13" s="283"/>
      <c r="L13" s="283"/>
      <c r="M13" s="283"/>
      <c r="N13" s="301"/>
      <c r="O13" s="31"/>
      <c r="P13" s="31"/>
      <c r="Q13" s="31"/>
      <c r="R13" s="31"/>
      <c r="S13" s="31"/>
      <c r="T13" s="31"/>
      <c r="U13" s="31"/>
      <c r="V13" s="31"/>
      <c r="W13" s="31"/>
      <c r="X13" s="31"/>
      <c r="Y13" s="31"/>
      <c r="Z13" s="31"/>
      <c r="AA13" s="53"/>
      <c r="AB13" s="31"/>
      <c r="AC13" s="31"/>
    </row>
    <row r="14" spans="1:32" ht="14.4" x14ac:dyDescent="0.3">
      <c r="A14" s="304"/>
      <c r="C14" s="203"/>
      <c r="D14" s="203"/>
      <c r="E14" s="203"/>
      <c r="F14" s="203"/>
      <c r="G14" s="203"/>
      <c r="H14" s="203"/>
      <c r="I14" s="283"/>
      <c r="J14" s="283"/>
      <c r="K14" s="283"/>
      <c r="L14" s="283"/>
      <c r="M14" s="283"/>
      <c r="N14" s="301"/>
      <c r="O14" s="31"/>
      <c r="P14" s="31"/>
      <c r="Q14" s="31"/>
      <c r="R14" s="31"/>
      <c r="S14" s="31"/>
      <c r="T14" s="31"/>
      <c r="U14" s="31"/>
      <c r="V14" s="31"/>
      <c r="W14" s="31"/>
      <c r="X14" s="31"/>
      <c r="Y14" s="31"/>
      <c r="Z14" s="31"/>
      <c r="AA14" s="53"/>
      <c r="AB14" s="31"/>
      <c r="AC14" s="31"/>
    </row>
    <row r="15" spans="1:32" ht="14.4" x14ac:dyDescent="0.3">
      <c r="A15" s="304"/>
      <c r="C15" s="203"/>
      <c r="D15" s="203"/>
      <c r="E15" s="203"/>
      <c r="F15" s="203"/>
      <c r="G15" s="203"/>
      <c r="H15" s="203"/>
      <c r="I15" s="283"/>
      <c r="J15" s="283"/>
      <c r="K15" s="283"/>
      <c r="L15" s="283"/>
      <c r="M15" s="283"/>
      <c r="N15" s="301"/>
      <c r="O15" s="31"/>
      <c r="P15" s="31"/>
      <c r="Q15" s="31"/>
      <c r="R15" s="31"/>
      <c r="S15" s="31"/>
      <c r="T15" s="31"/>
      <c r="U15" s="31"/>
      <c r="V15" s="31"/>
      <c r="W15" s="31"/>
      <c r="X15" s="31"/>
      <c r="Y15" s="31"/>
      <c r="Z15" s="31"/>
      <c r="AA15" s="53"/>
      <c r="AB15" s="31"/>
      <c r="AC15" s="31"/>
    </row>
    <row r="16" spans="1:32" ht="15" thickBot="1" x14ac:dyDescent="0.35">
      <c r="A16" s="304"/>
      <c r="C16" s="203"/>
      <c r="D16" s="203"/>
      <c r="E16" s="203"/>
      <c r="F16" s="203"/>
      <c r="G16" s="203"/>
      <c r="H16" s="203"/>
      <c r="I16" s="283"/>
      <c r="J16" s="283"/>
      <c r="K16" s="283"/>
      <c r="L16" s="283"/>
      <c r="M16" s="283"/>
      <c r="N16" s="301"/>
      <c r="O16" s="31"/>
      <c r="P16" s="31"/>
      <c r="Q16" s="31"/>
      <c r="R16" s="31"/>
      <c r="S16" s="31"/>
      <c r="T16" s="31"/>
      <c r="U16" s="31"/>
      <c r="V16" s="31"/>
      <c r="W16" s="31"/>
      <c r="X16" s="31"/>
      <c r="Y16" s="31"/>
      <c r="Z16" s="31"/>
      <c r="AA16" s="53"/>
      <c r="AB16" s="31"/>
      <c r="AC16" s="31"/>
    </row>
    <row r="17" spans="1:29" ht="15" thickBot="1" x14ac:dyDescent="0.35">
      <c r="A17" s="304"/>
      <c r="C17" s="203"/>
      <c r="D17" s="203"/>
      <c r="E17" s="203"/>
      <c r="F17" s="203"/>
      <c r="G17" s="203"/>
      <c r="H17" s="203"/>
      <c r="I17" s="283"/>
      <c r="J17" s="283"/>
      <c r="K17" s="283"/>
      <c r="L17" s="283"/>
      <c r="M17" s="283"/>
      <c r="N17" s="301"/>
      <c r="O17" s="31"/>
      <c r="P17" s="31"/>
      <c r="Q17" s="320">
        <v>2024</v>
      </c>
      <c r="R17" s="321">
        <f t="shared" ref="R17:Z17" si="25">R3</f>
        <v>2025</v>
      </c>
      <c r="S17" s="322">
        <f t="shared" si="25"/>
        <v>2026</v>
      </c>
      <c r="T17" s="322">
        <f t="shared" si="25"/>
        <v>2027</v>
      </c>
      <c r="U17" s="322">
        <f t="shared" si="25"/>
        <v>2028</v>
      </c>
      <c r="V17" s="322">
        <f t="shared" si="25"/>
        <v>2029</v>
      </c>
      <c r="W17" s="322">
        <f t="shared" si="25"/>
        <v>2030</v>
      </c>
      <c r="X17" s="321">
        <f t="shared" si="25"/>
        <v>2031</v>
      </c>
      <c r="Y17" s="323">
        <f t="shared" si="25"/>
        <v>2032</v>
      </c>
      <c r="Z17" s="324">
        <f t="shared" si="25"/>
        <v>2033</v>
      </c>
      <c r="AA17" s="52"/>
      <c r="AB17" s="31"/>
      <c r="AC17" s="31"/>
    </row>
    <row r="18" spans="1:29" ht="15" thickBot="1" x14ac:dyDescent="0.35">
      <c r="A18" s="304"/>
      <c r="C18" s="203"/>
      <c r="D18" s="203"/>
      <c r="E18" s="203"/>
      <c r="F18" s="203"/>
      <c r="G18" s="203"/>
      <c r="H18" s="203"/>
      <c r="I18" s="283"/>
      <c r="J18" s="283"/>
      <c r="K18" s="283"/>
      <c r="L18" s="283"/>
      <c r="M18" s="283"/>
      <c r="N18" s="301"/>
      <c r="O18" s="74"/>
      <c r="P18" s="74"/>
      <c r="Q18" s="74"/>
      <c r="R18" s="74"/>
      <c r="S18" s="74"/>
      <c r="T18" s="74"/>
      <c r="U18" s="74"/>
      <c r="V18" s="74"/>
      <c r="W18" s="74"/>
      <c r="X18" s="74"/>
      <c r="Y18" s="74"/>
      <c r="Z18" s="74"/>
      <c r="AA18" s="53"/>
      <c r="AB18" s="31"/>
      <c r="AC18" s="31"/>
    </row>
    <row r="19" spans="1:29" ht="15" thickBot="1" x14ac:dyDescent="0.35">
      <c r="A19" s="304"/>
      <c r="C19" s="203"/>
      <c r="D19" s="203"/>
      <c r="E19" s="203"/>
      <c r="F19" s="203"/>
      <c r="G19" s="203"/>
      <c r="H19" s="203"/>
      <c r="I19" s="283"/>
      <c r="J19" s="283"/>
      <c r="K19" s="283"/>
      <c r="L19" s="283"/>
      <c r="M19" s="283"/>
      <c r="N19" s="301"/>
      <c r="O19" s="31"/>
      <c r="P19" s="31"/>
      <c r="Q19" s="353">
        <f t="shared" ref="Q19:Z19" ca="1" si="26">SUM(Q6:Q15)</f>
        <v>0</v>
      </c>
      <c r="R19" s="354">
        <f t="shared" ca="1" si="26"/>
        <v>0</v>
      </c>
      <c r="S19" s="355">
        <f t="shared" ca="1" si="26"/>
        <v>0</v>
      </c>
      <c r="T19" s="355">
        <f t="shared" ca="1" si="26"/>
        <v>0</v>
      </c>
      <c r="U19" s="355">
        <f t="shared" ca="1" si="26"/>
        <v>0</v>
      </c>
      <c r="V19" s="355">
        <f t="shared" ca="1" si="26"/>
        <v>0</v>
      </c>
      <c r="W19" s="355">
        <f t="shared" ca="1" si="26"/>
        <v>0</v>
      </c>
      <c r="X19" s="354">
        <f t="shared" ca="1" si="26"/>
        <v>0</v>
      </c>
      <c r="Y19" s="356">
        <f t="shared" ca="1" si="26"/>
        <v>0</v>
      </c>
      <c r="Z19" s="357">
        <f t="shared" ca="1" si="26"/>
        <v>0</v>
      </c>
      <c r="AA19" s="358"/>
      <c r="AB19" s="31"/>
      <c r="AC19" s="31"/>
    </row>
    <row r="20" spans="1:29" ht="14.4" x14ac:dyDescent="0.3">
      <c r="A20" s="304"/>
      <c r="C20" s="203"/>
      <c r="D20" s="203"/>
      <c r="E20" s="203"/>
      <c r="F20" s="203"/>
      <c r="G20" s="203"/>
      <c r="H20" s="203"/>
      <c r="I20" s="283"/>
      <c r="J20" s="283"/>
      <c r="K20" s="283"/>
      <c r="L20" s="283"/>
      <c r="M20" s="283"/>
      <c r="N20" s="301"/>
      <c r="O20" s="31"/>
      <c r="P20" s="31"/>
      <c r="Q20" s="31"/>
      <c r="R20" s="31"/>
      <c r="S20" s="31"/>
      <c r="T20" s="31"/>
      <c r="U20" s="31"/>
      <c r="V20" s="31"/>
      <c r="W20" s="31"/>
      <c r="X20" s="31"/>
      <c r="Y20" s="31"/>
      <c r="Z20" s="31"/>
      <c r="AA20" s="31"/>
      <c r="AB20" s="31"/>
      <c r="AC20" s="53"/>
    </row>
    <row r="21" spans="1:29" ht="14.4" x14ac:dyDescent="0.3">
      <c r="A21" s="304"/>
      <c r="C21" s="203"/>
      <c r="D21" s="203"/>
      <c r="E21" s="203"/>
      <c r="F21" s="203"/>
      <c r="G21" s="203"/>
      <c r="H21" s="203"/>
      <c r="I21" s="283"/>
      <c r="J21" s="283"/>
      <c r="K21" s="283"/>
      <c r="L21" s="283"/>
      <c r="M21" s="283"/>
      <c r="N21" s="301"/>
      <c r="O21" s="31"/>
      <c r="P21" s="31"/>
      <c r="Q21" s="359"/>
      <c r="R21" s="31"/>
      <c r="S21" s="31"/>
      <c r="T21" s="31"/>
      <c r="U21" s="31"/>
      <c r="V21" s="31"/>
      <c r="W21" s="31"/>
      <c r="X21" s="31"/>
      <c r="Y21" s="31"/>
      <c r="Z21" s="31"/>
      <c r="AA21" s="31"/>
      <c r="AB21" s="31"/>
      <c r="AC21" s="31"/>
    </row>
    <row r="22" spans="1:29" ht="14.4" x14ac:dyDescent="0.3">
      <c r="A22" s="304"/>
      <c r="C22" s="203"/>
      <c r="D22" s="203"/>
      <c r="E22" s="203"/>
      <c r="F22" s="203"/>
      <c r="G22" s="203"/>
      <c r="H22" s="203"/>
      <c r="I22" s="283"/>
      <c r="J22" s="283"/>
      <c r="K22" s="283"/>
      <c r="L22" s="283"/>
      <c r="M22" s="283"/>
      <c r="N22" s="301"/>
      <c r="O22" s="31"/>
      <c r="P22" s="31"/>
      <c r="Q22" s="31"/>
      <c r="R22" s="31"/>
      <c r="S22" s="31"/>
      <c r="T22" s="31"/>
      <c r="U22" s="31"/>
      <c r="V22" s="31"/>
      <c r="W22" s="31"/>
      <c r="X22" s="31"/>
      <c r="Y22" s="31"/>
      <c r="Z22" s="31"/>
      <c r="AA22" s="31"/>
      <c r="AB22" s="31"/>
      <c r="AC22" s="31"/>
    </row>
    <row r="23" spans="1:29" ht="14.4" x14ac:dyDescent="0.3">
      <c r="A23" s="304"/>
      <c r="C23" s="203"/>
      <c r="D23" s="203"/>
      <c r="E23" s="203"/>
      <c r="F23" s="203"/>
      <c r="G23" s="203"/>
      <c r="H23" s="203"/>
      <c r="I23" s="283"/>
      <c r="J23" s="283"/>
      <c r="K23" s="283"/>
      <c r="L23" s="283"/>
      <c r="M23" s="283"/>
      <c r="N23" s="301"/>
      <c r="O23" s="31"/>
      <c r="P23" s="31"/>
      <c r="Q23" s="31"/>
      <c r="R23" s="31"/>
      <c r="S23" s="31"/>
      <c r="T23" s="31"/>
      <c r="U23" s="31"/>
      <c r="V23" s="31"/>
      <c r="W23" s="31"/>
      <c r="X23" s="31"/>
      <c r="Y23" s="31"/>
      <c r="Z23" s="31"/>
      <c r="AA23" s="31"/>
      <c r="AB23" s="31"/>
      <c r="AC23" s="31"/>
    </row>
    <row r="24" spans="1:29" ht="14.4" x14ac:dyDescent="0.3">
      <c r="A24" s="304"/>
      <c r="C24" s="203"/>
      <c r="D24" s="203"/>
      <c r="E24" s="203"/>
      <c r="F24" s="203"/>
      <c r="G24" s="24"/>
      <c r="H24" s="203"/>
      <c r="I24" s="283"/>
      <c r="J24" s="283"/>
      <c r="K24" s="283"/>
      <c r="L24" s="283"/>
      <c r="M24" s="283"/>
      <c r="N24" s="301"/>
      <c r="O24" s="31"/>
      <c r="P24" s="31"/>
      <c r="Q24" s="31"/>
      <c r="R24" s="31"/>
      <c r="S24" s="31"/>
      <c r="T24" s="31"/>
      <c r="U24" s="31"/>
      <c r="V24" s="31"/>
      <c r="W24" s="31"/>
      <c r="X24" s="31"/>
      <c r="Y24" s="31"/>
      <c r="Z24" s="31"/>
      <c r="AA24" s="31"/>
      <c r="AB24" s="31"/>
      <c r="AC24" s="31"/>
    </row>
    <row r="25" spans="1:29" ht="14.4" x14ac:dyDescent="0.3">
      <c r="A25" s="304"/>
      <c r="C25" s="203"/>
      <c r="D25" s="203"/>
      <c r="E25" s="203"/>
      <c r="F25" s="203"/>
      <c r="G25" s="24"/>
      <c r="H25" s="203"/>
      <c r="I25" s="283"/>
      <c r="J25" s="283"/>
      <c r="K25" s="283"/>
      <c r="L25" s="283"/>
      <c r="M25" s="283"/>
      <c r="N25" s="301"/>
      <c r="O25" s="31"/>
      <c r="P25" s="31"/>
      <c r="Q25" s="31"/>
      <c r="R25" s="31"/>
      <c r="S25" s="31"/>
      <c r="T25" s="31"/>
      <c r="U25" s="31"/>
      <c r="V25" s="31"/>
      <c r="W25" s="31"/>
      <c r="X25" s="31"/>
      <c r="Y25" s="31"/>
      <c r="Z25" s="31"/>
      <c r="AA25" s="31"/>
      <c r="AB25" s="31"/>
      <c r="AC25" s="31"/>
    </row>
    <row r="26" spans="1:29" ht="15" thickBot="1" x14ac:dyDescent="0.35">
      <c r="A26" s="360"/>
      <c r="B26" s="361"/>
      <c r="C26" s="362"/>
      <c r="D26" s="362"/>
      <c r="E26" s="362"/>
      <c r="F26" s="362"/>
      <c r="G26" s="368"/>
      <c r="H26" s="362"/>
      <c r="I26" s="363"/>
      <c r="J26" s="363"/>
      <c r="K26" s="363"/>
      <c r="L26" s="363"/>
      <c r="M26" s="363"/>
      <c r="N26" s="364"/>
      <c r="O26" s="365"/>
      <c r="P26" s="365"/>
      <c r="Q26" s="365"/>
      <c r="R26" s="365"/>
      <c r="S26" s="365"/>
      <c r="T26" s="365"/>
      <c r="U26" s="365"/>
      <c r="V26" s="365"/>
      <c r="W26" s="365"/>
      <c r="X26" s="365"/>
      <c r="Y26" s="365"/>
      <c r="Z26" s="365"/>
      <c r="AA26" s="31"/>
      <c r="AB26" s="31"/>
      <c r="AC26" s="31"/>
    </row>
    <row r="27" spans="1:29" ht="14.4" x14ac:dyDescent="0.3">
      <c r="G27" s="369"/>
    </row>
    <row r="28" spans="1:29" ht="14.4" x14ac:dyDescent="0.3">
      <c r="G28" s="369"/>
    </row>
    <row r="29" spans="1:29" ht="14.4" x14ac:dyDescent="0.3">
      <c r="G29" s="369"/>
    </row>
    <row r="30" spans="1:29" ht="14.4" x14ac:dyDescent="0.3">
      <c r="G30" s="369"/>
    </row>
    <row r="31" spans="1:29" ht="14.4" x14ac:dyDescent="0.3">
      <c r="G31" s="369"/>
    </row>
    <row r="32" spans="1:29" ht="14.4" x14ac:dyDescent="0.3">
      <c r="G32" s="369"/>
    </row>
    <row r="33" spans="3:39" ht="14.4" x14ac:dyDescent="0.3">
      <c r="G33" s="369"/>
    </row>
    <row r="34" spans="3:39" ht="14.4" x14ac:dyDescent="0.3">
      <c r="G34" s="369"/>
    </row>
    <row r="35" spans="3:39" ht="14.4" x14ac:dyDescent="0.3">
      <c r="G35" s="369"/>
    </row>
    <row r="36" spans="3:39" ht="14.4" x14ac:dyDescent="0.3">
      <c r="G36" s="369"/>
    </row>
    <row r="37" spans="3:39" ht="14.4" x14ac:dyDescent="0.3">
      <c r="G37" s="369"/>
    </row>
    <row r="38" spans="3:39" ht="14.4" x14ac:dyDescent="0.3">
      <c r="G38" s="369"/>
    </row>
    <row r="39" spans="3:39" ht="14.4" x14ac:dyDescent="0.3">
      <c r="G39" s="369"/>
    </row>
    <row r="40" spans="3:39" s="277" customFormat="1" ht="14.4" x14ac:dyDescent="0.3">
      <c r="C40" s="366"/>
      <c r="D40" s="366"/>
      <c r="E40" s="366"/>
      <c r="F40" s="366"/>
      <c r="G40" s="369"/>
      <c r="H40" s="366"/>
      <c r="I40" s="367"/>
      <c r="J40" s="367"/>
      <c r="K40" s="367"/>
      <c r="L40" s="367"/>
      <c r="M40" s="367"/>
      <c r="N40" s="325"/>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row>
    <row r="41" spans="3:39" s="277" customFormat="1" ht="14.4" x14ac:dyDescent="0.3">
      <c r="C41" s="366"/>
      <c r="D41" s="366"/>
      <c r="E41" s="366"/>
      <c r="F41" s="366"/>
      <c r="G41" s="369"/>
      <c r="H41" s="366"/>
      <c r="I41" s="367"/>
      <c r="J41" s="367"/>
      <c r="K41" s="367"/>
      <c r="L41" s="367"/>
      <c r="M41" s="367"/>
      <c r="N41" s="325"/>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row>
    <row r="42" spans="3:39" s="277" customFormat="1" ht="14.4" x14ac:dyDescent="0.3">
      <c r="C42" s="366"/>
      <c r="D42" s="366"/>
      <c r="E42" s="366"/>
      <c r="F42" s="366"/>
      <c r="G42" s="369"/>
      <c r="H42" s="366"/>
      <c r="I42" s="367"/>
      <c r="J42" s="367"/>
      <c r="K42" s="367"/>
      <c r="L42" s="367"/>
      <c r="M42" s="367"/>
      <c r="N42" s="325"/>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row>
    <row r="43" spans="3:39" s="277" customFormat="1" ht="14.4" x14ac:dyDescent="0.3">
      <c r="C43" s="366"/>
      <c r="D43" s="366"/>
      <c r="E43" s="366"/>
      <c r="F43" s="366"/>
      <c r="G43" s="369"/>
      <c r="H43" s="366"/>
      <c r="I43" s="367"/>
      <c r="J43" s="367"/>
      <c r="K43" s="367"/>
      <c r="L43" s="367"/>
      <c r="M43" s="367"/>
      <c r="N43" s="325"/>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row>
    <row r="44" spans="3:39" s="277" customFormat="1" ht="14.4" x14ac:dyDescent="0.3">
      <c r="C44" s="366"/>
      <c r="D44" s="366"/>
      <c r="E44" s="366"/>
      <c r="F44" s="366"/>
      <c r="G44" s="369"/>
      <c r="H44" s="366"/>
      <c r="I44" s="367"/>
      <c r="J44" s="367"/>
      <c r="K44" s="367"/>
      <c r="L44" s="367"/>
      <c r="M44" s="367"/>
      <c r="N44" s="325"/>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row>
    <row r="45" spans="3:39" s="277" customFormat="1" ht="14.4" x14ac:dyDescent="0.3">
      <c r="C45" s="366"/>
      <c r="D45" s="366"/>
      <c r="E45" s="366"/>
      <c r="F45" s="366"/>
      <c r="G45" s="369"/>
      <c r="H45" s="366"/>
      <c r="I45" s="367"/>
      <c r="J45" s="367"/>
      <c r="K45" s="367"/>
      <c r="L45" s="367"/>
      <c r="M45" s="367"/>
      <c r="N45" s="325"/>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row>
    <row r="46" spans="3:39" s="277" customFormat="1" ht="14.4" x14ac:dyDescent="0.3">
      <c r="C46" s="366"/>
      <c r="D46" s="366"/>
      <c r="E46" s="366"/>
      <c r="F46" s="366"/>
      <c r="G46" s="369"/>
      <c r="H46" s="366"/>
      <c r="I46" s="367"/>
      <c r="J46" s="367"/>
      <c r="K46" s="367"/>
      <c r="L46" s="367"/>
      <c r="M46" s="367"/>
      <c r="N46" s="325"/>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row>
    <row r="47" spans="3:39" s="277" customFormat="1" ht="14.4" x14ac:dyDescent="0.3">
      <c r="C47" s="366"/>
      <c r="D47" s="366"/>
      <c r="E47" s="366"/>
      <c r="F47" s="366"/>
      <c r="G47" s="369"/>
      <c r="H47" s="366"/>
      <c r="I47" s="367"/>
      <c r="J47" s="367"/>
      <c r="K47" s="367"/>
      <c r="L47" s="367"/>
      <c r="M47" s="367"/>
      <c r="N47" s="325"/>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row>
    <row r="48" spans="3:39" s="277" customFormat="1" ht="14.4" x14ac:dyDescent="0.3">
      <c r="C48" s="366"/>
      <c r="D48" s="366"/>
      <c r="E48" s="366"/>
      <c r="F48" s="366"/>
      <c r="G48" s="369"/>
      <c r="H48" s="366"/>
      <c r="I48" s="367"/>
      <c r="J48" s="367"/>
      <c r="K48" s="367"/>
      <c r="L48" s="367"/>
      <c r="M48" s="367"/>
      <c r="N48" s="325"/>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row>
    <row r="49" spans="3:39" s="277" customFormat="1" ht="14.4" x14ac:dyDescent="0.3">
      <c r="C49" s="366"/>
      <c r="D49" s="366"/>
      <c r="E49" s="366"/>
      <c r="F49" s="366"/>
      <c r="G49" s="369"/>
      <c r="H49" s="366"/>
      <c r="I49" s="367"/>
      <c r="J49" s="367"/>
      <c r="K49" s="367"/>
      <c r="L49" s="367"/>
      <c r="M49" s="367"/>
      <c r="N49" s="325"/>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row>
    <row r="50" spans="3:39" s="277" customFormat="1" ht="14.4" x14ac:dyDescent="0.3">
      <c r="C50" s="366"/>
      <c r="D50" s="366"/>
      <c r="E50" s="366"/>
      <c r="F50" s="366"/>
      <c r="G50" s="369"/>
      <c r="H50" s="366"/>
      <c r="I50" s="367"/>
      <c r="J50" s="367"/>
      <c r="K50" s="367"/>
      <c r="L50" s="367"/>
      <c r="M50" s="367"/>
      <c r="N50" s="325"/>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row>
    <row r="51" spans="3:39" s="277" customFormat="1" ht="14.4" x14ac:dyDescent="0.3">
      <c r="C51" s="366"/>
      <c r="D51" s="366"/>
      <c r="E51" s="366"/>
      <c r="F51" s="366"/>
      <c r="G51" s="369"/>
      <c r="H51" s="366"/>
      <c r="I51" s="367"/>
      <c r="J51" s="367"/>
      <c r="K51" s="367"/>
      <c r="L51" s="367"/>
      <c r="M51" s="367"/>
      <c r="N51" s="325"/>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row>
    <row r="52" spans="3:39" s="277" customFormat="1" ht="14.4" x14ac:dyDescent="0.3">
      <c r="C52" s="366"/>
      <c r="D52" s="366"/>
      <c r="E52" s="366"/>
      <c r="F52" s="366"/>
      <c r="G52" s="369"/>
      <c r="H52" s="366"/>
      <c r="I52" s="367"/>
      <c r="J52" s="367"/>
      <c r="K52" s="367"/>
      <c r="L52" s="367"/>
      <c r="M52" s="367"/>
      <c r="N52" s="325"/>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row>
    <row r="53" spans="3:39" s="277" customFormat="1" ht="14.4" x14ac:dyDescent="0.3">
      <c r="C53" s="366"/>
      <c r="D53" s="366"/>
      <c r="E53" s="366"/>
      <c r="F53" s="366"/>
      <c r="G53" s="369"/>
      <c r="H53" s="366"/>
      <c r="I53" s="367"/>
      <c r="J53" s="367"/>
      <c r="K53" s="367"/>
      <c r="L53" s="367"/>
      <c r="M53" s="367"/>
      <c r="N53" s="325"/>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3"/>
    </row>
    <row r="54" spans="3:39" s="277" customFormat="1" ht="14.4" x14ac:dyDescent="0.3">
      <c r="C54" s="366"/>
      <c r="D54" s="366"/>
      <c r="E54" s="366"/>
      <c r="F54" s="366"/>
      <c r="G54" s="369"/>
      <c r="H54" s="366"/>
      <c r="I54" s="367"/>
      <c r="J54" s="367"/>
      <c r="K54" s="367"/>
      <c r="L54" s="367"/>
      <c r="M54" s="367"/>
      <c r="N54" s="325"/>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row>
    <row r="55" spans="3:39" ht="42.6" customHeight="1" x14ac:dyDescent="0.3">
      <c r="G55" s="369"/>
    </row>
    <row r="56" spans="3:39" ht="42.6" customHeight="1" x14ac:dyDescent="0.3">
      <c r="G56" s="369"/>
    </row>
    <row r="57" spans="3:39" ht="42.6" customHeight="1" x14ac:dyDescent="0.3">
      <c r="G57" s="369"/>
    </row>
    <row r="58" spans="3:39" ht="42.6" customHeight="1" x14ac:dyDescent="0.3">
      <c r="G58" s="369"/>
    </row>
    <row r="59" spans="3:39" ht="42.6" customHeight="1" x14ac:dyDescent="0.3">
      <c r="G59" s="369"/>
    </row>
    <row r="60" spans="3:39" ht="42.6" customHeight="1" x14ac:dyDescent="0.3">
      <c r="G60" s="369"/>
    </row>
    <row r="61" spans="3:39" ht="42.6" customHeight="1" x14ac:dyDescent="0.3">
      <c r="G61" s="369"/>
    </row>
    <row r="62" spans="3:39" ht="42.6" customHeight="1" x14ac:dyDescent="0.3">
      <c r="G62" s="369"/>
    </row>
    <row r="63" spans="3:39" ht="42.6" customHeight="1" x14ac:dyDescent="0.3">
      <c r="G63" s="369"/>
    </row>
    <row r="64" spans="3:39" ht="42.6" customHeight="1" x14ac:dyDescent="0.3">
      <c r="G64" s="369"/>
    </row>
    <row r="65" spans="7:7" ht="42.6" customHeight="1" x14ac:dyDescent="0.3">
      <c r="G65" s="369"/>
    </row>
    <row r="66" spans="7:7" ht="42.6" customHeight="1" x14ac:dyDescent="0.3">
      <c r="G66" s="369"/>
    </row>
    <row r="67" spans="7:7" ht="42.6" customHeight="1" x14ac:dyDescent="0.3">
      <c r="G67" s="369"/>
    </row>
    <row r="68" spans="7:7" ht="42.6" customHeight="1" x14ac:dyDescent="0.3">
      <c r="G68" s="369"/>
    </row>
    <row r="69" spans="7:7" ht="42.6" customHeight="1" x14ac:dyDescent="0.3">
      <c r="G69" s="369"/>
    </row>
    <row r="70" spans="7:7" ht="42.6" customHeight="1" x14ac:dyDescent="0.3">
      <c r="G70" s="369"/>
    </row>
    <row r="71" spans="7:7" ht="42.6" customHeight="1" x14ac:dyDescent="0.3">
      <c r="G71" s="369"/>
    </row>
    <row r="72" spans="7:7" ht="42.6" customHeight="1" x14ac:dyDescent="0.3">
      <c r="G72" s="369"/>
    </row>
    <row r="73" spans="7:7" ht="42.6" customHeight="1" x14ac:dyDescent="0.3">
      <c r="G73" s="369"/>
    </row>
    <row r="74" spans="7:7" ht="42.6" customHeight="1" x14ac:dyDescent="0.3">
      <c r="G74" s="369"/>
    </row>
    <row r="75" spans="7:7" ht="42.6" customHeight="1" x14ac:dyDescent="0.3">
      <c r="G75" s="369"/>
    </row>
    <row r="76" spans="7:7" ht="42.6" customHeight="1" x14ac:dyDescent="0.3">
      <c r="G76" s="369"/>
    </row>
    <row r="77" spans="7:7" ht="42.6" customHeight="1" x14ac:dyDescent="0.3">
      <c r="G77" s="369"/>
    </row>
    <row r="78" spans="7:7" ht="42.6" customHeight="1" x14ac:dyDescent="0.3">
      <c r="G78" s="369"/>
    </row>
    <row r="79" spans="7:7" ht="42.6" customHeight="1" x14ac:dyDescent="0.3">
      <c r="G79" s="369"/>
    </row>
    <row r="80" spans="7:7" ht="42.6" customHeight="1" x14ac:dyDescent="0.3">
      <c r="G80" s="369"/>
    </row>
    <row r="81" spans="7:7" ht="42.6" customHeight="1" x14ac:dyDescent="0.3">
      <c r="G81" s="369"/>
    </row>
    <row r="82" spans="7:7" ht="42.6" customHeight="1" x14ac:dyDescent="0.3">
      <c r="G82" s="369"/>
    </row>
    <row r="83" spans="7:7" ht="42.6" customHeight="1" x14ac:dyDescent="0.3">
      <c r="G83" s="369"/>
    </row>
    <row r="84" spans="7:7" ht="42.6" customHeight="1" x14ac:dyDescent="0.3">
      <c r="G84" s="369"/>
    </row>
    <row r="85" spans="7:7" ht="42.6" customHeight="1" x14ac:dyDescent="0.3">
      <c r="G85" s="369"/>
    </row>
    <row r="86" spans="7:7" ht="42.6" customHeight="1" x14ac:dyDescent="0.3">
      <c r="G86" s="369"/>
    </row>
    <row r="87" spans="7:7" ht="42.6" customHeight="1" x14ac:dyDescent="0.3">
      <c r="G87" s="369"/>
    </row>
    <row r="88" spans="7:7" ht="42.6" customHeight="1" x14ac:dyDescent="0.3">
      <c r="G88" s="369"/>
    </row>
    <row r="89" spans="7:7" ht="42.6" customHeight="1" x14ac:dyDescent="0.3">
      <c r="G89" s="369"/>
    </row>
    <row r="90" spans="7:7" ht="42.6" customHeight="1" x14ac:dyDescent="0.3">
      <c r="G90" s="369"/>
    </row>
    <row r="91" spans="7:7" ht="42.6" customHeight="1" x14ac:dyDescent="0.3">
      <c r="G91" s="369"/>
    </row>
    <row r="92" spans="7:7" ht="42.6" customHeight="1" x14ac:dyDescent="0.3">
      <c r="G92" s="369"/>
    </row>
    <row r="93" spans="7:7" ht="42.6" customHeight="1" x14ac:dyDescent="0.3">
      <c r="G93" s="369"/>
    </row>
    <row r="94" spans="7:7" ht="42.6" customHeight="1" x14ac:dyDescent="0.3">
      <c r="G94" s="369"/>
    </row>
    <row r="95" spans="7:7" ht="42.6" customHeight="1" x14ac:dyDescent="0.3">
      <c r="G95" s="369"/>
    </row>
    <row r="96" spans="7:7" ht="42.6" customHeight="1" x14ac:dyDescent="0.3">
      <c r="G96" s="369"/>
    </row>
    <row r="97" spans="7:7" ht="42.6" customHeight="1" x14ac:dyDescent="0.3">
      <c r="G97" s="369"/>
    </row>
    <row r="98" spans="7:7" ht="42.6" customHeight="1" x14ac:dyDescent="0.3">
      <c r="G98" s="369"/>
    </row>
    <row r="99" spans="7:7" ht="42.6" customHeight="1" x14ac:dyDescent="0.3">
      <c r="G99" s="369"/>
    </row>
    <row r="100" spans="7:7" ht="42.6" customHeight="1" x14ac:dyDescent="0.3">
      <c r="G100" s="369"/>
    </row>
    <row r="101" spans="7:7" ht="42.6" customHeight="1" x14ac:dyDescent="0.3">
      <c r="G101" s="369"/>
    </row>
    <row r="102" spans="7:7" ht="42.6" customHeight="1" x14ac:dyDescent="0.3">
      <c r="G102" s="369"/>
    </row>
    <row r="103" spans="7:7" ht="42.6" customHeight="1" x14ac:dyDescent="0.3">
      <c r="G103" s="369"/>
    </row>
    <row r="104" spans="7:7" ht="42.6" customHeight="1" x14ac:dyDescent="0.3">
      <c r="G104" s="369"/>
    </row>
    <row r="105" spans="7:7" ht="42.6" customHeight="1" x14ac:dyDescent="0.3">
      <c r="G105" s="369"/>
    </row>
    <row r="106" spans="7:7" ht="42.6" customHeight="1" x14ac:dyDescent="0.3">
      <c r="G106" s="369"/>
    </row>
    <row r="107" spans="7:7" ht="42.6" customHeight="1" x14ac:dyDescent="0.3">
      <c r="G107" s="369"/>
    </row>
    <row r="108" spans="7:7" ht="42.6" customHeight="1" x14ac:dyDescent="0.3">
      <c r="G108" s="369"/>
    </row>
    <row r="109" spans="7:7" ht="42.6" customHeight="1" x14ac:dyDescent="0.3">
      <c r="G109" s="369"/>
    </row>
    <row r="110" spans="7:7" ht="42.6" customHeight="1" x14ac:dyDescent="0.3">
      <c r="G110" s="369"/>
    </row>
    <row r="111" spans="7:7" ht="42.6" customHeight="1" x14ac:dyDescent="0.3">
      <c r="G111" s="369"/>
    </row>
    <row r="112" spans="7:7" ht="42.6" customHeight="1" x14ac:dyDescent="0.3">
      <c r="G112" s="369"/>
    </row>
    <row r="113" spans="7:7" ht="42.6" customHeight="1" x14ac:dyDescent="0.3">
      <c r="G113" s="369"/>
    </row>
    <row r="114" spans="7:7" ht="42.6" customHeight="1" x14ac:dyDescent="0.3">
      <c r="G114" s="369"/>
    </row>
    <row r="115" spans="7:7" ht="42.6" customHeight="1" x14ac:dyDescent="0.3">
      <c r="G115" s="369"/>
    </row>
    <row r="116" spans="7:7" ht="42.6" customHeight="1" x14ac:dyDescent="0.3">
      <c r="G116" s="369"/>
    </row>
    <row r="117" spans="7:7" ht="42.6" customHeight="1" x14ac:dyDescent="0.3">
      <c r="G117" s="369"/>
    </row>
    <row r="118" spans="7:7" ht="42.6" customHeight="1" x14ac:dyDescent="0.3">
      <c r="G118" s="369"/>
    </row>
    <row r="119" spans="7:7" ht="42.6" customHeight="1" x14ac:dyDescent="0.3">
      <c r="G119" s="369"/>
    </row>
    <row r="120" spans="7:7" ht="42.6" customHeight="1" x14ac:dyDescent="0.3">
      <c r="G120" s="369"/>
    </row>
    <row r="121" spans="7:7" ht="42.6" customHeight="1" x14ac:dyDescent="0.3">
      <c r="G121" s="369"/>
    </row>
    <row r="122" spans="7:7" ht="42.6" customHeight="1" x14ac:dyDescent="0.3">
      <c r="G122" s="369"/>
    </row>
    <row r="123" spans="7:7" ht="42.6" customHeight="1" x14ac:dyDescent="0.3">
      <c r="G123" s="369"/>
    </row>
    <row r="124" spans="7:7" ht="42.6" customHeight="1" x14ac:dyDescent="0.3">
      <c r="G124" s="369"/>
    </row>
    <row r="125" spans="7:7" ht="42.6" customHeight="1" x14ac:dyDescent="0.3">
      <c r="G125" s="369"/>
    </row>
    <row r="126" spans="7:7" ht="42.6" customHeight="1" x14ac:dyDescent="0.3">
      <c r="G126" s="369"/>
    </row>
    <row r="127" spans="7:7" ht="42.6" customHeight="1" x14ac:dyDescent="0.3">
      <c r="G127" s="369"/>
    </row>
    <row r="128" spans="7:7" ht="42.6" customHeight="1" x14ac:dyDescent="0.3">
      <c r="G128" s="369"/>
    </row>
    <row r="129" spans="7:7" ht="42.6" customHeight="1" x14ac:dyDescent="0.3">
      <c r="G129" s="369"/>
    </row>
    <row r="130" spans="7:7" ht="42.6" customHeight="1" x14ac:dyDescent="0.3">
      <c r="G130" s="369"/>
    </row>
    <row r="131" spans="7:7" ht="42.6" customHeight="1" x14ac:dyDescent="0.3">
      <c r="G131" s="369"/>
    </row>
    <row r="132" spans="7:7" ht="42.6" customHeight="1" x14ac:dyDescent="0.3">
      <c r="G132" s="369"/>
    </row>
    <row r="133" spans="7:7" ht="42.6" customHeight="1" x14ac:dyDescent="0.3">
      <c r="G133" s="369"/>
    </row>
    <row r="134" spans="7:7" ht="42.6" customHeight="1" x14ac:dyDescent="0.3">
      <c r="G134" s="369"/>
    </row>
    <row r="135" spans="7:7" ht="42.6" customHeight="1" x14ac:dyDescent="0.3">
      <c r="G135" s="369"/>
    </row>
    <row r="136" spans="7:7" ht="42.6" customHeight="1" x14ac:dyDescent="0.3">
      <c r="G136" s="369"/>
    </row>
    <row r="137" spans="7:7" ht="42.6" customHeight="1" x14ac:dyDescent="0.3">
      <c r="G137" s="369"/>
    </row>
    <row r="138" spans="7:7" ht="42.6" customHeight="1" x14ac:dyDescent="0.3">
      <c r="G138" s="369"/>
    </row>
    <row r="139" spans="7:7" ht="42.6" customHeight="1" x14ac:dyDescent="0.3">
      <c r="G139" s="369"/>
    </row>
    <row r="140" spans="7:7" ht="42.6" customHeight="1" x14ac:dyDescent="0.3">
      <c r="G140" s="369"/>
    </row>
    <row r="141" spans="7:7" ht="42.6" customHeight="1" x14ac:dyDescent="0.3">
      <c r="G141" s="369"/>
    </row>
    <row r="142" spans="7:7" ht="42.6" customHeight="1" x14ac:dyDescent="0.3">
      <c r="G142" s="369"/>
    </row>
    <row r="143" spans="7:7" ht="42.6" customHeight="1" x14ac:dyDescent="0.3">
      <c r="G143" s="369"/>
    </row>
    <row r="144" spans="7:7" ht="42.6" customHeight="1" x14ac:dyDescent="0.3">
      <c r="G144" s="369"/>
    </row>
    <row r="145" spans="7:7" ht="42.6" customHeight="1" x14ac:dyDescent="0.3">
      <c r="G145" s="369"/>
    </row>
    <row r="146" spans="7:7" ht="42.6" customHeight="1" x14ac:dyDescent="0.3">
      <c r="G146" s="369"/>
    </row>
    <row r="147" spans="7:7" ht="42.6" customHeight="1" x14ac:dyDescent="0.3">
      <c r="G147" s="369"/>
    </row>
    <row r="148" spans="7:7" ht="42.6" customHeight="1" x14ac:dyDescent="0.3">
      <c r="G148" s="369"/>
    </row>
    <row r="149" spans="7:7" ht="42.6" customHeight="1" x14ac:dyDescent="0.3">
      <c r="G149" s="369"/>
    </row>
    <row r="150" spans="7:7" ht="42.6" customHeight="1" x14ac:dyDescent="0.3">
      <c r="G150" s="369"/>
    </row>
    <row r="151" spans="7:7" ht="42.6" customHeight="1" x14ac:dyDescent="0.3">
      <c r="G151" s="369"/>
    </row>
    <row r="152" spans="7:7" ht="42.6" customHeight="1" x14ac:dyDescent="0.3">
      <c r="G152" s="369"/>
    </row>
    <row r="153" spans="7:7" ht="42.6" customHeight="1" x14ac:dyDescent="0.3">
      <c r="G153" s="369"/>
    </row>
    <row r="154" spans="7:7" ht="42.6" customHeight="1" x14ac:dyDescent="0.3">
      <c r="G154" s="369"/>
    </row>
    <row r="155" spans="7:7" ht="42.6" customHeight="1" x14ac:dyDescent="0.3">
      <c r="G155" s="369"/>
    </row>
    <row r="156" spans="7:7" ht="42.6" customHeight="1" x14ac:dyDescent="0.3">
      <c r="G156" s="369"/>
    </row>
    <row r="157" spans="7:7" ht="42.6" customHeight="1" x14ac:dyDescent="0.3">
      <c r="G157" s="369"/>
    </row>
    <row r="158" spans="7:7" ht="42.6" customHeight="1" x14ac:dyDescent="0.3">
      <c r="G158" s="369"/>
    </row>
    <row r="159" spans="7:7" ht="42.6" customHeight="1" x14ac:dyDescent="0.3">
      <c r="G159" s="369"/>
    </row>
    <row r="160" spans="7:7" ht="42.6" customHeight="1" x14ac:dyDescent="0.3">
      <c r="G160" s="369"/>
    </row>
    <row r="161" spans="7:7" ht="42.6" customHeight="1" x14ac:dyDescent="0.3">
      <c r="G161" s="369"/>
    </row>
  </sheetData>
  <sheetProtection algorithmName="SHA-512" hashValue="BMPOMb5GDtk3OdJZuv4YBmmJDId8QSwF3wXKWJGuOpyFc/UDLC8UcsLljxeq02K9TgdnAVY+UNtJ9UwIzPu2QQ==" saltValue="1YYPvpoTcYy5dbqo42M22w==" spinCount="100000" sheet="1" objects="1" scenarios="1"/>
  <autoFilter ref="A5:AF11" xr:uid="{00000000-0009-0000-0000-000027000000}">
    <sortState xmlns:xlrd2="http://schemas.microsoft.com/office/spreadsheetml/2017/richdata2" ref="A6:AF11">
      <sortCondition ref="A5:A11"/>
    </sortState>
  </autoFilter>
  <conditionalFormatting sqref="I6:I12">
    <cfRule type="cellIs" dxfId="36" priority="9" operator="equal">
      <formula>3</formula>
    </cfRule>
    <cfRule type="cellIs" dxfId="35" priority="10" operator="equal">
      <formula>2</formula>
    </cfRule>
    <cfRule type="cellIs" dxfId="34" priority="11" operator="equal">
      <formula>4</formula>
    </cfRule>
    <cfRule type="cellIs" dxfId="33" priority="12" operator="equal">
      <formula>5</formula>
    </cfRule>
    <cfRule type="cellIs" dxfId="32" priority="13" operator="equal">
      <formula>1</formula>
    </cfRule>
  </conditionalFormatting>
  <conditionalFormatting sqref="L6:L12">
    <cfRule type="cellIs" dxfId="31" priority="4" operator="equal">
      <formula>"hoog"</formula>
    </cfRule>
    <cfRule type="cellIs" dxfId="30" priority="5" operator="equal">
      <formula>"middel"</formula>
    </cfRule>
    <cfRule type="cellIs" dxfId="29" priority="6" operator="equal">
      <formula>"laag"</formula>
    </cfRule>
  </conditionalFormatting>
  <conditionalFormatting sqref="O6:O11">
    <cfRule type="cellIs" dxfId="28" priority="1" operator="equal">
      <formula>"Ver"</formula>
    </cfRule>
  </conditionalFormatting>
  <conditionalFormatting sqref="O6:O12">
    <cfRule type="cellIs" dxfId="27" priority="2" operator="equal">
      <formula>"nee"</formula>
    </cfRule>
    <cfRule type="cellIs" dxfId="26" priority="3" operator="equal">
      <formula>"ja"</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Drop Down 1">
              <controlPr defaultSize="0" print="0" autoLine="0" autoPict="0">
                <anchor moveWithCells="1">
                  <from>
                    <xdr:col>10</xdr:col>
                    <xdr:colOff>0</xdr:colOff>
                    <xdr:row>3</xdr:row>
                    <xdr:rowOff>30480</xdr:rowOff>
                  </from>
                  <to>
                    <xdr:col>11</xdr:col>
                    <xdr:colOff>0</xdr:colOff>
                    <xdr:row>4</xdr:row>
                    <xdr:rowOff>7620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5EE9-59D3-417C-AB6C-5F7218138AB1}">
  <sheetPr>
    <tabColor rgb="FF40378D"/>
  </sheetPr>
  <dimension ref="A1:BS156"/>
  <sheetViews>
    <sheetView showZeros="0" tabSelected="1" zoomScale="85" zoomScaleNormal="85" workbookViewId="0">
      <selection activeCell="J28" sqref="J28"/>
    </sheetView>
  </sheetViews>
  <sheetFormatPr defaultColWidth="9.109375" defaultRowHeight="42.6" customHeight="1" x14ac:dyDescent="0.35"/>
  <cols>
    <col min="1" max="1" width="3.88671875" style="447" customWidth="1"/>
    <col min="2" max="2" width="37" style="464" customWidth="1"/>
    <col min="3" max="3" width="31.6640625" style="464" customWidth="1"/>
    <col min="4" max="4" width="22.109375" style="464" customWidth="1"/>
    <col min="5" max="5" width="16.109375" style="464" customWidth="1"/>
    <col min="6" max="6" width="9.33203125" style="465" customWidth="1"/>
    <col min="7" max="7" width="7.44140625" style="465" customWidth="1"/>
    <col min="8" max="8" width="9.6640625" style="465" customWidth="1"/>
    <col min="9" max="9" width="12.6640625" style="465" customWidth="1"/>
    <col min="10" max="10" width="6.33203125" style="464" customWidth="1"/>
    <col min="11" max="11" width="11" style="372" customWidth="1"/>
    <col min="12" max="12" width="17.44140625" style="372" customWidth="1"/>
    <col min="13" max="13" width="4.33203125" style="372" customWidth="1"/>
    <col min="14" max="17" width="15.77734375" style="372" customWidth="1"/>
    <col min="18" max="18" width="5.77734375" style="466" customWidth="1"/>
    <col min="19" max="22" width="15.77734375" style="372" customWidth="1"/>
    <col min="23" max="23" width="5.77734375" style="466" customWidth="1"/>
    <col min="24" max="27" width="15.77734375" style="372" customWidth="1"/>
    <col min="28" max="28" width="5.77734375" style="466" customWidth="1"/>
    <col min="29" max="32" width="15.77734375" style="372" customWidth="1"/>
    <col min="33" max="33" width="5.77734375" style="466" customWidth="1"/>
    <col min="34" max="37" width="15.77734375" style="372" customWidth="1"/>
    <col min="38" max="38" width="5.77734375" style="466" customWidth="1"/>
    <col min="39" max="42" width="15.77734375" style="372" customWidth="1"/>
    <col min="43" max="43" width="5.77734375" style="372" customWidth="1"/>
    <col min="44" max="47" width="15.77734375" style="372" customWidth="1"/>
    <col min="48" max="48" width="5.77734375" style="372" customWidth="1"/>
    <col min="49" max="52" width="15.77734375" style="372" customWidth="1"/>
    <col min="53" max="53" width="5.77734375" style="372" customWidth="1"/>
    <col min="54" max="57" width="15.77734375" style="372" customWidth="1"/>
    <col min="58" max="58" width="5.77734375" style="372" customWidth="1"/>
    <col min="59" max="62" width="15.77734375" style="372" customWidth="1"/>
    <col min="63" max="16384" width="9.109375" style="372"/>
  </cols>
  <sheetData>
    <row r="1" spans="1:71" s="374" customFormat="1" ht="14.4" x14ac:dyDescent="0.35">
      <c r="A1" s="393"/>
      <c r="B1" s="394"/>
      <c r="C1" s="394"/>
      <c r="D1" s="394"/>
      <c r="E1" s="394"/>
      <c r="F1" s="395"/>
      <c r="G1" s="395"/>
      <c r="H1" s="395"/>
      <c r="I1" s="395"/>
      <c r="J1" s="394"/>
    </row>
    <row r="2" spans="1:71" s="303" customFormat="1" ht="148.80000000000001" x14ac:dyDescent="0.3">
      <c r="A2" s="304"/>
      <c r="B2" s="396" t="s">
        <v>293</v>
      </c>
      <c r="C2" s="397" t="s">
        <v>4</v>
      </c>
      <c r="D2" s="397" t="s">
        <v>311</v>
      </c>
      <c r="E2" s="396" t="s">
        <v>292</v>
      </c>
      <c r="F2" s="398" t="s">
        <v>291</v>
      </c>
      <c r="G2" s="396" t="s">
        <v>289</v>
      </c>
      <c r="H2" s="396" t="s">
        <v>288</v>
      </c>
      <c r="I2" s="396" t="e">
        <f>VLOOKUP(I3,Y1:Z10,2,TRUE)</f>
        <v>#N/A</v>
      </c>
      <c r="J2" s="396" t="s">
        <v>19</v>
      </c>
      <c r="K2" s="397" t="s">
        <v>26</v>
      </c>
      <c r="L2" s="396" t="s">
        <v>287</v>
      </c>
      <c r="M2" s="399"/>
      <c r="N2" s="400" t="s">
        <v>417</v>
      </c>
      <c r="O2" s="308" t="s">
        <v>418</v>
      </c>
      <c r="P2" s="308" t="s">
        <v>419</v>
      </c>
      <c r="Q2" s="308" t="s">
        <v>420</v>
      </c>
      <c r="R2" s="401"/>
      <c r="S2" s="400" t="s">
        <v>417</v>
      </c>
      <c r="T2" s="308" t="s">
        <v>418</v>
      </c>
      <c r="U2" s="308" t="s">
        <v>419</v>
      </c>
      <c r="V2" s="308" t="s">
        <v>420</v>
      </c>
      <c r="W2" s="402"/>
      <c r="X2" s="400" t="s">
        <v>417</v>
      </c>
      <c r="Y2" s="308" t="s">
        <v>418</v>
      </c>
      <c r="Z2" s="308" t="s">
        <v>419</v>
      </c>
      <c r="AA2" s="308" t="s">
        <v>420</v>
      </c>
      <c r="AB2" s="402"/>
      <c r="AC2" s="400" t="s">
        <v>417</v>
      </c>
      <c r="AD2" s="308" t="s">
        <v>418</v>
      </c>
      <c r="AE2" s="308" t="s">
        <v>419</v>
      </c>
      <c r="AF2" s="308" t="s">
        <v>420</v>
      </c>
      <c r="AG2" s="402"/>
      <c r="AH2" s="400" t="s">
        <v>417</v>
      </c>
      <c r="AI2" s="308" t="s">
        <v>418</v>
      </c>
      <c r="AJ2" s="308" t="s">
        <v>419</v>
      </c>
      <c r="AK2" s="308" t="s">
        <v>420</v>
      </c>
      <c r="AL2" s="402"/>
      <c r="AM2" s="400" t="s">
        <v>417</v>
      </c>
      <c r="AN2" s="308" t="s">
        <v>418</v>
      </c>
      <c r="AO2" s="308" t="s">
        <v>419</v>
      </c>
      <c r="AP2" s="308" t="s">
        <v>420</v>
      </c>
      <c r="AQ2" s="402"/>
      <c r="AR2" s="400" t="s">
        <v>417</v>
      </c>
      <c r="AS2" s="308" t="s">
        <v>418</v>
      </c>
      <c r="AT2" s="308" t="s">
        <v>419</v>
      </c>
      <c r="AU2" s="308" t="s">
        <v>420</v>
      </c>
      <c r="AV2" s="402"/>
      <c r="AW2" s="400" t="s">
        <v>417</v>
      </c>
      <c r="AX2" s="308" t="s">
        <v>418</v>
      </c>
      <c r="AY2" s="308" t="s">
        <v>419</v>
      </c>
      <c r="AZ2" s="308" t="s">
        <v>420</v>
      </c>
      <c r="BA2" s="402"/>
      <c r="BB2" s="400" t="s">
        <v>417</v>
      </c>
      <c r="BC2" s="308" t="s">
        <v>418</v>
      </c>
      <c r="BD2" s="308" t="s">
        <v>419</v>
      </c>
      <c r="BE2" s="308" t="s">
        <v>420</v>
      </c>
      <c r="BF2" s="402"/>
      <c r="BG2" s="400" t="s">
        <v>417</v>
      </c>
      <c r="BH2" s="308" t="s">
        <v>418</v>
      </c>
      <c r="BI2" s="308" t="s">
        <v>419</v>
      </c>
      <c r="BJ2" s="308" t="s">
        <v>420</v>
      </c>
      <c r="BL2" s="53"/>
      <c r="BM2" s="53"/>
      <c r="BN2" s="53"/>
      <c r="BO2" s="53"/>
      <c r="BP2" s="53"/>
      <c r="BQ2" s="53"/>
      <c r="BR2" s="53"/>
      <c r="BS2" s="53"/>
    </row>
    <row r="3" spans="1:71" s="303" customFormat="1" ht="14.4" x14ac:dyDescent="0.3">
      <c r="A3" s="304"/>
      <c r="B3" s="403"/>
      <c r="C3" s="404"/>
      <c r="D3" s="404"/>
      <c r="E3" s="403"/>
      <c r="F3" s="405"/>
      <c r="G3" s="406"/>
      <c r="H3" s="406"/>
      <c r="I3" s="403">
        <v>6</v>
      </c>
      <c r="J3" s="403">
        <v>1</v>
      </c>
      <c r="K3" s="406"/>
      <c r="L3" s="407"/>
      <c r="M3" s="408"/>
      <c r="N3" s="558">
        <v>2024</v>
      </c>
      <c r="O3" s="559"/>
      <c r="P3" s="559"/>
      <c r="Q3" s="560"/>
      <c r="R3" s="409"/>
      <c r="S3" s="558">
        <f>N3+1</f>
        <v>2025</v>
      </c>
      <c r="T3" s="559"/>
      <c r="U3" s="559"/>
      <c r="V3" s="560"/>
      <c r="W3" s="409"/>
      <c r="X3" s="558">
        <f>S3+1</f>
        <v>2026</v>
      </c>
      <c r="Y3" s="559"/>
      <c r="Z3" s="559"/>
      <c r="AA3" s="560"/>
      <c r="AB3" s="409"/>
      <c r="AC3" s="558">
        <f>X3+1</f>
        <v>2027</v>
      </c>
      <c r="AD3" s="559"/>
      <c r="AE3" s="559"/>
      <c r="AF3" s="560"/>
      <c r="AG3" s="409"/>
      <c r="AH3" s="558">
        <f>AC3+1</f>
        <v>2028</v>
      </c>
      <c r="AI3" s="559"/>
      <c r="AJ3" s="559"/>
      <c r="AK3" s="560"/>
      <c r="AL3" s="409"/>
      <c r="AM3" s="558">
        <f>AH3+1</f>
        <v>2029</v>
      </c>
      <c r="AN3" s="559"/>
      <c r="AO3" s="559"/>
      <c r="AP3" s="560"/>
      <c r="AQ3" s="409"/>
      <c r="AR3" s="558">
        <f>AM3+1</f>
        <v>2030</v>
      </c>
      <c r="AS3" s="559"/>
      <c r="AT3" s="559"/>
      <c r="AU3" s="560"/>
      <c r="AV3" s="409"/>
      <c r="AW3" s="558">
        <f>AR3+1</f>
        <v>2031</v>
      </c>
      <c r="AX3" s="559"/>
      <c r="AY3" s="559"/>
      <c r="AZ3" s="560"/>
      <c r="BA3" s="409"/>
      <c r="BB3" s="558">
        <f>AW3+1</f>
        <v>2032</v>
      </c>
      <c r="BC3" s="559"/>
      <c r="BD3" s="559"/>
      <c r="BE3" s="560"/>
      <c r="BF3" s="409"/>
      <c r="BG3" s="558">
        <f>BB3+1</f>
        <v>2033</v>
      </c>
      <c r="BH3" s="559"/>
      <c r="BI3" s="559"/>
      <c r="BJ3" s="560"/>
      <c r="BK3" s="53"/>
      <c r="BL3" s="53"/>
      <c r="BM3" s="53"/>
      <c r="BN3" s="53"/>
      <c r="BO3" s="53"/>
      <c r="BP3" s="53"/>
      <c r="BQ3" s="53"/>
      <c r="BR3" s="53"/>
      <c r="BS3" s="53"/>
    </row>
    <row r="4" spans="1:71" ht="15" thickBot="1" x14ac:dyDescent="0.4">
      <c r="A4" s="410"/>
      <c r="B4" s="411"/>
      <c r="C4" s="411"/>
      <c r="D4" s="411"/>
      <c r="E4" s="411"/>
      <c r="F4" s="411"/>
      <c r="G4" s="411"/>
      <c r="H4" s="412"/>
      <c r="I4" s="412"/>
      <c r="J4" s="413"/>
      <c r="K4" s="412"/>
      <c r="L4" s="412"/>
      <c r="M4" s="414"/>
      <c r="N4" s="415"/>
      <c r="O4" s="415"/>
      <c r="P4" s="415"/>
      <c r="Q4" s="415"/>
      <c r="R4" s="415"/>
      <c r="S4" s="415"/>
      <c r="T4" s="415"/>
      <c r="U4" s="415"/>
      <c r="V4" s="416"/>
      <c r="W4" s="415"/>
      <c r="X4" s="415"/>
      <c r="Y4" s="415"/>
      <c r="Z4" s="415"/>
      <c r="AA4" s="416"/>
      <c r="AB4" s="415"/>
      <c r="AC4" s="415"/>
      <c r="AD4" s="415"/>
      <c r="AE4" s="415"/>
      <c r="AF4" s="416"/>
      <c r="AG4" s="415"/>
      <c r="AH4" s="415"/>
      <c r="AI4" s="415"/>
      <c r="AJ4" s="415"/>
      <c r="AK4" s="416"/>
      <c r="AL4" s="415"/>
      <c r="AM4" s="415"/>
      <c r="AN4" s="415"/>
      <c r="AO4" s="415"/>
      <c r="AP4" s="416"/>
      <c r="AQ4" s="415"/>
      <c r="AR4" s="415"/>
      <c r="AS4" s="415"/>
      <c r="AT4" s="415"/>
      <c r="AU4" s="416"/>
      <c r="AV4" s="415"/>
      <c r="AW4" s="415"/>
      <c r="AX4" s="415"/>
      <c r="AY4" s="415"/>
      <c r="AZ4" s="416"/>
      <c r="BA4" s="415"/>
      <c r="BB4" s="415"/>
      <c r="BC4" s="415"/>
      <c r="BD4" s="415"/>
      <c r="BE4" s="416"/>
      <c r="BF4" s="415"/>
      <c r="BG4" s="415"/>
      <c r="BH4" s="415"/>
      <c r="BI4" s="415"/>
      <c r="BJ4" s="416"/>
      <c r="BK4" s="417"/>
      <c r="BL4" s="417"/>
      <c r="BM4" s="417"/>
      <c r="BN4" s="417"/>
      <c r="BO4" s="417"/>
      <c r="BP4" s="374"/>
      <c r="BQ4" s="374"/>
      <c r="BR4" s="374"/>
      <c r="BS4" s="374"/>
    </row>
    <row r="5" spans="1:71" ht="15" x14ac:dyDescent="0.35">
      <c r="A5" s="418"/>
      <c r="B5" s="419" t="s">
        <v>304</v>
      </c>
      <c r="C5" s="419" t="s">
        <v>302</v>
      </c>
      <c r="D5" s="419" t="s">
        <v>303</v>
      </c>
      <c r="E5" s="419" t="s">
        <v>230</v>
      </c>
      <c r="F5" s="419" t="s">
        <v>278</v>
      </c>
      <c r="G5" s="420">
        <v>4</v>
      </c>
      <c r="H5" s="420">
        <v>13</v>
      </c>
      <c r="I5" s="419">
        <v>1000</v>
      </c>
      <c r="J5" s="421" t="s">
        <v>338</v>
      </c>
      <c r="K5" s="420" t="s">
        <v>219</v>
      </c>
      <c r="L5" s="419" t="s">
        <v>280</v>
      </c>
      <c r="M5" s="422"/>
      <c r="N5" s="423"/>
      <c r="O5" s="424"/>
      <c r="P5" s="424">
        <f ca="1">'P1 - MJP Totaal'!Q6</f>
        <v>0</v>
      </c>
      <c r="Q5" s="425">
        <f t="shared" ref="Q5:Q10" ca="1" si="0">SUM(N5:P5)</f>
        <v>0</v>
      </c>
      <c r="R5" s="426"/>
      <c r="S5" s="427"/>
      <c r="T5" s="427"/>
      <c r="U5" s="424">
        <f ca="1">'P1 - MJP Totaal'!R6</f>
        <v>0</v>
      </c>
      <c r="V5" s="425">
        <f t="shared" ref="V5:V10" ca="1" si="1">SUM(S5:U5)</f>
        <v>0</v>
      </c>
      <c r="W5" s="428"/>
      <c r="X5" s="427"/>
      <c r="Y5" s="427"/>
      <c r="Z5" s="424">
        <f ca="1">'P1 - MJP Totaal'!S6</f>
        <v>0</v>
      </c>
      <c r="AA5" s="425">
        <f t="shared" ref="AA5:AA10" ca="1" si="2">SUM(X5:Z5)</f>
        <v>0</v>
      </c>
      <c r="AB5" s="428"/>
      <c r="AC5" s="427"/>
      <c r="AD5" s="427"/>
      <c r="AE5" s="424">
        <f ca="1">'P1 - MJP Totaal'!T6</f>
        <v>0</v>
      </c>
      <c r="AF5" s="425">
        <f t="shared" ref="AF5:AF10" ca="1" si="3">SUM(AC5:AE5)</f>
        <v>0</v>
      </c>
      <c r="AG5" s="428"/>
      <c r="AH5" s="427"/>
      <c r="AI5" s="427"/>
      <c r="AJ5" s="424">
        <f ca="1">'P1 - MJP Totaal'!U6</f>
        <v>0</v>
      </c>
      <c r="AK5" s="425">
        <f t="shared" ref="AK5:AK10" ca="1" si="4">SUM(AH5:AJ5)</f>
        <v>0</v>
      </c>
      <c r="AL5" s="428"/>
      <c r="AM5" s="427"/>
      <c r="AN5" s="427"/>
      <c r="AO5" s="424">
        <f ca="1">'P1 - MJP Totaal'!V6</f>
        <v>0</v>
      </c>
      <c r="AP5" s="425">
        <f t="shared" ref="AP5:AP10" ca="1" si="5">SUM(AM5:AO5)</f>
        <v>0</v>
      </c>
      <c r="AQ5" s="428"/>
      <c r="AR5" s="427"/>
      <c r="AS5" s="427"/>
      <c r="AT5" s="424">
        <f ca="1">'P1 - MJP Totaal'!W6</f>
        <v>0</v>
      </c>
      <c r="AU5" s="425">
        <f t="shared" ref="AU5:AU10" ca="1" si="6">SUM(AR5:AT5)</f>
        <v>0</v>
      </c>
      <c r="AV5" s="428"/>
      <c r="AW5" s="427"/>
      <c r="AX5" s="427"/>
      <c r="AY5" s="424">
        <f ca="1">'P1 - MJP Totaal'!X6</f>
        <v>0</v>
      </c>
      <c r="AZ5" s="425">
        <f t="shared" ref="AZ5:AZ10" ca="1" si="7">SUM(AW5:AY5)</f>
        <v>0</v>
      </c>
      <c r="BA5" s="428"/>
      <c r="BB5" s="427"/>
      <c r="BC5" s="427"/>
      <c r="BD5" s="424">
        <f ca="1">'P1 - MJP Totaal'!Y6</f>
        <v>0</v>
      </c>
      <c r="BE5" s="425">
        <f t="shared" ref="BE5:BE10" ca="1" si="8">SUM(BB5:BD5)</f>
        <v>0</v>
      </c>
      <c r="BF5" s="428"/>
      <c r="BG5" s="427"/>
      <c r="BH5" s="427"/>
      <c r="BI5" s="424">
        <f ca="1">'P1 - MJP Totaal'!Z6</f>
        <v>0</v>
      </c>
      <c r="BJ5" s="425">
        <f t="shared" ref="BJ5:BJ10" ca="1" si="9">SUM(BG5:BI5)</f>
        <v>0</v>
      </c>
      <c r="BK5" s="417"/>
      <c r="BL5" s="417"/>
      <c r="BM5" s="417"/>
      <c r="BN5" s="417"/>
      <c r="BO5" s="417"/>
      <c r="BP5" s="374"/>
      <c r="BQ5" s="374"/>
      <c r="BR5" s="374"/>
      <c r="BS5" s="374"/>
    </row>
    <row r="6" spans="1:71" ht="15" x14ac:dyDescent="0.35">
      <c r="A6" s="418"/>
      <c r="B6" s="429" t="s">
        <v>304</v>
      </c>
      <c r="C6" s="429" t="s">
        <v>302</v>
      </c>
      <c r="D6" s="429" t="s">
        <v>305</v>
      </c>
      <c r="E6" s="429" t="s">
        <v>230</v>
      </c>
      <c r="F6" s="429" t="s">
        <v>275</v>
      </c>
      <c r="G6" s="430">
        <v>3</v>
      </c>
      <c r="H6" s="430">
        <v>13</v>
      </c>
      <c r="I6" s="429">
        <v>1000</v>
      </c>
      <c r="J6" s="431" t="s">
        <v>338</v>
      </c>
      <c r="K6" s="430" t="s">
        <v>219</v>
      </c>
      <c r="L6" s="429" t="s">
        <v>276</v>
      </c>
      <c r="M6" s="422"/>
      <c r="N6" s="423"/>
      <c r="O6" s="424"/>
      <c r="P6" s="424">
        <f ca="1">'P1 - MJP Totaal'!Q7</f>
        <v>0</v>
      </c>
      <c r="Q6" s="425">
        <f t="shared" ca="1" si="0"/>
        <v>0</v>
      </c>
      <c r="R6" s="426"/>
      <c r="S6" s="427"/>
      <c r="T6" s="427"/>
      <c r="U6" s="424">
        <f ca="1">'P1 - MJP Totaal'!R7</f>
        <v>0</v>
      </c>
      <c r="V6" s="425">
        <f t="shared" ca="1" si="1"/>
        <v>0</v>
      </c>
      <c r="W6" s="428"/>
      <c r="X6" s="427"/>
      <c r="Y6" s="427"/>
      <c r="Z6" s="424">
        <f ca="1">'P1 - MJP Totaal'!S7</f>
        <v>0</v>
      </c>
      <c r="AA6" s="425">
        <f t="shared" ca="1" si="2"/>
        <v>0</v>
      </c>
      <c r="AB6" s="428"/>
      <c r="AC6" s="427"/>
      <c r="AD6" s="427"/>
      <c r="AE6" s="424">
        <f ca="1">'P1 - MJP Totaal'!T7</f>
        <v>0</v>
      </c>
      <c r="AF6" s="425">
        <f t="shared" ca="1" si="3"/>
        <v>0</v>
      </c>
      <c r="AG6" s="428"/>
      <c r="AH6" s="427"/>
      <c r="AI6" s="427"/>
      <c r="AJ6" s="424">
        <f ca="1">'P1 - MJP Totaal'!U7</f>
        <v>0</v>
      </c>
      <c r="AK6" s="425">
        <f t="shared" ca="1" si="4"/>
        <v>0</v>
      </c>
      <c r="AL6" s="428"/>
      <c r="AM6" s="427"/>
      <c r="AN6" s="427"/>
      <c r="AO6" s="424">
        <f ca="1">'P1 - MJP Totaal'!V7</f>
        <v>0</v>
      </c>
      <c r="AP6" s="425">
        <f t="shared" ca="1" si="5"/>
        <v>0</v>
      </c>
      <c r="AQ6" s="428"/>
      <c r="AR6" s="427"/>
      <c r="AS6" s="427"/>
      <c r="AT6" s="424">
        <f ca="1">'P1 - MJP Totaal'!W7</f>
        <v>0</v>
      </c>
      <c r="AU6" s="425">
        <f t="shared" ca="1" si="6"/>
        <v>0</v>
      </c>
      <c r="AV6" s="428"/>
      <c r="AW6" s="427"/>
      <c r="AX6" s="427"/>
      <c r="AY6" s="424">
        <f ca="1">'P1 - MJP Totaal'!X7</f>
        <v>0</v>
      </c>
      <c r="AZ6" s="425">
        <f t="shared" ca="1" si="7"/>
        <v>0</v>
      </c>
      <c r="BA6" s="428"/>
      <c r="BB6" s="427"/>
      <c r="BC6" s="427"/>
      <c r="BD6" s="424">
        <f ca="1">'P1 - MJP Totaal'!Y7</f>
        <v>0</v>
      </c>
      <c r="BE6" s="425">
        <f t="shared" ca="1" si="8"/>
        <v>0</v>
      </c>
      <c r="BF6" s="428"/>
      <c r="BG6" s="427"/>
      <c r="BH6" s="427"/>
      <c r="BI6" s="424">
        <f ca="1">'P1 - MJP Totaal'!Z7</f>
        <v>0</v>
      </c>
      <c r="BJ6" s="425">
        <f t="shared" ca="1" si="9"/>
        <v>0</v>
      </c>
      <c r="BK6" s="417"/>
      <c r="BL6" s="417"/>
      <c r="BM6" s="417"/>
      <c r="BN6" s="417"/>
      <c r="BO6" s="417"/>
      <c r="BP6" s="374"/>
      <c r="BQ6" s="374"/>
      <c r="BR6" s="374"/>
      <c r="BS6" s="374"/>
    </row>
    <row r="7" spans="1:71" ht="15" x14ac:dyDescent="0.35">
      <c r="A7" s="418"/>
      <c r="B7" s="429" t="s">
        <v>304</v>
      </c>
      <c r="C7" s="429" t="s">
        <v>302</v>
      </c>
      <c r="D7" s="429" t="s">
        <v>306</v>
      </c>
      <c r="E7" s="429" t="s">
        <v>230</v>
      </c>
      <c r="F7" s="429" t="s">
        <v>272</v>
      </c>
      <c r="G7" s="430">
        <v>4</v>
      </c>
      <c r="H7" s="430">
        <v>13</v>
      </c>
      <c r="I7" s="429">
        <v>1000</v>
      </c>
      <c r="J7" s="431" t="s">
        <v>338</v>
      </c>
      <c r="K7" s="430" t="s">
        <v>219</v>
      </c>
      <c r="L7" s="429" t="s">
        <v>273</v>
      </c>
      <c r="M7" s="422"/>
      <c r="N7" s="423"/>
      <c r="O7" s="424"/>
      <c r="P7" s="424">
        <f ca="1">'P1 - MJP Totaal'!Q8</f>
        <v>0</v>
      </c>
      <c r="Q7" s="425">
        <f t="shared" ca="1" si="0"/>
        <v>0</v>
      </c>
      <c r="R7" s="426"/>
      <c r="S7" s="427"/>
      <c r="T7" s="427"/>
      <c r="U7" s="424">
        <f ca="1">'P1 - MJP Totaal'!R8</f>
        <v>0</v>
      </c>
      <c r="V7" s="425">
        <f t="shared" ca="1" si="1"/>
        <v>0</v>
      </c>
      <c r="W7" s="428"/>
      <c r="X7" s="427"/>
      <c r="Y7" s="427"/>
      <c r="Z7" s="424">
        <f ca="1">'P1 - MJP Totaal'!S8</f>
        <v>0</v>
      </c>
      <c r="AA7" s="425">
        <f t="shared" ca="1" si="2"/>
        <v>0</v>
      </c>
      <c r="AB7" s="428"/>
      <c r="AC7" s="427"/>
      <c r="AD7" s="427"/>
      <c r="AE7" s="424">
        <f ca="1">'P1 - MJP Totaal'!T8</f>
        <v>0</v>
      </c>
      <c r="AF7" s="425">
        <f t="shared" ca="1" si="3"/>
        <v>0</v>
      </c>
      <c r="AG7" s="428"/>
      <c r="AH7" s="427"/>
      <c r="AI7" s="427"/>
      <c r="AJ7" s="424">
        <f ca="1">'P1 - MJP Totaal'!U8</f>
        <v>0</v>
      </c>
      <c r="AK7" s="425">
        <f t="shared" ca="1" si="4"/>
        <v>0</v>
      </c>
      <c r="AL7" s="428"/>
      <c r="AM7" s="427"/>
      <c r="AN7" s="427"/>
      <c r="AO7" s="424">
        <f ca="1">'P1 - MJP Totaal'!V8</f>
        <v>0</v>
      </c>
      <c r="AP7" s="425">
        <f t="shared" ca="1" si="5"/>
        <v>0</v>
      </c>
      <c r="AQ7" s="428"/>
      <c r="AR7" s="427"/>
      <c r="AS7" s="427"/>
      <c r="AT7" s="424">
        <f ca="1">'P1 - MJP Totaal'!W8</f>
        <v>0</v>
      </c>
      <c r="AU7" s="425">
        <f t="shared" ca="1" si="6"/>
        <v>0</v>
      </c>
      <c r="AV7" s="428"/>
      <c r="AW7" s="427"/>
      <c r="AX7" s="427"/>
      <c r="AY7" s="424">
        <f ca="1">'P1 - MJP Totaal'!X8</f>
        <v>0</v>
      </c>
      <c r="AZ7" s="425">
        <f t="shared" ca="1" si="7"/>
        <v>0</v>
      </c>
      <c r="BA7" s="428"/>
      <c r="BB7" s="427"/>
      <c r="BC7" s="427"/>
      <c r="BD7" s="424">
        <f ca="1">'P1 - MJP Totaal'!Y8</f>
        <v>0</v>
      </c>
      <c r="BE7" s="425">
        <f t="shared" ca="1" si="8"/>
        <v>0</v>
      </c>
      <c r="BF7" s="428"/>
      <c r="BG7" s="427"/>
      <c r="BH7" s="427"/>
      <c r="BI7" s="424">
        <f ca="1">'P1 - MJP Totaal'!Z8</f>
        <v>0</v>
      </c>
      <c r="BJ7" s="425">
        <f t="shared" ca="1" si="9"/>
        <v>0</v>
      </c>
      <c r="BK7" s="417"/>
      <c r="BL7" s="417"/>
      <c r="BM7" s="417"/>
      <c r="BN7" s="417"/>
      <c r="BO7" s="417"/>
      <c r="BP7" s="374"/>
      <c r="BQ7" s="374"/>
      <c r="BR7" s="374"/>
      <c r="BS7" s="374"/>
    </row>
    <row r="8" spans="1:71" ht="15" x14ac:dyDescent="0.35">
      <c r="A8" s="418"/>
      <c r="B8" s="429" t="s">
        <v>304</v>
      </c>
      <c r="C8" s="429" t="s">
        <v>302</v>
      </c>
      <c r="D8" s="429" t="s">
        <v>308</v>
      </c>
      <c r="E8" s="429" t="s">
        <v>230</v>
      </c>
      <c r="F8" s="429" t="s">
        <v>264</v>
      </c>
      <c r="G8" s="430">
        <v>3</v>
      </c>
      <c r="H8" s="430">
        <v>10</v>
      </c>
      <c r="I8" s="429">
        <v>3500</v>
      </c>
      <c r="J8" s="431" t="s">
        <v>338</v>
      </c>
      <c r="K8" s="430" t="s">
        <v>219</v>
      </c>
      <c r="L8" s="429" t="s">
        <v>267</v>
      </c>
      <c r="M8" s="422"/>
      <c r="N8" s="423"/>
      <c r="O8" s="424"/>
      <c r="P8" s="424">
        <f ca="1">'P1 - MJP Totaal'!Q9</f>
        <v>0</v>
      </c>
      <c r="Q8" s="425">
        <f t="shared" ca="1" si="0"/>
        <v>0</v>
      </c>
      <c r="R8" s="426"/>
      <c r="S8" s="427"/>
      <c r="T8" s="427"/>
      <c r="U8" s="424">
        <f ca="1">'P1 - MJP Totaal'!R9</f>
        <v>0</v>
      </c>
      <c r="V8" s="425">
        <f t="shared" ca="1" si="1"/>
        <v>0</v>
      </c>
      <c r="W8" s="428"/>
      <c r="X8" s="427"/>
      <c r="Y8" s="427"/>
      <c r="Z8" s="424">
        <f ca="1">'P1 - MJP Totaal'!S9</f>
        <v>0</v>
      </c>
      <c r="AA8" s="425">
        <f t="shared" ca="1" si="2"/>
        <v>0</v>
      </c>
      <c r="AB8" s="428"/>
      <c r="AC8" s="427"/>
      <c r="AD8" s="427"/>
      <c r="AE8" s="424">
        <f ca="1">'P1 - MJP Totaal'!T9</f>
        <v>0</v>
      </c>
      <c r="AF8" s="425">
        <f t="shared" ca="1" si="3"/>
        <v>0</v>
      </c>
      <c r="AG8" s="428"/>
      <c r="AH8" s="427"/>
      <c r="AI8" s="427"/>
      <c r="AJ8" s="424">
        <f ca="1">'P1 - MJP Totaal'!U9</f>
        <v>0</v>
      </c>
      <c r="AK8" s="425">
        <f t="shared" ca="1" si="4"/>
        <v>0</v>
      </c>
      <c r="AL8" s="428"/>
      <c r="AM8" s="427"/>
      <c r="AN8" s="427"/>
      <c r="AO8" s="424">
        <f ca="1">'P1 - MJP Totaal'!V9</f>
        <v>0</v>
      </c>
      <c r="AP8" s="425">
        <f t="shared" ca="1" si="5"/>
        <v>0</v>
      </c>
      <c r="AQ8" s="428"/>
      <c r="AR8" s="427"/>
      <c r="AS8" s="427"/>
      <c r="AT8" s="424">
        <f ca="1">'P1 - MJP Totaal'!W9</f>
        <v>0</v>
      </c>
      <c r="AU8" s="425">
        <f t="shared" ca="1" si="6"/>
        <v>0</v>
      </c>
      <c r="AV8" s="428"/>
      <c r="AW8" s="427"/>
      <c r="AX8" s="427"/>
      <c r="AY8" s="424">
        <f ca="1">'P1 - MJP Totaal'!X9</f>
        <v>0</v>
      </c>
      <c r="AZ8" s="425">
        <f t="shared" ca="1" si="7"/>
        <v>0</v>
      </c>
      <c r="BA8" s="428"/>
      <c r="BB8" s="427"/>
      <c r="BC8" s="427"/>
      <c r="BD8" s="424">
        <f ca="1">'P1 - MJP Totaal'!Y9</f>
        <v>0</v>
      </c>
      <c r="BE8" s="425">
        <f t="shared" ca="1" si="8"/>
        <v>0</v>
      </c>
      <c r="BF8" s="428"/>
      <c r="BG8" s="427"/>
      <c r="BH8" s="427"/>
      <c r="BI8" s="424">
        <f ca="1">'P1 - MJP Totaal'!Z9</f>
        <v>0</v>
      </c>
      <c r="BJ8" s="425">
        <f t="shared" ca="1" si="9"/>
        <v>0</v>
      </c>
      <c r="BK8" s="417"/>
      <c r="BL8" s="417"/>
      <c r="BM8" s="417"/>
      <c r="BN8" s="417"/>
      <c r="BO8" s="417"/>
      <c r="BP8" s="374"/>
      <c r="BQ8" s="374"/>
      <c r="BR8" s="374"/>
      <c r="BS8" s="374"/>
    </row>
    <row r="9" spans="1:71" ht="15" x14ac:dyDescent="0.35">
      <c r="A9" s="418"/>
      <c r="B9" s="429" t="s">
        <v>304</v>
      </c>
      <c r="C9" s="429" t="s">
        <v>302</v>
      </c>
      <c r="D9" s="429" t="s">
        <v>307</v>
      </c>
      <c r="E9" s="429" t="s">
        <v>230</v>
      </c>
      <c r="F9" s="429" t="s">
        <v>270</v>
      </c>
      <c r="G9" s="430">
        <v>3</v>
      </c>
      <c r="H9" s="430">
        <v>10</v>
      </c>
      <c r="I9" s="429">
        <v>1000</v>
      </c>
      <c r="J9" s="431" t="s">
        <v>338</v>
      </c>
      <c r="K9" s="430" t="s">
        <v>219</v>
      </c>
      <c r="L9" s="429" t="s">
        <v>271</v>
      </c>
      <c r="M9" s="422"/>
      <c r="N9" s="423"/>
      <c r="O9" s="424"/>
      <c r="P9" s="424">
        <f ca="1">'P1 - MJP Totaal'!Q10</f>
        <v>0</v>
      </c>
      <c r="Q9" s="425">
        <f t="shared" ca="1" si="0"/>
        <v>0</v>
      </c>
      <c r="R9" s="426"/>
      <c r="S9" s="427"/>
      <c r="T9" s="427"/>
      <c r="U9" s="424">
        <f ca="1">'P1 - MJP Totaal'!R10</f>
        <v>0</v>
      </c>
      <c r="V9" s="425">
        <f t="shared" ca="1" si="1"/>
        <v>0</v>
      </c>
      <c r="W9" s="428"/>
      <c r="X9" s="427"/>
      <c r="Y9" s="427"/>
      <c r="Z9" s="424">
        <f ca="1">'P1 - MJP Totaal'!S10</f>
        <v>0</v>
      </c>
      <c r="AA9" s="425">
        <f t="shared" ca="1" si="2"/>
        <v>0</v>
      </c>
      <c r="AB9" s="428"/>
      <c r="AC9" s="427"/>
      <c r="AD9" s="427"/>
      <c r="AE9" s="424">
        <f ca="1">'P1 - MJP Totaal'!T10</f>
        <v>0</v>
      </c>
      <c r="AF9" s="425">
        <f t="shared" ca="1" si="3"/>
        <v>0</v>
      </c>
      <c r="AG9" s="428"/>
      <c r="AH9" s="427"/>
      <c r="AI9" s="427"/>
      <c r="AJ9" s="424">
        <f ca="1">'P1 - MJP Totaal'!U10</f>
        <v>0</v>
      </c>
      <c r="AK9" s="425">
        <f t="shared" ca="1" si="4"/>
        <v>0</v>
      </c>
      <c r="AL9" s="428"/>
      <c r="AM9" s="427"/>
      <c r="AN9" s="427"/>
      <c r="AO9" s="424">
        <f ca="1">'P1 - MJP Totaal'!V10</f>
        <v>0</v>
      </c>
      <c r="AP9" s="425">
        <f t="shared" ca="1" si="5"/>
        <v>0</v>
      </c>
      <c r="AQ9" s="428"/>
      <c r="AR9" s="427"/>
      <c r="AS9" s="427"/>
      <c r="AT9" s="424">
        <f ca="1">'P1 - MJP Totaal'!W10</f>
        <v>0</v>
      </c>
      <c r="AU9" s="425">
        <f t="shared" ca="1" si="6"/>
        <v>0</v>
      </c>
      <c r="AV9" s="428"/>
      <c r="AW9" s="427"/>
      <c r="AX9" s="427"/>
      <c r="AY9" s="424">
        <f ca="1">'P1 - MJP Totaal'!X10</f>
        <v>0</v>
      </c>
      <c r="AZ9" s="425">
        <f t="shared" ca="1" si="7"/>
        <v>0</v>
      </c>
      <c r="BA9" s="428"/>
      <c r="BB9" s="427"/>
      <c r="BC9" s="427"/>
      <c r="BD9" s="424">
        <f ca="1">'P1 - MJP Totaal'!Y10</f>
        <v>0</v>
      </c>
      <c r="BE9" s="425">
        <f t="shared" ca="1" si="8"/>
        <v>0</v>
      </c>
      <c r="BF9" s="428"/>
      <c r="BG9" s="427"/>
      <c r="BH9" s="427"/>
      <c r="BI9" s="424">
        <f ca="1">'P1 - MJP Totaal'!Z10</f>
        <v>0</v>
      </c>
      <c r="BJ9" s="425">
        <f t="shared" ca="1" si="9"/>
        <v>0</v>
      </c>
      <c r="BK9" s="417"/>
      <c r="BL9" s="417"/>
      <c r="BM9" s="417"/>
      <c r="BN9" s="417"/>
      <c r="BO9" s="417"/>
      <c r="BP9" s="374"/>
      <c r="BQ9" s="374"/>
      <c r="BR9" s="374"/>
      <c r="BS9" s="374"/>
    </row>
    <row r="10" spans="1:71" ht="15" x14ac:dyDescent="0.35">
      <c r="A10" s="418"/>
      <c r="B10" s="429" t="s">
        <v>304</v>
      </c>
      <c r="C10" s="429" t="s">
        <v>302</v>
      </c>
      <c r="D10" s="429" t="s">
        <v>309</v>
      </c>
      <c r="E10" s="429" t="s">
        <v>230</v>
      </c>
      <c r="F10" s="429" t="s">
        <v>246</v>
      </c>
      <c r="G10" s="430">
        <v>4</v>
      </c>
      <c r="H10" s="430">
        <v>4</v>
      </c>
      <c r="I10" s="429">
        <v>630</v>
      </c>
      <c r="J10" s="431" t="s">
        <v>421</v>
      </c>
      <c r="K10" s="430" t="s">
        <v>219</v>
      </c>
      <c r="L10" s="429" t="s">
        <v>254</v>
      </c>
      <c r="M10" s="422"/>
      <c r="N10" s="423"/>
      <c r="O10" s="424"/>
      <c r="P10" s="424"/>
      <c r="Q10" s="425">
        <f t="shared" si="0"/>
        <v>0</v>
      </c>
      <c r="R10" s="426"/>
      <c r="S10" s="427"/>
      <c r="T10" s="427"/>
      <c r="U10" s="424">
        <f ca="1">'P1 - MJP Totaal'!R11</f>
        <v>0</v>
      </c>
      <c r="V10" s="425">
        <f t="shared" ca="1" si="1"/>
        <v>0</v>
      </c>
      <c r="W10" s="428"/>
      <c r="X10" s="427"/>
      <c r="Y10" s="427"/>
      <c r="Z10" s="424">
        <f ca="1">'P1 - MJP Totaal'!S11</f>
        <v>0</v>
      </c>
      <c r="AA10" s="425">
        <f t="shared" ca="1" si="2"/>
        <v>0</v>
      </c>
      <c r="AB10" s="428"/>
      <c r="AC10" s="427"/>
      <c r="AD10" s="427"/>
      <c r="AE10" s="424">
        <f ca="1">'P1 - MJP Totaal'!T11</f>
        <v>0</v>
      </c>
      <c r="AF10" s="425">
        <f t="shared" ca="1" si="3"/>
        <v>0</v>
      </c>
      <c r="AG10" s="428"/>
      <c r="AH10" s="427"/>
      <c r="AI10" s="427"/>
      <c r="AJ10" s="424">
        <f ca="1">'P1 - MJP Totaal'!U11</f>
        <v>0</v>
      </c>
      <c r="AK10" s="425">
        <f t="shared" ca="1" si="4"/>
        <v>0</v>
      </c>
      <c r="AL10" s="428"/>
      <c r="AM10" s="427"/>
      <c r="AN10" s="427"/>
      <c r="AO10" s="424">
        <f ca="1">'P1 - MJP Totaal'!V11</f>
        <v>0</v>
      </c>
      <c r="AP10" s="425">
        <f t="shared" ca="1" si="5"/>
        <v>0</v>
      </c>
      <c r="AQ10" s="428"/>
      <c r="AR10" s="427"/>
      <c r="AS10" s="427"/>
      <c r="AT10" s="424">
        <f ca="1">'P1 - MJP Totaal'!W11</f>
        <v>0</v>
      </c>
      <c r="AU10" s="425">
        <f t="shared" ca="1" si="6"/>
        <v>0</v>
      </c>
      <c r="AV10" s="428"/>
      <c r="AW10" s="427"/>
      <c r="AX10" s="427"/>
      <c r="AY10" s="424">
        <f ca="1">'P1 - MJP Totaal'!X11</f>
        <v>0</v>
      </c>
      <c r="AZ10" s="425">
        <f t="shared" ca="1" si="7"/>
        <v>0</v>
      </c>
      <c r="BA10" s="428"/>
      <c r="BB10" s="427"/>
      <c r="BC10" s="427"/>
      <c r="BD10" s="424">
        <f ca="1">'P1 - MJP Totaal'!Y11</f>
        <v>0</v>
      </c>
      <c r="BE10" s="425">
        <f t="shared" ca="1" si="8"/>
        <v>0</v>
      </c>
      <c r="BF10" s="428"/>
      <c r="BG10" s="427"/>
      <c r="BH10" s="427"/>
      <c r="BI10" s="424">
        <f ca="1">'P1 - MJP Totaal'!Z11</f>
        <v>0</v>
      </c>
      <c r="BJ10" s="425">
        <f t="shared" ca="1" si="9"/>
        <v>0</v>
      </c>
      <c r="BK10" s="417"/>
      <c r="BL10" s="417"/>
      <c r="BM10" s="417"/>
      <c r="BN10" s="417"/>
      <c r="BO10" s="417"/>
      <c r="BP10" s="374"/>
      <c r="BQ10" s="374"/>
      <c r="BR10" s="374"/>
      <c r="BS10" s="374"/>
    </row>
    <row r="11" spans="1:71" ht="14.4" x14ac:dyDescent="0.35">
      <c r="A11" s="418"/>
      <c r="B11" s="432"/>
      <c r="C11" s="432"/>
      <c r="D11" s="432"/>
      <c r="E11" s="433"/>
      <c r="F11" s="434"/>
      <c r="G11" s="435"/>
      <c r="H11" s="434"/>
      <c r="I11" s="561" t="s">
        <v>422</v>
      </c>
      <c r="J11" s="562"/>
      <c r="K11" s="562"/>
      <c r="L11" s="436"/>
      <c r="M11" s="437">
        <f t="shared" ref="L11:BJ13" si="10">SUM(M5:M10)</f>
        <v>0</v>
      </c>
      <c r="N11" s="438">
        <f t="shared" si="10"/>
        <v>0</v>
      </c>
      <c r="O11" s="438">
        <f t="shared" si="10"/>
        <v>0</v>
      </c>
      <c r="P11" s="438">
        <f t="shared" ca="1" si="10"/>
        <v>0</v>
      </c>
      <c r="Q11" s="438">
        <f t="shared" ca="1" si="10"/>
        <v>0</v>
      </c>
      <c r="R11" s="437">
        <f t="shared" si="10"/>
        <v>0</v>
      </c>
      <c r="S11" s="438">
        <f t="shared" si="10"/>
        <v>0</v>
      </c>
      <c r="T11" s="438">
        <f t="shared" si="10"/>
        <v>0</v>
      </c>
      <c r="U11" s="438">
        <f t="shared" ca="1" si="10"/>
        <v>0</v>
      </c>
      <c r="V11" s="438">
        <f t="shared" ca="1" si="10"/>
        <v>0</v>
      </c>
      <c r="W11" s="437">
        <f t="shared" si="10"/>
        <v>0</v>
      </c>
      <c r="X11" s="438">
        <f t="shared" si="10"/>
        <v>0</v>
      </c>
      <c r="Y11" s="438">
        <f t="shared" si="10"/>
        <v>0</v>
      </c>
      <c r="Z11" s="438">
        <f t="shared" ca="1" si="10"/>
        <v>0</v>
      </c>
      <c r="AA11" s="438">
        <f t="shared" ca="1" si="10"/>
        <v>0</v>
      </c>
      <c r="AB11" s="437">
        <f t="shared" si="10"/>
        <v>0</v>
      </c>
      <c r="AC11" s="438">
        <f t="shared" si="10"/>
        <v>0</v>
      </c>
      <c r="AD11" s="438">
        <f t="shared" si="10"/>
        <v>0</v>
      </c>
      <c r="AE11" s="438">
        <f t="shared" ca="1" si="10"/>
        <v>0</v>
      </c>
      <c r="AF11" s="438">
        <f t="shared" ca="1" si="10"/>
        <v>0</v>
      </c>
      <c r="AG11" s="437">
        <f t="shared" si="10"/>
        <v>0</v>
      </c>
      <c r="AH11" s="438">
        <f t="shared" si="10"/>
        <v>0</v>
      </c>
      <c r="AI11" s="438">
        <f t="shared" si="10"/>
        <v>0</v>
      </c>
      <c r="AJ11" s="438">
        <f t="shared" ca="1" si="10"/>
        <v>0</v>
      </c>
      <c r="AK11" s="438">
        <f t="shared" ca="1" si="10"/>
        <v>0</v>
      </c>
      <c r="AL11" s="437">
        <f t="shared" si="10"/>
        <v>0</v>
      </c>
      <c r="AM11" s="438">
        <f t="shared" si="10"/>
        <v>0</v>
      </c>
      <c r="AN11" s="438">
        <f t="shared" si="10"/>
        <v>0</v>
      </c>
      <c r="AO11" s="438">
        <f t="shared" ca="1" si="10"/>
        <v>0</v>
      </c>
      <c r="AP11" s="438">
        <f t="shared" ca="1" si="10"/>
        <v>0</v>
      </c>
      <c r="AQ11" s="437">
        <f t="shared" si="10"/>
        <v>0</v>
      </c>
      <c r="AR11" s="438">
        <f t="shared" si="10"/>
        <v>0</v>
      </c>
      <c r="AS11" s="438">
        <f t="shared" si="10"/>
        <v>0</v>
      </c>
      <c r="AT11" s="438">
        <f t="shared" ca="1" si="10"/>
        <v>0</v>
      </c>
      <c r="AU11" s="438">
        <f t="shared" ca="1" si="10"/>
        <v>0</v>
      </c>
      <c r="AV11" s="437">
        <f t="shared" si="10"/>
        <v>0</v>
      </c>
      <c r="AW11" s="438">
        <f t="shared" si="10"/>
        <v>0</v>
      </c>
      <c r="AX11" s="438">
        <f t="shared" si="10"/>
        <v>0</v>
      </c>
      <c r="AY11" s="438">
        <f t="shared" ca="1" si="10"/>
        <v>0</v>
      </c>
      <c r="AZ11" s="438">
        <f t="shared" ca="1" si="10"/>
        <v>0</v>
      </c>
      <c r="BA11" s="437">
        <f t="shared" si="10"/>
        <v>0</v>
      </c>
      <c r="BB11" s="438">
        <f t="shared" si="10"/>
        <v>0</v>
      </c>
      <c r="BC11" s="438">
        <f t="shared" si="10"/>
        <v>0</v>
      </c>
      <c r="BD11" s="438">
        <f t="shared" ca="1" si="10"/>
        <v>0</v>
      </c>
      <c r="BE11" s="438">
        <f t="shared" ca="1" si="10"/>
        <v>0</v>
      </c>
      <c r="BF11" s="437">
        <f t="shared" si="10"/>
        <v>0</v>
      </c>
      <c r="BG11" s="438">
        <f t="shared" si="10"/>
        <v>0</v>
      </c>
      <c r="BH11" s="438">
        <f t="shared" si="10"/>
        <v>0</v>
      </c>
      <c r="BI11" s="438">
        <f t="shared" ca="1" si="10"/>
        <v>0</v>
      </c>
      <c r="BJ11" s="438">
        <f t="shared" ca="1" si="10"/>
        <v>0</v>
      </c>
      <c r="BK11" s="417"/>
      <c r="BL11" s="417"/>
      <c r="BM11" s="417"/>
      <c r="BN11" s="417"/>
      <c r="BO11" s="417"/>
      <c r="BP11" s="374"/>
      <c r="BQ11" s="374"/>
      <c r="BR11" s="374"/>
      <c r="BS11" s="374"/>
    </row>
    <row r="12" spans="1:71" ht="14.4" x14ac:dyDescent="0.35">
      <c r="A12" s="410"/>
      <c r="B12" s="439"/>
      <c r="C12" s="439"/>
      <c r="D12" s="439"/>
      <c r="E12" s="440"/>
      <c r="F12" s="441"/>
      <c r="G12" s="441"/>
      <c r="H12" s="441"/>
      <c r="I12" s="441"/>
      <c r="J12" s="432"/>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c r="BM12" s="417"/>
      <c r="BN12" s="417"/>
      <c r="BO12" s="417"/>
      <c r="BP12" s="374"/>
      <c r="BQ12" s="374"/>
      <c r="BR12" s="374"/>
      <c r="BS12" s="374"/>
    </row>
    <row r="13" spans="1:71" ht="15.6" customHeight="1" thickBot="1" x14ac:dyDescent="0.4">
      <c r="A13" s="442"/>
      <c r="B13" s="443"/>
      <c r="C13" s="443"/>
      <c r="D13" s="443"/>
      <c r="E13" s="444"/>
      <c r="F13" s="445"/>
      <c r="G13" s="569" t="s">
        <v>442</v>
      </c>
      <c r="H13" s="569"/>
      <c r="I13" s="569"/>
      <c r="J13" s="569"/>
      <c r="K13" s="569"/>
      <c r="L13" s="570">
        <f ca="1">SUM(Q11,V11,AA11,AF11,AK11,AP11,AU11,AZ11,BE11,BJ11)</f>
        <v>0</v>
      </c>
      <c r="M13" s="446"/>
      <c r="N13" s="446"/>
      <c r="O13" s="446"/>
      <c r="P13" s="446"/>
      <c r="Q13" s="446"/>
      <c r="R13" s="446"/>
      <c r="S13" s="446"/>
      <c r="T13" s="446"/>
      <c r="U13" s="446"/>
      <c r="V13" s="446"/>
      <c r="W13" s="446"/>
      <c r="X13" s="446"/>
      <c r="Y13" s="446"/>
      <c r="Z13" s="446"/>
      <c r="AA13" s="446"/>
      <c r="AB13" s="446"/>
      <c r="AC13" s="446"/>
      <c r="AD13" s="446"/>
      <c r="AE13" s="446"/>
      <c r="AF13" s="446"/>
      <c r="AG13" s="446"/>
      <c r="AH13" s="446"/>
      <c r="AI13" s="446"/>
      <c r="AJ13" s="446"/>
      <c r="AK13" s="446"/>
      <c r="AL13" s="446"/>
      <c r="AM13" s="446"/>
      <c r="AN13" s="446"/>
      <c r="AO13" s="446"/>
      <c r="AP13" s="446"/>
      <c r="AQ13" s="446"/>
      <c r="AR13" s="446"/>
      <c r="AS13" s="446"/>
      <c r="AT13" s="446"/>
      <c r="AU13" s="446"/>
      <c r="AV13" s="446"/>
      <c r="AW13" s="446"/>
      <c r="AX13" s="446"/>
      <c r="AY13" s="446"/>
      <c r="AZ13" s="446"/>
      <c r="BA13" s="446"/>
      <c r="BB13" s="446"/>
      <c r="BC13" s="446"/>
      <c r="BD13" s="446"/>
      <c r="BE13" s="446"/>
      <c r="BF13" s="446"/>
      <c r="BG13" s="446"/>
      <c r="BH13" s="446"/>
      <c r="BI13" s="446"/>
      <c r="BJ13" s="446"/>
      <c r="BK13" s="417"/>
      <c r="BL13" s="417"/>
      <c r="BM13" s="417"/>
      <c r="BN13" s="417"/>
      <c r="BO13" s="417"/>
      <c r="BP13" s="374"/>
      <c r="BQ13" s="374"/>
      <c r="BR13" s="374"/>
      <c r="BS13" s="374"/>
    </row>
    <row r="14" spans="1:71" ht="14.4" x14ac:dyDescent="0.35">
      <c r="B14" s="432"/>
      <c r="C14" s="432"/>
      <c r="D14" s="432"/>
      <c r="E14" s="433"/>
      <c r="F14" s="434"/>
      <c r="G14" s="434"/>
      <c r="H14" s="434"/>
      <c r="I14" s="434"/>
      <c r="J14" s="432"/>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374"/>
      <c r="BQ14" s="374"/>
      <c r="BR14" s="374"/>
      <c r="BS14" s="374"/>
    </row>
    <row r="15" spans="1:71" ht="14.4" x14ac:dyDescent="0.35">
      <c r="B15" s="448"/>
      <c r="C15" s="448"/>
      <c r="D15" s="449"/>
      <c r="E15" s="433"/>
      <c r="F15" s="434"/>
      <c r="G15" s="434"/>
      <c r="H15" s="434"/>
      <c r="I15" s="434"/>
      <c r="J15" s="432"/>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7"/>
      <c r="BJ15" s="417"/>
      <c r="BK15" s="417"/>
      <c r="BL15" s="417"/>
      <c r="BM15" s="417"/>
      <c r="BN15" s="417"/>
      <c r="BO15" s="417"/>
      <c r="BP15" s="374"/>
      <c r="BQ15" s="374"/>
      <c r="BR15" s="374"/>
      <c r="BS15" s="374"/>
    </row>
    <row r="16" spans="1:71" ht="14.4" x14ac:dyDescent="0.35">
      <c r="B16" s="415" t="s">
        <v>423</v>
      </c>
      <c r="C16" s="448"/>
      <c r="D16" s="448"/>
      <c r="E16" s="448"/>
      <c r="F16" s="450"/>
      <c r="G16" s="450"/>
      <c r="H16" s="451"/>
      <c r="I16" s="451"/>
      <c r="J16" s="451"/>
      <c r="K16" s="451"/>
      <c r="L16" s="452"/>
      <c r="M16" s="452"/>
      <c r="N16" s="452"/>
      <c r="O16" s="452"/>
      <c r="P16" s="452"/>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7"/>
      <c r="BM16" s="417"/>
      <c r="BN16" s="417"/>
      <c r="BO16" s="417"/>
      <c r="BP16" s="374"/>
      <c r="BQ16" s="374"/>
      <c r="BR16" s="374"/>
      <c r="BS16" s="374"/>
    </row>
    <row r="17" spans="2:71" ht="14.4" x14ac:dyDescent="0.35">
      <c r="B17" s="448" t="s">
        <v>424</v>
      </c>
      <c r="C17" s="448"/>
      <c r="D17" s="448"/>
      <c r="E17" s="453" t="s">
        <v>425</v>
      </c>
      <c r="F17" s="450"/>
      <c r="G17" s="450"/>
      <c r="H17" s="451"/>
      <c r="I17" s="451"/>
      <c r="J17" s="451"/>
      <c r="K17" s="451"/>
      <c r="L17" s="452"/>
      <c r="M17" s="452"/>
      <c r="N17" s="452"/>
      <c r="O17" s="452"/>
      <c r="P17" s="452"/>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7"/>
      <c r="BJ17" s="417"/>
      <c r="BK17" s="417"/>
      <c r="BL17" s="417"/>
      <c r="BM17" s="417"/>
      <c r="BN17" s="417"/>
      <c r="BO17" s="417"/>
      <c r="BP17" s="374"/>
      <c r="BQ17" s="374"/>
      <c r="BR17" s="374"/>
      <c r="BS17" s="374"/>
    </row>
    <row r="18" spans="2:71" ht="14.4" x14ac:dyDescent="0.35">
      <c r="B18" s="448" t="s">
        <v>426</v>
      </c>
      <c r="C18" s="448"/>
      <c r="D18" s="448"/>
      <c r="E18" s="453" t="s">
        <v>425</v>
      </c>
      <c r="F18" s="450"/>
      <c r="G18" s="450"/>
      <c r="H18" s="451"/>
      <c r="I18" s="451"/>
      <c r="J18" s="451"/>
      <c r="K18" s="451"/>
      <c r="L18" s="452"/>
      <c r="M18" s="452"/>
      <c r="N18" s="452"/>
      <c r="O18" s="452"/>
      <c r="P18" s="452"/>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374"/>
      <c r="BQ18" s="374"/>
      <c r="BR18" s="374"/>
      <c r="BS18" s="374"/>
    </row>
    <row r="19" spans="2:71" ht="14.4" x14ac:dyDescent="0.35">
      <c r="B19" s="454" t="s">
        <v>427</v>
      </c>
      <c r="C19" s="454"/>
      <c r="D19" s="454"/>
      <c r="E19" s="448"/>
      <c r="F19" s="450"/>
      <c r="G19" s="450"/>
      <c r="H19" s="451"/>
      <c r="I19" s="451"/>
      <c r="J19" s="451"/>
      <c r="K19" s="451"/>
      <c r="L19" s="452"/>
      <c r="M19" s="452"/>
      <c r="N19" s="452"/>
      <c r="O19" s="452"/>
      <c r="P19" s="452"/>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7"/>
      <c r="BJ19" s="417"/>
      <c r="BK19" s="417"/>
      <c r="BL19" s="417"/>
      <c r="BM19" s="417"/>
      <c r="BN19" s="417"/>
      <c r="BO19" s="417"/>
      <c r="BP19" s="374"/>
      <c r="BQ19" s="374"/>
      <c r="BR19" s="374"/>
      <c r="BS19" s="374"/>
    </row>
    <row r="20" spans="2:71" ht="14.4" x14ac:dyDescent="0.35">
      <c r="B20" s="454" t="s">
        <v>428</v>
      </c>
      <c r="C20" s="454"/>
      <c r="D20" s="454"/>
      <c r="E20" s="448"/>
      <c r="F20" s="450"/>
      <c r="G20" s="450"/>
      <c r="H20" s="451"/>
      <c r="I20" s="451"/>
      <c r="J20" s="451"/>
      <c r="K20" s="451"/>
      <c r="L20" s="452"/>
      <c r="M20" s="452"/>
      <c r="N20" s="452"/>
      <c r="O20" s="452"/>
      <c r="P20" s="452"/>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7"/>
      <c r="BM20" s="417"/>
      <c r="BN20" s="417"/>
      <c r="BO20" s="417"/>
      <c r="BP20" s="374"/>
      <c r="BQ20" s="374"/>
      <c r="BR20" s="374"/>
      <c r="BS20" s="374"/>
    </row>
    <row r="21" spans="2:71" ht="14.4" x14ac:dyDescent="0.35">
      <c r="B21" s="455"/>
      <c r="C21" s="448"/>
      <c r="D21" s="448"/>
      <c r="E21" s="448"/>
      <c r="F21" s="450"/>
      <c r="G21" s="450"/>
      <c r="H21" s="451"/>
      <c r="I21" s="451"/>
      <c r="J21" s="451"/>
      <c r="K21" s="451"/>
      <c r="L21" s="452"/>
      <c r="M21" s="452"/>
      <c r="N21" s="452"/>
      <c r="O21" s="452"/>
      <c r="P21" s="452"/>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c r="AS21" s="417"/>
      <c r="AT21" s="417"/>
      <c r="AU21" s="417"/>
      <c r="AV21" s="417"/>
      <c r="AW21" s="417"/>
      <c r="AX21" s="417"/>
      <c r="AY21" s="417"/>
      <c r="AZ21" s="417"/>
      <c r="BA21" s="417"/>
      <c r="BB21" s="417"/>
      <c r="BC21" s="417"/>
      <c r="BD21" s="417"/>
      <c r="BE21" s="417"/>
      <c r="BF21" s="417"/>
      <c r="BG21" s="417"/>
      <c r="BH21" s="417"/>
      <c r="BI21" s="417"/>
      <c r="BJ21" s="417"/>
      <c r="BK21" s="417"/>
      <c r="BL21" s="417"/>
      <c r="BM21" s="417"/>
      <c r="BN21" s="417"/>
      <c r="BO21" s="417"/>
      <c r="BP21" s="374"/>
      <c r="BQ21" s="374"/>
      <c r="BR21" s="374"/>
      <c r="BS21" s="374"/>
    </row>
    <row r="22" spans="2:71" ht="14.4" x14ac:dyDescent="0.35">
      <c r="B22" s="455" t="s">
        <v>429</v>
      </c>
      <c r="C22" s="448"/>
      <c r="D22" s="448"/>
      <c r="E22" s="448"/>
      <c r="F22" s="450"/>
      <c r="G22" s="450"/>
      <c r="H22" s="451"/>
      <c r="I22" s="451"/>
      <c r="J22" s="451"/>
      <c r="K22" s="451"/>
      <c r="L22" s="452"/>
      <c r="M22" s="452"/>
      <c r="N22" s="452"/>
      <c r="O22" s="452"/>
      <c r="P22" s="452"/>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417"/>
      <c r="BO22" s="417"/>
      <c r="BP22" s="374"/>
      <c r="BQ22" s="374"/>
      <c r="BR22" s="374"/>
      <c r="BS22" s="374"/>
    </row>
    <row r="23" spans="2:71" ht="14.4" x14ac:dyDescent="0.35">
      <c r="B23" s="448" t="s">
        <v>430</v>
      </c>
      <c r="C23" s="448"/>
      <c r="D23" s="448"/>
      <c r="E23" s="453" t="s">
        <v>425</v>
      </c>
      <c r="G23" s="450"/>
      <c r="H23" s="451"/>
      <c r="I23" s="451"/>
      <c r="J23" s="451"/>
      <c r="K23" s="451"/>
      <c r="L23" s="452"/>
      <c r="M23" s="452"/>
      <c r="N23" s="452"/>
      <c r="O23" s="452"/>
      <c r="P23" s="452"/>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17"/>
      <c r="AR23" s="417"/>
      <c r="AS23" s="417"/>
      <c r="AT23" s="417"/>
      <c r="AU23" s="417"/>
      <c r="AV23" s="417"/>
      <c r="AW23" s="417"/>
      <c r="AX23" s="417"/>
      <c r="AY23" s="417"/>
      <c r="AZ23" s="417"/>
      <c r="BA23" s="417"/>
      <c r="BB23" s="417"/>
      <c r="BC23" s="417"/>
      <c r="BD23" s="417"/>
      <c r="BE23" s="417"/>
      <c r="BF23" s="417"/>
      <c r="BG23" s="417"/>
      <c r="BH23" s="417"/>
      <c r="BI23" s="417"/>
      <c r="BJ23" s="417"/>
      <c r="BK23" s="417"/>
      <c r="BL23" s="417"/>
      <c r="BM23" s="417"/>
      <c r="BN23" s="417"/>
      <c r="BO23" s="417"/>
      <c r="BP23" s="374"/>
      <c r="BQ23" s="374"/>
      <c r="BR23" s="374"/>
      <c r="BS23" s="374"/>
    </row>
    <row r="24" spans="2:71" ht="14.4" x14ac:dyDescent="0.35">
      <c r="B24" s="448" t="s">
        <v>431</v>
      </c>
      <c r="C24" s="448"/>
      <c r="D24" s="448"/>
      <c r="E24" s="453" t="s">
        <v>425</v>
      </c>
      <c r="F24" s="568"/>
      <c r="G24" s="567" t="s">
        <v>440</v>
      </c>
      <c r="H24" s="567"/>
      <c r="I24" s="567"/>
      <c r="J24" s="567"/>
      <c r="K24" s="567"/>
      <c r="L24" s="567"/>
      <c r="M24" s="567"/>
      <c r="N24" s="567"/>
      <c r="O24" s="567"/>
      <c r="P24" s="567"/>
      <c r="Q24" s="56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374"/>
      <c r="BQ24" s="374"/>
      <c r="BR24" s="374"/>
      <c r="BS24" s="374"/>
    </row>
    <row r="25" spans="2:71" ht="14.4" x14ac:dyDescent="0.35">
      <c r="B25" s="448" t="s">
        <v>432</v>
      </c>
      <c r="C25" s="448"/>
      <c r="D25" s="448"/>
      <c r="E25" s="453" t="s">
        <v>425</v>
      </c>
      <c r="F25" s="450"/>
      <c r="G25" s="567"/>
      <c r="H25" s="567"/>
      <c r="I25" s="567"/>
      <c r="J25" s="567"/>
      <c r="K25" s="567"/>
      <c r="L25" s="567"/>
      <c r="M25" s="567"/>
      <c r="N25" s="567"/>
      <c r="O25" s="567"/>
      <c r="P25" s="567"/>
      <c r="Q25" s="567"/>
      <c r="R25" s="417"/>
      <c r="S25" s="417"/>
      <c r="T25" s="417"/>
      <c r="U25" s="417"/>
      <c r="V25" s="417"/>
      <c r="W25" s="417"/>
      <c r="X25" s="417"/>
      <c r="Y25" s="417"/>
      <c r="Z25" s="417"/>
      <c r="AA25" s="417"/>
      <c r="AB25" s="417"/>
      <c r="AC25" s="417"/>
      <c r="AD25" s="417"/>
      <c r="AE25" s="417"/>
      <c r="AF25" s="417"/>
      <c r="AG25" s="417"/>
      <c r="AH25" s="417"/>
      <c r="AI25" s="417"/>
      <c r="AJ25" s="417"/>
      <c r="AK25" s="417"/>
      <c r="AL25" s="417"/>
      <c r="AM25" s="417"/>
      <c r="AN25" s="417"/>
      <c r="AO25" s="417"/>
      <c r="AP25" s="417"/>
      <c r="AQ25" s="417"/>
      <c r="AR25" s="417"/>
      <c r="AS25" s="417"/>
      <c r="AT25" s="417"/>
      <c r="AU25" s="417"/>
      <c r="AV25" s="417"/>
      <c r="AW25" s="417"/>
      <c r="AX25" s="417"/>
      <c r="AY25" s="417"/>
      <c r="AZ25" s="417"/>
      <c r="BA25" s="417"/>
      <c r="BB25" s="417"/>
      <c r="BC25" s="417"/>
      <c r="BD25" s="417"/>
      <c r="BE25" s="417"/>
      <c r="BF25" s="417"/>
      <c r="BG25" s="417"/>
      <c r="BH25" s="417"/>
      <c r="BI25" s="417"/>
      <c r="BJ25" s="417"/>
      <c r="BK25" s="417"/>
      <c r="BL25" s="417"/>
      <c r="BM25" s="417"/>
      <c r="BN25" s="417"/>
      <c r="BO25" s="417"/>
      <c r="BP25" s="374"/>
      <c r="BQ25" s="374"/>
      <c r="BR25" s="374"/>
      <c r="BS25" s="374"/>
    </row>
    <row r="26" spans="2:71" ht="14.4" customHeight="1" x14ac:dyDescent="0.35">
      <c r="B26" s="448" t="s">
        <v>433</v>
      </c>
      <c r="C26" s="448"/>
      <c r="D26" s="448"/>
      <c r="E26" s="453" t="s">
        <v>425</v>
      </c>
      <c r="F26" s="450"/>
      <c r="G26" s="450"/>
      <c r="H26" s="451"/>
      <c r="I26" s="451"/>
      <c r="J26" s="451"/>
      <c r="K26" s="451"/>
      <c r="L26" s="452"/>
      <c r="M26" s="452"/>
      <c r="N26" s="452"/>
      <c r="O26" s="452"/>
      <c r="P26" s="452"/>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374"/>
      <c r="BQ26" s="374"/>
      <c r="BR26" s="374"/>
      <c r="BS26" s="374"/>
    </row>
    <row r="27" spans="2:71" ht="14.4" customHeight="1" x14ac:dyDescent="0.35">
      <c r="B27" s="566" t="s">
        <v>441</v>
      </c>
      <c r="C27" s="448"/>
      <c r="D27" s="448"/>
      <c r="E27" s="456" t="e">
        <f>AVERAGE(E23:E26)</f>
        <v>#DIV/0!</v>
      </c>
      <c r="F27" s="450"/>
      <c r="G27" s="450"/>
      <c r="H27" s="451"/>
      <c r="I27" s="451"/>
      <c r="J27" s="451"/>
      <c r="K27" s="451"/>
      <c r="L27" s="452"/>
      <c r="M27" s="452"/>
      <c r="N27" s="452"/>
      <c r="O27" s="452"/>
      <c r="P27" s="452"/>
      <c r="Q27" s="417"/>
      <c r="R27" s="417"/>
      <c r="S27" s="417"/>
      <c r="T27" s="417"/>
      <c r="U27" s="417"/>
      <c r="V27" s="417"/>
      <c r="W27" s="417"/>
      <c r="X27" s="417"/>
      <c r="Y27" s="417"/>
      <c r="Z27" s="417"/>
      <c r="AA27" s="417"/>
      <c r="AB27" s="417"/>
      <c r="AC27" s="417"/>
      <c r="AD27" s="417"/>
      <c r="AE27" s="417"/>
      <c r="AF27" s="417"/>
      <c r="AG27" s="417"/>
      <c r="AH27" s="417"/>
      <c r="AI27" s="417"/>
      <c r="AJ27" s="417"/>
      <c r="AK27" s="417"/>
      <c r="AL27" s="417"/>
      <c r="AM27" s="417"/>
      <c r="AN27" s="417"/>
      <c r="AO27" s="417"/>
      <c r="AP27" s="417"/>
      <c r="AQ27" s="417"/>
      <c r="AR27" s="417"/>
      <c r="AS27" s="417"/>
      <c r="AT27" s="417"/>
      <c r="AU27" s="417"/>
      <c r="AV27" s="417"/>
      <c r="AW27" s="417"/>
      <c r="AX27" s="417"/>
      <c r="AY27" s="417"/>
      <c r="AZ27" s="417"/>
      <c r="BA27" s="417"/>
      <c r="BB27" s="417"/>
      <c r="BC27" s="417"/>
      <c r="BD27" s="417"/>
      <c r="BE27" s="417"/>
      <c r="BF27" s="417"/>
      <c r="BG27" s="417"/>
      <c r="BH27" s="417"/>
      <c r="BI27" s="417"/>
      <c r="BJ27" s="417"/>
      <c r="BK27" s="417"/>
      <c r="BL27" s="417"/>
      <c r="BM27" s="417"/>
      <c r="BN27" s="417"/>
      <c r="BO27" s="417"/>
      <c r="BP27" s="374"/>
      <c r="BQ27" s="374"/>
      <c r="BR27" s="374"/>
      <c r="BS27" s="374"/>
    </row>
    <row r="28" spans="2:71" s="447" customFormat="1" ht="14.4" customHeight="1" x14ac:dyDescent="0.35">
      <c r="B28" s="448"/>
      <c r="C28" s="448"/>
      <c r="D28" s="448"/>
      <c r="E28" s="448"/>
      <c r="F28" s="450"/>
      <c r="G28" s="450"/>
      <c r="H28" s="451"/>
      <c r="I28" s="451"/>
      <c r="J28" s="451"/>
      <c r="K28" s="451"/>
      <c r="L28" s="452"/>
      <c r="M28" s="452"/>
      <c r="N28" s="452"/>
      <c r="O28" s="452"/>
      <c r="P28" s="452"/>
      <c r="Q28" s="457"/>
      <c r="R28" s="457"/>
      <c r="S28" s="457"/>
      <c r="T28" s="457"/>
      <c r="U28" s="457"/>
      <c r="V28" s="457"/>
      <c r="W28" s="457"/>
      <c r="X28" s="457"/>
      <c r="Y28" s="457"/>
      <c r="Z28" s="457"/>
      <c r="AA28" s="457"/>
      <c r="AB28" s="457"/>
      <c r="AC28" s="457"/>
      <c r="AD28" s="457"/>
      <c r="AE28" s="457"/>
      <c r="AF28" s="457"/>
      <c r="AG28" s="457"/>
      <c r="AH28" s="457"/>
      <c r="AI28" s="457"/>
      <c r="AJ28" s="457"/>
      <c r="AK28" s="457"/>
      <c r="AL28" s="457"/>
      <c r="AM28" s="457"/>
      <c r="AN28" s="457"/>
      <c r="AO28" s="457"/>
      <c r="AP28" s="457"/>
      <c r="AQ28" s="457"/>
      <c r="AR28" s="457"/>
      <c r="AS28" s="457"/>
      <c r="AT28" s="457"/>
      <c r="AU28" s="457"/>
      <c r="AV28" s="457"/>
      <c r="AW28" s="457"/>
      <c r="AX28" s="457"/>
      <c r="AY28" s="457"/>
      <c r="AZ28" s="457"/>
      <c r="BA28" s="457"/>
      <c r="BB28" s="457"/>
      <c r="BC28" s="457"/>
      <c r="BD28" s="457"/>
      <c r="BE28" s="457"/>
      <c r="BF28" s="457"/>
      <c r="BG28" s="457"/>
      <c r="BH28" s="457"/>
      <c r="BI28" s="457"/>
      <c r="BJ28" s="457"/>
      <c r="BK28" s="457"/>
      <c r="BL28" s="457"/>
      <c r="BM28" s="457"/>
      <c r="BN28" s="457"/>
      <c r="BO28" s="457"/>
    </row>
    <row r="29" spans="2:71" s="447" customFormat="1" ht="14.4" customHeight="1" x14ac:dyDescent="0.35">
      <c r="B29" s="563" t="s">
        <v>434</v>
      </c>
      <c r="C29" s="563"/>
      <c r="D29" s="563"/>
      <c r="E29" s="448"/>
      <c r="F29" s="450"/>
      <c r="G29" s="450"/>
      <c r="H29" s="451"/>
      <c r="I29" s="451"/>
      <c r="J29" s="451"/>
      <c r="K29" s="451"/>
      <c r="L29" s="452"/>
      <c r="M29" s="452"/>
      <c r="N29" s="452"/>
      <c r="O29" s="452"/>
      <c r="P29" s="452"/>
      <c r="Q29" s="457"/>
      <c r="R29" s="457"/>
      <c r="S29" s="457"/>
      <c r="T29" s="457"/>
      <c r="U29" s="457"/>
      <c r="V29" s="457"/>
      <c r="W29" s="457"/>
      <c r="X29" s="457"/>
      <c r="Y29" s="457"/>
      <c r="Z29" s="457"/>
      <c r="AA29" s="457"/>
      <c r="AB29" s="457"/>
      <c r="AC29" s="457"/>
      <c r="AD29" s="457"/>
      <c r="AE29" s="457"/>
      <c r="AF29" s="457"/>
      <c r="AG29" s="457"/>
      <c r="AH29" s="457"/>
      <c r="AI29" s="457"/>
      <c r="AJ29" s="457"/>
      <c r="AK29" s="457"/>
      <c r="AL29" s="457"/>
      <c r="AM29" s="457"/>
      <c r="AN29" s="457"/>
      <c r="AO29" s="457"/>
      <c r="AP29" s="457"/>
      <c r="AQ29" s="457"/>
      <c r="AR29" s="457"/>
      <c r="AS29" s="457"/>
      <c r="AT29" s="457"/>
      <c r="AU29" s="457"/>
      <c r="AV29" s="457"/>
      <c r="AW29" s="457"/>
      <c r="AX29" s="457"/>
      <c r="AY29" s="457"/>
      <c r="AZ29" s="457"/>
      <c r="BA29" s="457"/>
      <c r="BB29" s="457"/>
      <c r="BC29" s="457"/>
      <c r="BD29" s="457"/>
      <c r="BE29" s="457"/>
      <c r="BF29" s="457"/>
      <c r="BG29" s="457"/>
      <c r="BH29" s="457"/>
      <c r="BI29" s="457"/>
      <c r="BJ29" s="457"/>
      <c r="BK29" s="457"/>
      <c r="BL29" s="457"/>
      <c r="BM29" s="457"/>
      <c r="BN29" s="457"/>
      <c r="BO29" s="457"/>
    </row>
    <row r="30" spans="2:71" s="447" customFormat="1" ht="14.4" x14ac:dyDescent="0.35">
      <c r="B30" s="448" t="s">
        <v>435</v>
      </c>
      <c r="C30" s="448"/>
      <c r="D30" s="448"/>
      <c r="E30" s="453" t="s">
        <v>425</v>
      </c>
      <c r="F30" s="450"/>
      <c r="G30" s="450"/>
      <c r="H30" s="451"/>
      <c r="I30" s="451"/>
      <c r="J30" s="451"/>
      <c r="K30" s="451"/>
      <c r="L30" s="452"/>
      <c r="M30" s="452"/>
      <c r="N30" s="452"/>
      <c r="O30" s="452"/>
      <c r="P30" s="452"/>
      <c r="Q30" s="457"/>
      <c r="R30" s="457"/>
      <c r="S30" s="457"/>
      <c r="T30" s="457"/>
      <c r="U30" s="457"/>
      <c r="V30" s="457"/>
      <c r="W30" s="457"/>
      <c r="X30" s="457"/>
      <c r="Y30" s="457"/>
      <c r="Z30" s="457"/>
      <c r="AA30" s="457"/>
      <c r="AB30" s="457"/>
      <c r="AC30" s="457"/>
      <c r="AD30" s="457"/>
      <c r="AE30" s="457"/>
      <c r="AF30" s="457"/>
      <c r="AG30" s="457"/>
      <c r="AH30" s="457"/>
      <c r="AI30" s="457"/>
      <c r="AJ30" s="457"/>
      <c r="AK30" s="457"/>
      <c r="AL30" s="457"/>
      <c r="AM30" s="457"/>
      <c r="AN30" s="457"/>
      <c r="AO30" s="457"/>
      <c r="AP30" s="457"/>
      <c r="AQ30" s="457"/>
      <c r="AR30" s="457"/>
      <c r="AS30" s="457"/>
      <c r="AT30" s="457"/>
      <c r="AU30" s="457"/>
      <c r="AV30" s="457"/>
      <c r="AW30" s="457"/>
      <c r="AX30" s="457"/>
      <c r="AY30" s="457"/>
      <c r="AZ30" s="457"/>
      <c r="BA30" s="457"/>
      <c r="BB30" s="457"/>
      <c r="BC30" s="457"/>
      <c r="BD30" s="457"/>
      <c r="BE30" s="457"/>
      <c r="BF30" s="457"/>
      <c r="BG30" s="457"/>
      <c r="BH30" s="457"/>
      <c r="BI30" s="457"/>
      <c r="BJ30" s="457"/>
      <c r="BK30" s="457"/>
      <c r="BL30" s="457"/>
      <c r="BM30" s="457"/>
      <c r="BN30" s="457"/>
      <c r="BO30" s="457"/>
    </row>
    <row r="31" spans="2:71" s="447" customFormat="1" ht="14.4" x14ac:dyDescent="0.35">
      <c r="B31" s="448" t="s">
        <v>436</v>
      </c>
      <c r="C31" s="448"/>
      <c r="D31" s="448"/>
      <c r="E31" s="458" t="s">
        <v>425</v>
      </c>
      <c r="F31" s="450"/>
      <c r="G31" s="450"/>
      <c r="H31" s="451"/>
      <c r="I31" s="451"/>
      <c r="J31" s="451"/>
      <c r="K31" s="451"/>
      <c r="L31" s="452"/>
      <c r="M31" s="452"/>
      <c r="N31" s="452"/>
      <c r="O31" s="452"/>
      <c r="P31" s="452"/>
      <c r="Q31" s="457"/>
      <c r="R31" s="457"/>
      <c r="S31" s="457"/>
      <c r="T31" s="457"/>
      <c r="U31" s="457"/>
      <c r="V31" s="457"/>
      <c r="W31" s="457"/>
      <c r="X31" s="457"/>
      <c r="Y31" s="457"/>
      <c r="Z31" s="457"/>
      <c r="AA31" s="457"/>
      <c r="AB31" s="457"/>
      <c r="AC31" s="457"/>
      <c r="AD31" s="457"/>
      <c r="AE31" s="457"/>
      <c r="AF31" s="457"/>
      <c r="AG31" s="457"/>
      <c r="AH31" s="457"/>
      <c r="AI31" s="457"/>
      <c r="AJ31" s="457"/>
      <c r="AK31" s="457"/>
      <c r="AL31" s="457"/>
      <c r="AM31" s="457"/>
      <c r="AN31" s="457"/>
      <c r="AO31" s="457"/>
      <c r="AP31" s="457"/>
      <c r="AQ31" s="457"/>
      <c r="AR31" s="457"/>
      <c r="AS31" s="457"/>
      <c r="AT31" s="457"/>
      <c r="AU31" s="457"/>
      <c r="AV31" s="457"/>
      <c r="AW31" s="457"/>
      <c r="AX31" s="457"/>
      <c r="AY31" s="457"/>
      <c r="AZ31" s="457"/>
      <c r="BA31" s="457"/>
      <c r="BB31" s="457"/>
      <c r="BC31" s="457"/>
      <c r="BD31" s="457"/>
      <c r="BE31" s="457"/>
      <c r="BF31" s="457"/>
      <c r="BG31" s="457"/>
      <c r="BH31" s="457"/>
      <c r="BI31" s="457"/>
      <c r="BJ31" s="457"/>
      <c r="BK31" s="457"/>
      <c r="BL31" s="457"/>
      <c r="BM31" s="457"/>
      <c r="BN31" s="457"/>
      <c r="BO31" s="457"/>
    </row>
    <row r="32" spans="2:71" s="447" customFormat="1" ht="14.4" x14ac:dyDescent="0.35">
      <c r="B32" s="448" t="s">
        <v>437</v>
      </c>
      <c r="C32" s="448"/>
      <c r="D32" s="448"/>
      <c r="E32" s="453" t="s">
        <v>425</v>
      </c>
      <c r="F32" s="450"/>
      <c r="G32" s="450"/>
      <c r="H32" s="451"/>
      <c r="I32" s="451"/>
      <c r="J32" s="451"/>
      <c r="K32" s="451"/>
      <c r="L32" s="452"/>
      <c r="M32" s="452"/>
      <c r="N32" s="452"/>
      <c r="O32" s="452"/>
      <c r="P32" s="452"/>
      <c r="Q32" s="457"/>
      <c r="R32" s="457"/>
      <c r="S32" s="457"/>
      <c r="T32" s="457"/>
      <c r="U32" s="457"/>
      <c r="V32" s="457"/>
      <c r="W32" s="457"/>
      <c r="X32" s="457"/>
      <c r="Y32" s="457"/>
      <c r="Z32" s="457"/>
      <c r="AA32" s="457"/>
      <c r="AB32" s="457"/>
      <c r="AC32" s="457"/>
      <c r="AD32" s="457"/>
      <c r="AE32" s="457"/>
      <c r="AF32" s="457"/>
      <c r="AG32" s="457"/>
      <c r="AH32" s="457"/>
      <c r="AI32" s="457"/>
      <c r="AJ32" s="457"/>
      <c r="AK32" s="457"/>
      <c r="AL32" s="457"/>
      <c r="AM32" s="457"/>
      <c r="AN32" s="457"/>
      <c r="AO32" s="457"/>
      <c r="AP32" s="457"/>
      <c r="AQ32" s="457"/>
      <c r="AR32" s="457"/>
      <c r="AS32" s="457"/>
      <c r="AT32" s="457"/>
      <c r="AU32" s="457"/>
      <c r="AV32" s="457"/>
      <c r="AW32" s="457"/>
      <c r="AX32" s="457"/>
      <c r="AY32" s="457"/>
      <c r="AZ32" s="457"/>
      <c r="BA32" s="457"/>
      <c r="BB32" s="457"/>
      <c r="BC32" s="457"/>
      <c r="BD32" s="457"/>
      <c r="BE32" s="457"/>
      <c r="BF32" s="457"/>
      <c r="BG32" s="457"/>
      <c r="BH32" s="457"/>
      <c r="BI32" s="457"/>
      <c r="BJ32" s="457"/>
      <c r="BK32" s="457"/>
      <c r="BL32" s="457"/>
      <c r="BM32" s="457"/>
      <c r="BN32" s="457"/>
      <c r="BO32" s="457"/>
    </row>
    <row r="33" spans="2:67" s="447" customFormat="1" ht="14.4" x14ac:dyDescent="0.35">
      <c r="B33" s="448" t="s">
        <v>438</v>
      </c>
      <c r="C33" s="448"/>
      <c r="D33" s="448"/>
      <c r="E33" s="453" t="s">
        <v>425</v>
      </c>
      <c r="F33" s="450"/>
      <c r="G33" s="450"/>
      <c r="H33" s="451"/>
      <c r="I33" s="451"/>
      <c r="J33" s="451"/>
      <c r="K33" s="451"/>
      <c r="L33" s="452"/>
      <c r="M33" s="452"/>
      <c r="N33" s="452"/>
      <c r="O33" s="452"/>
      <c r="P33" s="452"/>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7"/>
      <c r="BC33" s="457"/>
      <c r="BD33" s="457"/>
      <c r="BE33" s="457"/>
      <c r="BF33" s="457"/>
      <c r="BG33" s="457"/>
      <c r="BH33" s="457"/>
      <c r="BI33" s="457"/>
      <c r="BJ33" s="457"/>
      <c r="BK33" s="457"/>
      <c r="BL33" s="457"/>
      <c r="BM33" s="457"/>
      <c r="BN33" s="457"/>
      <c r="BO33" s="457"/>
    </row>
    <row r="34" spans="2:67" s="447" customFormat="1" ht="14.4" x14ac:dyDescent="0.35">
      <c r="B34" s="448" t="s">
        <v>439</v>
      </c>
      <c r="C34" s="448"/>
      <c r="D34" s="448"/>
      <c r="E34" s="453" t="s">
        <v>425</v>
      </c>
      <c r="F34" s="450"/>
      <c r="G34" s="450"/>
      <c r="H34" s="451"/>
      <c r="I34" s="451"/>
      <c r="J34" s="451"/>
      <c r="K34" s="451"/>
      <c r="L34" s="452"/>
      <c r="M34" s="452"/>
      <c r="N34" s="452"/>
      <c r="O34" s="452"/>
      <c r="P34" s="452"/>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7"/>
      <c r="AT34" s="457"/>
      <c r="AU34" s="457"/>
      <c r="AV34" s="457"/>
      <c r="AW34" s="457"/>
      <c r="AX34" s="457"/>
      <c r="AY34" s="457"/>
      <c r="AZ34" s="457"/>
      <c r="BA34" s="457"/>
      <c r="BB34" s="457"/>
      <c r="BC34" s="457"/>
      <c r="BD34" s="457"/>
      <c r="BE34" s="457"/>
      <c r="BF34" s="457"/>
      <c r="BG34" s="457"/>
      <c r="BH34" s="457"/>
      <c r="BI34" s="457"/>
      <c r="BJ34" s="457"/>
      <c r="BK34" s="457"/>
      <c r="BL34" s="457"/>
      <c r="BM34" s="457"/>
      <c r="BN34" s="457"/>
      <c r="BO34" s="457"/>
    </row>
    <row r="35" spans="2:67" s="447" customFormat="1" ht="14.4" x14ac:dyDescent="0.35">
      <c r="B35" s="459"/>
      <c r="C35" s="460"/>
      <c r="D35" s="460"/>
      <c r="E35" s="460"/>
      <c r="F35" s="460"/>
      <c r="G35" s="451"/>
      <c r="H35" s="451"/>
      <c r="I35" s="451"/>
      <c r="J35" s="451"/>
      <c r="K35" s="451"/>
      <c r="L35" s="452"/>
      <c r="M35" s="452"/>
      <c r="N35" s="452"/>
      <c r="O35" s="452"/>
      <c r="P35" s="452"/>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7"/>
      <c r="BA35" s="457"/>
      <c r="BB35" s="457"/>
      <c r="BC35" s="457"/>
      <c r="BD35" s="457"/>
      <c r="BE35" s="457"/>
      <c r="BF35" s="457"/>
      <c r="BG35" s="457"/>
      <c r="BH35" s="457"/>
      <c r="BI35" s="457"/>
      <c r="BJ35" s="457"/>
      <c r="BK35" s="457"/>
      <c r="BL35" s="457"/>
      <c r="BM35" s="457"/>
      <c r="BN35" s="457"/>
      <c r="BO35" s="457"/>
    </row>
    <row r="36" spans="2:67" s="447" customFormat="1" ht="14.4" x14ac:dyDescent="0.35">
      <c r="B36" s="432"/>
      <c r="C36" s="432"/>
      <c r="D36" s="432"/>
      <c r="E36" s="433"/>
      <c r="F36" s="434"/>
      <c r="G36" s="434"/>
      <c r="H36" s="434"/>
      <c r="I36" s="434"/>
      <c r="J36" s="432"/>
      <c r="K36" s="417"/>
      <c r="L36" s="417"/>
      <c r="M36" s="417"/>
      <c r="N36" s="417"/>
      <c r="O36" s="417"/>
      <c r="P36" s="457"/>
      <c r="Q36" s="457"/>
      <c r="R36" s="457"/>
      <c r="S36" s="457"/>
      <c r="T36" s="457"/>
      <c r="U36" s="457"/>
      <c r="V36" s="457"/>
      <c r="W36" s="457"/>
      <c r="X36" s="457"/>
      <c r="Y36" s="457"/>
      <c r="Z36" s="457"/>
      <c r="AA36" s="457"/>
      <c r="AB36" s="457"/>
      <c r="AC36" s="457"/>
      <c r="AD36" s="457"/>
      <c r="AE36" s="457"/>
      <c r="AF36" s="457"/>
      <c r="AG36" s="457"/>
      <c r="AH36" s="457"/>
      <c r="AI36" s="457"/>
      <c r="AJ36" s="457"/>
      <c r="AK36" s="457"/>
      <c r="AL36" s="457"/>
      <c r="AM36" s="457"/>
      <c r="AN36" s="457"/>
      <c r="AO36" s="457"/>
      <c r="AP36" s="457"/>
      <c r="AQ36" s="457"/>
      <c r="AR36" s="457"/>
      <c r="AS36" s="457"/>
      <c r="AT36" s="457"/>
      <c r="AU36" s="457"/>
      <c r="AV36" s="457"/>
      <c r="AW36" s="457"/>
      <c r="AX36" s="457"/>
      <c r="AY36" s="457"/>
      <c r="AZ36" s="457"/>
      <c r="BA36" s="457"/>
      <c r="BB36" s="457"/>
      <c r="BC36" s="457"/>
      <c r="BD36" s="457"/>
      <c r="BE36" s="457"/>
      <c r="BF36" s="457"/>
      <c r="BG36" s="457"/>
      <c r="BH36" s="457"/>
      <c r="BI36" s="457"/>
      <c r="BJ36" s="457"/>
      <c r="BK36" s="457"/>
      <c r="BL36" s="457"/>
      <c r="BM36" s="457"/>
      <c r="BN36" s="457"/>
      <c r="BO36" s="457"/>
    </row>
    <row r="37" spans="2:67" s="447" customFormat="1" ht="14.4" x14ac:dyDescent="0.35">
      <c r="B37" s="432"/>
      <c r="C37" s="432"/>
      <c r="D37" s="432"/>
      <c r="E37" s="433"/>
      <c r="F37" s="434"/>
      <c r="G37" s="434"/>
      <c r="H37" s="434"/>
      <c r="I37" s="434"/>
      <c r="J37" s="432"/>
      <c r="K37" s="417"/>
      <c r="L37" s="417"/>
      <c r="M37" s="417"/>
      <c r="N37" s="417"/>
      <c r="O37" s="417"/>
      <c r="P37" s="457"/>
      <c r="Q37" s="457"/>
      <c r="R37" s="457"/>
      <c r="S37" s="457"/>
      <c r="T37" s="457"/>
      <c r="U37" s="457"/>
      <c r="V37" s="457"/>
      <c r="W37" s="457"/>
      <c r="X37" s="457"/>
      <c r="Y37" s="457"/>
      <c r="Z37" s="457"/>
      <c r="AA37" s="457"/>
      <c r="AB37" s="457"/>
      <c r="AC37" s="457"/>
      <c r="AD37" s="457"/>
      <c r="AE37" s="457"/>
      <c r="AF37" s="457"/>
      <c r="AG37" s="457"/>
      <c r="AH37" s="457"/>
      <c r="AI37" s="457"/>
      <c r="AJ37" s="457"/>
      <c r="AK37" s="457"/>
      <c r="AL37" s="457"/>
      <c r="AM37" s="457"/>
      <c r="AN37" s="457"/>
      <c r="AO37" s="457"/>
      <c r="AP37" s="457"/>
      <c r="AQ37" s="457"/>
      <c r="AR37" s="457"/>
      <c r="AS37" s="457"/>
      <c r="AT37" s="457"/>
      <c r="AU37" s="457"/>
      <c r="AV37" s="457"/>
      <c r="AW37" s="457"/>
      <c r="AX37" s="457"/>
      <c r="AY37" s="457"/>
      <c r="AZ37" s="457"/>
      <c r="BA37" s="457"/>
      <c r="BB37" s="457"/>
      <c r="BC37" s="457"/>
      <c r="BD37" s="457"/>
      <c r="BE37" s="457"/>
      <c r="BF37" s="457"/>
      <c r="BG37" s="457"/>
      <c r="BH37" s="457"/>
      <c r="BI37" s="457"/>
      <c r="BJ37" s="457"/>
      <c r="BK37" s="457"/>
      <c r="BL37" s="457"/>
      <c r="BM37" s="457"/>
      <c r="BN37" s="457"/>
      <c r="BO37" s="457"/>
    </row>
    <row r="38" spans="2:67" s="447" customFormat="1" ht="14.4" x14ac:dyDescent="0.35">
      <c r="B38" s="432"/>
      <c r="C38" s="432"/>
      <c r="D38" s="432"/>
      <c r="E38" s="433"/>
      <c r="F38" s="434"/>
      <c r="G38" s="434"/>
      <c r="H38" s="434"/>
      <c r="I38" s="434"/>
      <c r="J38" s="432"/>
      <c r="K38" s="417"/>
      <c r="L38" s="417"/>
      <c r="M38" s="417"/>
      <c r="N38" s="417"/>
      <c r="O38" s="417"/>
      <c r="P38" s="457"/>
      <c r="Q38" s="457"/>
      <c r="R38" s="457"/>
      <c r="S38" s="457"/>
      <c r="T38" s="457"/>
      <c r="U38" s="457"/>
      <c r="V38" s="457"/>
      <c r="W38" s="457"/>
      <c r="X38" s="457"/>
      <c r="Y38" s="457"/>
      <c r="Z38" s="457"/>
      <c r="AA38" s="457"/>
      <c r="AB38" s="457"/>
      <c r="AC38" s="457"/>
      <c r="AD38" s="457"/>
      <c r="AE38" s="457"/>
      <c r="AF38" s="457"/>
      <c r="AG38" s="457"/>
      <c r="AH38" s="457"/>
      <c r="AI38" s="457"/>
      <c r="AJ38" s="457"/>
      <c r="AK38" s="457"/>
      <c r="AL38" s="457"/>
      <c r="AM38" s="457"/>
      <c r="AN38" s="457"/>
      <c r="AO38" s="457"/>
      <c r="AP38" s="457"/>
      <c r="AQ38" s="457"/>
      <c r="AR38" s="457"/>
      <c r="AS38" s="457"/>
      <c r="AT38" s="457"/>
      <c r="AU38" s="457"/>
      <c r="AV38" s="457"/>
      <c r="AW38" s="457"/>
      <c r="AX38" s="457"/>
      <c r="AY38" s="457"/>
      <c r="AZ38" s="457"/>
      <c r="BA38" s="457"/>
      <c r="BB38" s="457"/>
      <c r="BC38" s="457"/>
      <c r="BD38" s="457"/>
      <c r="BE38" s="457"/>
      <c r="BF38" s="457"/>
      <c r="BG38" s="457"/>
      <c r="BH38" s="457"/>
      <c r="BI38" s="457"/>
      <c r="BJ38" s="457"/>
      <c r="BK38" s="457"/>
      <c r="BL38" s="457"/>
      <c r="BM38" s="457"/>
      <c r="BN38" s="457"/>
      <c r="BO38" s="457"/>
    </row>
    <row r="39" spans="2:67" s="447" customFormat="1" ht="14.4" x14ac:dyDescent="0.35">
      <c r="B39" s="432"/>
      <c r="C39" s="432"/>
      <c r="D39" s="432"/>
      <c r="E39" s="433"/>
      <c r="F39" s="434"/>
      <c r="G39" s="434"/>
      <c r="H39" s="434"/>
      <c r="I39" s="434"/>
      <c r="J39" s="432"/>
      <c r="K39" s="417"/>
      <c r="L39" s="417"/>
      <c r="M39" s="417"/>
      <c r="N39" s="417"/>
      <c r="O39" s="417"/>
      <c r="P39" s="457"/>
      <c r="Q39" s="457"/>
      <c r="R39" s="457"/>
      <c r="S39" s="457"/>
      <c r="T39" s="457"/>
      <c r="U39" s="457"/>
      <c r="V39" s="457"/>
      <c r="W39" s="457"/>
      <c r="X39" s="457"/>
      <c r="Y39" s="457"/>
      <c r="Z39" s="457"/>
      <c r="AA39" s="457"/>
      <c r="AB39" s="457"/>
      <c r="AC39" s="457"/>
      <c r="AD39" s="457"/>
      <c r="AE39" s="457"/>
      <c r="AF39" s="457"/>
      <c r="AG39" s="457"/>
      <c r="AH39" s="457"/>
      <c r="AI39" s="457"/>
      <c r="AJ39" s="457"/>
      <c r="AK39" s="457"/>
      <c r="AL39" s="457"/>
      <c r="AM39" s="457"/>
      <c r="AN39" s="457"/>
      <c r="AO39" s="457"/>
      <c r="AP39" s="457"/>
      <c r="AQ39" s="457"/>
      <c r="AR39" s="457"/>
      <c r="AS39" s="457"/>
      <c r="AT39" s="457"/>
      <c r="AU39" s="457"/>
      <c r="AV39" s="457"/>
      <c r="AW39" s="457"/>
      <c r="AX39" s="457"/>
      <c r="AY39" s="457"/>
      <c r="AZ39" s="457"/>
      <c r="BA39" s="457"/>
      <c r="BB39" s="457"/>
      <c r="BC39" s="457"/>
      <c r="BD39" s="457"/>
      <c r="BE39" s="457"/>
      <c r="BF39" s="457"/>
      <c r="BG39" s="457"/>
      <c r="BH39" s="457"/>
      <c r="BI39" s="457"/>
      <c r="BJ39" s="457"/>
      <c r="BK39" s="457"/>
      <c r="BL39" s="457"/>
      <c r="BM39" s="457"/>
      <c r="BN39" s="457"/>
      <c r="BO39" s="457"/>
    </row>
    <row r="40" spans="2:67" s="447" customFormat="1" ht="14.4" x14ac:dyDescent="0.35">
      <c r="B40" s="432"/>
      <c r="C40" s="432"/>
      <c r="D40" s="432"/>
      <c r="E40" s="433"/>
      <c r="F40" s="434"/>
      <c r="G40" s="434"/>
      <c r="H40" s="434"/>
      <c r="I40" s="434"/>
      <c r="J40" s="432"/>
      <c r="K40" s="417"/>
      <c r="L40" s="417"/>
      <c r="M40" s="417"/>
      <c r="N40" s="417"/>
      <c r="O40" s="417"/>
      <c r="P40" s="457"/>
      <c r="Q40" s="457"/>
      <c r="R40" s="457"/>
      <c r="S40" s="457"/>
      <c r="T40" s="457"/>
      <c r="U40" s="457"/>
      <c r="V40" s="457"/>
      <c r="W40" s="457"/>
      <c r="X40" s="457"/>
      <c r="Y40" s="457"/>
      <c r="Z40" s="457"/>
      <c r="AA40" s="457"/>
      <c r="AB40" s="457"/>
      <c r="AC40" s="457"/>
      <c r="AD40" s="457"/>
      <c r="AE40" s="457"/>
      <c r="AF40" s="457"/>
      <c r="AG40" s="457"/>
      <c r="AH40" s="457"/>
      <c r="AI40" s="457"/>
      <c r="AJ40" s="457"/>
      <c r="AK40" s="457"/>
      <c r="AL40" s="457"/>
      <c r="AM40" s="457"/>
      <c r="AN40" s="457"/>
      <c r="AO40" s="457"/>
      <c r="AP40" s="457"/>
      <c r="AQ40" s="457"/>
      <c r="AR40" s="457"/>
      <c r="AS40" s="457"/>
      <c r="AT40" s="457"/>
      <c r="AU40" s="457"/>
      <c r="AV40" s="457"/>
      <c r="AW40" s="457"/>
      <c r="AX40" s="457"/>
      <c r="AY40" s="457"/>
      <c r="AZ40" s="457"/>
      <c r="BA40" s="457"/>
      <c r="BB40" s="457"/>
      <c r="BC40" s="457"/>
      <c r="BD40" s="457"/>
      <c r="BE40" s="457"/>
      <c r="BF40" s="457"/>
      <c r="BG40" s="457"/>
      <c r="BH40" s="457"/>
      <c r="BI40" s="457"/>
      <c r="BJ40" s="457"/>
      <c r="BK40" s="457"/>
      <c r="BL40" s="457"/>
      <c r="BM40" s="457"/>
      <c r="BN40" s="457"/>
      <c r="BO40" s="457"/>
    </row>
    <row r="41" spans="2:67" s="447" customFormat="1" ht="14.4" x14ac:dyDescent="0.35">
      <c r="B41" s="432"/>
      <c r="C41" s="432"/>
      <c r="D41" s="432"/>
      <c r="E41" s="433"/>
      <c r="F41" s="434"/>
      <c r="G41" s="434"/>
      <c r="H41" s="434"/>
      <c r="I41" s="434"/>
      <c r="J41" s="432"/>
      <c r="K41" s="417"/>
      <c r="L41" s="417"/>
      <c r="M41" s="417"/>
      <c r="N41" s="417"/>
      <c r="O41" s="417"/>
      <c r="P41" s="457"/>
      <c r="Q41" s="457"/>
      <c r="R41" s="457"/>
      <c r="S41" s="457"/>
      <c r="T41" s="457"/>
      <c r="U41" s="457"/>
      <c r="V41" s="457"/>
      <c r="W41" s="457"/>
      <c r="X41" s="457"/>
      <c r="Y41" s="457"/>
      <c r="Z41" s="457"/>
      <c r="AA41" s="457"/>
      <c r="AB41" s="457"/>
      <c r="AC41" s="457"/>
      <c r="AD41" s="457"/>
      <c r="AE41" s="457"/>
      <c r="AF41" s="457"/>
      <c r="AG41" s="457"/>
      <c r="AH41" s="457"/>
      <c r="AI41" s="457"/>
      <c r="AJ41" s="457"/>
      <c r="AK41" s="457"/>
      <c r="AL41" s="457"/>
      <c r="AM41" s="457"/>
      <c r="AN41" s="457"/>
      <c r="AO41" s="457"/>
      <c r="AP41" s="457"/>
      <c r="AQ41" s="457"/>
      <c r="AR41" s="457"/>
      <c r="AS41" s="457"/>
      <c r="AT41" s="457"/>
      <c r="AU41" s="457"/>
      <c r="AV41" s="457"/>
      <c r="AW41" s="457"/>
      <c r="AX41" s="457"/>
      <c r="AY41" s="457"/>
      <c r="AZ41" s="457"/>
      <c r="BA41" s="457"/>
      <c r="BB41" s="457"/>
      <c r="BC41" s="457"/>
      <c r="BD41" s="457"/>
      <c r="BE41" s="457"/>
      <c r="BF41" s="457"/>
      <c r="BG41" s="457"/>
      <c r="BH41" s="457"/>
      <c r="BI41" s="457"/>
      <c r="BJ41" s="457"/>
      <c r="BK41" s="457"/>
      <c r="BL41" s="457"/>
      <c r="BM41" s="457"/>
      <c r="BN41" s="457"/>
      <c r="BO41" s="457"/>
    </row>
    <row r="42" spans="2:67" s="447" customFormat="1" ht="14.4" x14ac:dyDescent="0.35">
      <c r="B42" s="432"/>
      <c r="C42" s="432"/>
      <c r="D42" s="432"/>
      <c r="E42" s="433"/>
      <c r="F42" s="434"/>
      <c r="G42" s="434"/>
      <c r="H42" s="434"/>
      <c r="I42" s="434"/>
      <c r="J42" s="432"/>
      <c r="K42" s="417"/>
      <c r="L42" s="417"/>
      <c r="M42" s="417"/>
      <c r="N42" s="417"/>
      <c r="O42" s="417"/>
      <c r="P42" s="457"/>
      <c r="Q42" s="457"/>
      <c r="R42" s="457"/>
      <c r="S42" s="457"/>
      <c r="T42" s="457"/>
      <c r="U42" s="457"/>
      <c r="V42" s="457"/>
      <c r="W42" s="457"/>
      <c r="X42" s="457"/>
      <c r="Y42" s="457"/>
      <c r="Z42" s="457"/>
      <c r="AA42" s="457"/>
      <c r="AB42" s="457"/>
      <c r="AC42" s="457"/>
      <c r="AD42" s="457"/>
      <c r="AE42" s="457"/>
      <c r="AF42" s="457"/>
      <c r="AG42" s="457"/>
      <c r="AH42" s="457"/>
      <c r="AI42" s="457"/>
      <c r="AJ42" s="457"/>
      <c r="AK42" s="457"/>
      <c r="AL42" s="457"/>
      <c r="AM42" s="457"/>
      <c r="AN42" s="457"/>
      <c r="AO42" s="457"/>
      <c r="AP42" s="457"/>
      <c r="AQ42" s="457"/>
      <c r="AR42" s="457"/>
      <c r="AS42" s="457"/>
      <c r="AT42" s="457"/>
      <c r="AU42" s="457"/>
      <c r="AV42" s="457"/>
      <c r="AW42" s="457"/>
      <c r="AX42" s="457"/>
      <c r="AY42" s="457"/>
      <c r="AZ42" s="457"/>
      <c r="BA42" s="457"/>
      <c r="BB42" s="457"/>
      <c r="BC42" s="457"/>
      <c r="BD42" s="457"/>
      <c r="BE42" s="457"/>
      <c r="BF42" s="457"/>
      <c r="BG42" s="457"/>
      <c r="BH42" s="457"/>
      <c r="BI42" s="457"/>
      <c r="BJ42" s="457"/>
      <c r="BK42" s="457"/>
      <c r="BL42" s="457"/>
      <c r="BM42" s="457"/>
      <c r="BN42" s="457"/>
      <c r="BO42" s="457"/>
    </row>
    <row r="43" spans="2:67" ht="42.6" customHeight="1" x14ac:dyDescent="0.35">
      <c r="B43" s="432"/>
      <c r="C43" s="432"/>
      <c r="D43" s="432"/>
      <c r="E43" s="433"/>
      <c r="F43" s="434"/>
      <c r="G43" s="434"/>
      <c r="H43" s="434"/>
      <c r="I43" s="434"/>
      <c r="J43" s="432"/>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c r="AJ43" s="417"/>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61"/>
      <c r="BJ43" s="461"/>
      <c r="BK43" s="461"/>
      <c r="BL43" s="461"/>
      <c r="BM43" s="461"/>
      <c r="BN43" s="461"/>
      <c r="BO43" s="461"/>
    </row>
    <row r="44" spans="2:67" ht="42.6" customHeight="1" x14ac:dyDescent="0.35">
      <c r="B44" s="432"/>
      <c r="C44" s="432"/>
      <c r="D44" s="432"/>
      <c r="E44" s="433"/>
      <c r="F44" s="434"/>
      <c r="G44" s="434"/>
      <c r="H44" s="434"/>
      <c r="I44" s="434"/>
      <c r="J44" s="432"/>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7"/>
      <c r="BE44" s="417"/>
      <c r="BF44" s="417"/>
      <c r="BG44" s="417"/>
      <c r="BH44" s="417"/>
      <c r="BI44" s="461"/>
      <c r="BJ44" s="461"/>
      <c r="BK44" s="461"/>
      <c r="BL44" s="461"/>
      <c r="BM44" s="461"/>
      <c r="BN44" s="461"/>
      <c r="BO44" s="461"/>
    </row>
    <row r="45" spans="2:67" ht="42.6" customHeight="1" x14ac:dyDescent="0.35">
      <c r="B45" s="432"/>
      <c r="C45" s="432"/>
      <c r="D45" s="432"/>
      <c r="E45" s="433"/>
      <c r="F45" s="434"/>
      <c r="G45" s="434"/>
      <c r="H45" s="434"/>
      <c r="I45" s="434"/>
      <c r="J45" s="432"/>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17"/>
      <c r="AP45" s="417"/>
      <c r="AQ45" s="417"/>
      <c r="AR45" s="417"/>
      <c r="AS45" s="417"/>
      <c r="AT45" s="417"/>
      <c r="AU45" s="417"/>
      <c r="AV45" s="417"/>
      <c r="AW45" s="417"/>
      <c r="AX45" s="417"/>
      <c r="AY45" s="417"/>
      <c r="AZ45" s="417"/>
      <c r="BA45" s="417"/>
      <c r="BB45" s="417"/>
      <c r="BC45" s="417"/>
      <c r="BD45" s="417"/>
      <c r="BE45" s="417"/>
      <c r="BF45" s="417"/>
      <c r="BG45" s="417"/>
      <c r="BH45" s="417"/>
      <c r="BI45" s="461"/>
      <c r="BJ45" s="461"/>
      <c r="BK45" s="461"/>
      <c r="BL45" s="461"/>
      <c r="BM45" s="461"/>
      <c r="BN45" s="461"/>
      <c r="BO45" s="461"/>
    </row>
    <row r="46" spans="2:67" ht="42.6" customHeight="1" x14ac:dyDescent="0.35">
      <c r="B46" s="432"/>
      <c r="C46" s="432"/>
      <c r="D46" s="432"/>
      <c r="E46" s="433"/>
      <c r="F46" s="434"/>
      <c r="G46" s="434"/>
      <c r="H46" s="434"/>
      <c r="I46" s="434"/>
      <c r="J46" s="432"/>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61"/>
      <c r="BJ46" s="461"/>
      <c r="BK46" s="461"/>
      <c r="BL46" s="461"/>
      <c r="BM46" s="461"/>
      <c r="BN46" s="461"/>
      <c r="BO46" s="461"/>
    </row>
    <row r="47" spans="2:67" ht="42.6" customHeight="1" x14ac:dyDescent="0.35">
      <c r="B47" s="432"/>
      <c r="C47" s="432"/>
      <c r="D47" s="432"/>
      <c r="E47" s="433"/>
      <c r="F47" s="434"/>
      <c r="G47" s="434"/>
      <c r="H47" s="434"/>
      <c r="I47" s="434"/>
      <c r="J47" s="432"/>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17"/>
      <c r="AP47" s="417"/>
      <c r="AQ47" s="417"/>
      <c r="AR47" s="417"/>
      <c r="AS47" s="417"/>
      <c r="AT47" s="417"/>
      <c r="AU47" s="417"/>
      <c r="AV47" s="417"/>
      <c r="AW47" s="417"/>
      <c r="AX47" s="417"/>
      <c r="AY47" s="417"/>
      <c r="AZ47" s="417"/>
      <c r="BA47" s="417"/>
      <c r="BB47" s="417"/>
      <c r="BC47" s="417"/>
      <c r="BD47" s="417"/>
      <c r="BE47" s="417"/>
      <c r="BF47" s="417"/>
      <c r="BG47" s="417"/>
      <c r="BH47" s="417"/>
      <c r="BI47" s="461"/>
      <c r="BJ47" s="461"/>
      <c r="BK47" s="461"/>
      <c r="BL47" s="461"/>
      <c r="BM47" s="461"/>
      <c r="BN47" s="461"/>
      <c r="BO47" s="461"/>
    </row>
    <row r="48" spans="2:67" ht="42.6" customHeight="1" x14ac:dyDescent="0.35">
      <c r="B48" s="432"/>
      <c r="C48" s="432"/>
      <c r="D48" s="432"/>
      <c r="E48" s="433"/>
      <c r="F48" s="434"/>
      <c r="G48" s="434"/>
      <c r="H48" s="434"/>
      <c r="I48" s="434"/>
      <c r="J48" s="432"/>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417"/>
      <c r="AR48" s="417"/>
      <c r="AS48" s="417"/>
      <c r="AT48" s="417"/>
      <c r="AU48" s="417"/>
      <c r="AV48" s="417"/>
      <c r="AW48" s="417"/>
      <c r="AX48" s="417"/>
      <c r="AY48" s="417"/>
      <c r="AZ48" s="417"/>
      <c r="BA48" s="417"/>
      <c r="BB48" s="417"/>
      <c r="BC48" s="417"/>
      <c r="BD48" s="417"/>
      <c r="BE48" s="417"/>
      <c r="BF48" s="417"/>
      <c r="BG48" s="417"/>
      <c r="BH48" s="417"/>
      <c r="BI48" s="461"/>
      <c r="BJ48" s="461"/>
      <c r="BK48" s="461"/>
      <c r="BL48" s="461"/>
      <c r="BM48" s="461"/>
      <c r="BN48" s="461"/>
      <c r="BO48" s="461"/>
    </row>
    <row r="49" spans="2:67" ht="42.6" customHeight="1" x14ac:dyDescent="0.35">
      <c r="B49" s="432"/>
      <c r="C49" s="432"/>
      <c r="D49" s="432"/>
      <c r="E49" s="433"/>
      <c r="F49" s="434"/>
      <c r="G49" s="434"/>
      <c r="H49" s="434"/>
      <c r="I49" s="434"/>
      <c r="J49" s="432"/>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61"/>
      <c r="BJ49" s="461"/>
      <c r="BK49" s="461"/>
      <c r="BL49" s="461"/>
      <c r="BM49" s="461"/>
      <c r="BN49" s="461"/>
      <c r="BO49" s="461"/>
    </row>
    <row r="50" spans="2:67" ht="42.6" customHeight="1" x14ac:dyDescent="0.35">
      <c r="B50" s="432"/>
      <c r="C50" s="432"/>
      <c r="D50" s="432"/>
      <c r="E50" s="433"/>
      <c r="F50" s="434"/>
      <c r="G50" s="434"/>
      <c r="H50" s="434"/>
      <c r="I50" s="434"/>
      <c r="J50" s="432"/>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417"/>
      <c r="AM50" s="417"/>
      <c r="AN50" s="417"/>
      <c r="AO50" s="417"/>
      <c r="AP50" s="417"/>
      <c r="AQ50" s="417"/>
      <c r="AR50" s="417"/>
      <c r="AS50" s="417"/>
      <c r="AT50" s="417"/>
      <c r="AU50" s="417"/>
      <c r="AV50" s="417"/>
      <c r="AW50" s="417"/>
      <c r="AX50" s="417"/>
      <c r="AY50" s="417"/>
      <c r="AZ50" s="417"/>
      <c r="BA50" s="417"/>
      <c r="BB50" s="417"/>
      <c r="BC50" s="417"/>
      <c r="BD50" s="417"/>
      <c r="BE50" s="417"/>
      <c r="BF50" s="417"/>
      <c r="BG50" s="417"/>
      <c r="BH50" s="417"/>
      <c r="BI50" s="461"/>
      <c r="BJ50" s="461"/>
      <c r="BK50" s="461"/>
      <c r="BL50" s="461"/>
      <c r="BM50" s="461"/>
      <c r="BN50" s="461"/>
      <c r="BO50" s="461"/>
    </row>
    <row r="51" spans="2:67" ht="42.6" customHeight="1" x14ac:dyDescent="0.35">
      <c r="B51" s="432"/>
      <c r="C51" s="432"/>
      <c r="D51" s="432"/>
      <c r="E51" s="433"/>
      <c r="F51" s="434"/>
      <c r="G51" s="434"/>
      <c r="H51" s="434"/>
      <c r="I51" s="434"/>
      <c r="J51" s="432"/>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417"/>
      <c r="AS51" s="417"/>
      <c r="AT51" s="417"/>
      <c r="AU51" s="417"/>
      <c r="AV51" s="417"/>
      <c r="AW51" s="417"/>
      <c r="AX51" s="417"/>
      <c r="AY51" s="417"/>
      <c r="AZ51" s="417"/>
      <c r="BA51" s="417"/>
      <c r="BB51" s="417"/>
      <c r="BC51" s="417"/>
      <c r="BD51" s="417"/>
      <c r="BE51" s="417"/>
      <c r="BF51" s="417"/>
      <c r="BG51" s="417"/>
      <c r="BH51" s="417"/>
      <c r="BI51" s="461"/>
      <c r="BJ51" s="461"/>
      <c r="BK51" s="461"/>
      <c r="BL51" s="461"/>
      <c r="BM51" s="461"/>
      <c r="BN51" s="461"/>
      <c r="BO51" s="461"/>
    </row>
    <row r="52" spans="2:67" ht="42.6" customHeight="1" x14ac:dyDescent="0.35">
      <c r="B52" s="432"/>
      <c r="C52" s="432"/>
      <c r="D52" s="432"/>
      <c r="E52" s="433"/>
      <c r="F52" s="434"/>
      <c r="G52" s="434"/>
      <c r="H52" s="434"/>
      <c r="I52" s="434"/>
      <c r="J52" s="432"/>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417"/>
      <c r="AJ52" s="417"/>
      <c r="AK52" s="417"/>
      <c r="AL52" s="417"/>
      <c r="AM52" s="417"/>
      <c r="AN52" s="417"/>
      <c r="AO52" s="417"/>
      <c r="AP52" s="417"/>
      <c r="AQ52" s="417"/>
      <c r="AR52" s="417"/>
      <c r="AS52" s="417"/>
      <c r="AT52" s="417"/>
      <c r="AU52" s="417"/>
      <c r="AV52" s="417"/>
      <c r="AW52" s="417"/>
      <c r="AX52" s="417"/>
      <c r="AY52" s="417"/>
      <c r="AZ52" s="417"/>
      <c r="BA52" s="417"/>
      <c r="BB52" s="417"/>
      <c r="BC52" s="417"/>
      <c r="BD52" s="417"/>
      <c r="BE52" s="417"/>
      <c r="BF52" s="417"/>
      <c r="BG52" s="417"/>
      <c r="BH52" s="417"/>
      <c r="BI52" s="461"/>
      <c r="BJ52" s="461"/>
      <c r="BK52" s="461"/>
      <c r="BL52" s="461"/>
      <c r="BM52" s="461"/>
      <c r="BN52" s="461"/>
      <c r="BO52" s="461"/>
    </row>
    <row r="53" spans="2:67" ht="42.6" customHeight="1" x14ac:dyDescent="0.35">
      <c r="B53" s="432"/>
      <c r="C53" s="432"/>
      <c r="D53" s="432"/>
      <c r="E53" s="433"/>
      <c r="F53" s="434"/>
      <c r="G53" s="434"/>
      <c r="H53" s="434"/>
      <c r="I53" s="434"/>
      <c r="J53" s="432"/>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17"/>
      <c r="AP53" s="417"/>
      <c r="AQ53" s="417"/>
      <c r="AR53" s="417"/>
      <c r="AS53" s="417"/>
      <c r="AT53" s="417"/>
      <c r="AU53" s="417"/>
      <c r="AV53" s="417"/>
      <c r="AW53" s="417"/>
      <c r="AX53" s="417"/>
      <c r="AY53" s="417"/>
      <c r="AZ53" s="417"/>
      <c r="BA53" s="417"/>
      <c r="BB53" s="417"/>
      <c r="BC53" s="417"/>
      <c r="BD53" s="417"/>
      <c r="BE53" s="417"/>
      <c r="BF53" s="417"/>
      <c r="BG53" s="417"/>
      <c r="BH53" s="417"/>
      <c r="BI53" s="461"/>
      <c r="BJ53" s="461"/>
      <c r="BK53" s="461"/>
      <c r="BL53" s="461"/>
      <c r="BM53" s="461"/>
      <c r="BN53" s="461"/>
      <c r="BO53" s="461"/>
    </row>
    <row r="54" spans="2:67" ht="42.6" customHeight="1" x14ac:dyDescent="0.35">
      <c r="B54" s="432"/>
      <c r="C54" s="432"/>
      <c r="D54" s="432"/>
      <c r="E54" s="433"/>
      <c r="F54" s="434"/>
      <c r="G54" s="434"/>
      <c r="H54" s="434"/>
      <c r="I54" s="434"/>
      <c r="J54" s="432"/>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c r="AN54" s="417"/>
      <c r="AO54" s="417"/>
      <c r="AP54" s="417"/>
      <c r="AQ54" s="417"/>
      <c r="AR54" s="417"/>
      <c r="AS54" s="417"/>
      <c r="AT54" s="417"/>
      <c r="AU54" s="417"/>
      <c r="AV54" s="417"/>
      <c r="AW54" s="417"/>
      <c r="AX54" s="417"/>
      <c r="AY54" s="417"/>
      <c r="AZ54" s="417"/>
      <c r="BA54" s="417"/>
      <c r="BB54" s="417"/>
      <c r="BC54" s="417"/>
      <c r="BD54" s="417"/>
      <c r="BE54" s="417"/>
      <c r="BF54" s="417"/>
      <c r="BG54" s="417"/>
      <c r="BH54" s="417"/>
      <c r="BI54" s="461"/>
      <c r="BJ54" s="461"/>
      <c r="BK54" s="461"/>
      <c r="BL54" s="461"/>
      <c r="BM54" s="461"/>
      <c r="BN54" s="461"/>
      <c r="BO54" s="461"/>
    </row>
    <row r="55" spans="2:67" ht="42.6" customHeight="1" x14ac:dyDescent="0.35">
      <c r="B55" s="432"/>
      <c r="C55" s="432"/>
      <c r="D55" s="432"/>
      <c r="E55" s="433"/>
      <c r="F55" s="434"/>
      <c r="G55" s="434"/>
      <c r="H55" s="434"/>
      <c r="I55" s="434"/>
      <c r="J55" s="432"/>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17"/>
      <c r="AP55" s="417"/>
      <c r="AQ55" s="417"/>
      <c r="AR55" s="417"/>
      <c r="AS55" s="417"/>
      <c r="AT55" s="417"/>
      <c r="AU55" s="417"/>
      <c r="AV55" s="417"/>
      <c r="AW55" s="417"/>
      <c r="AX55" s="417"/>
      <c r="AY55" s="417"/>
      <c r="AZ55" s="417"/>
      <c r="BA55" s="417"/>
      <c r="BB55" s="417"/>
      <c r="BC55" s="417"/>
      <c r="BD55" s="417"/>
      <c r="BE55" s="417"/>
      <c r="BF55" s="417"/>
      <c r="BG55" s="417"/>
      <c r="BH55" s="417"/>
      <c r="BI55" s="461"/>
      <c r="BJ55" s="461"/>
      <c r="BK55" s="461"/>
      <c r="BL55" s="461"/>
      <c r="BM55" s="461"/>
      <c r="BN55" s="461"/>
      <c r="BO55" s="461"/>
    </row>
    <row r="56" spans="2:67" ht="42.6" customHeight="1" x14ac:dyDescent="0.35">
      <c r="B56" s="432"/>
      <c r="C56" s="432"/>
      <c r="D56" s="432"/>
      <c r="E56" s="433"/>
      <c r="F56" s="434"/>
      <c r="G56" s="434"/>
      <c r="H56" s="434"/>
      <c r="I56" s="434"/>
      <c r="J56" s="432"/>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17"/>
      <c r="AP56" s="417"/>
      <c r="AQ56" s="417"/>
      <c r="AR56" s="417"/>
      <c r="AS56" s="417"/>
      <c r="AT56" s="417"/>
      <c r="AU56" s="417"/>
      <c r="AV56" s="417"/>
      <c r="AW56" s="417"/>
      <c r="AX56" s="417"/>
      <c r="AY56" s="417"/>
      <c r="AZ56" s="417"/>
      <c r="BA56" s="417"/>
      <c r="BB56" s="417"/>
      <c r="BC56" s="417"/>
      <c r="BD56" s="417"/>
      <c r="BE56" s="417"/>
      <c r="BF56" s="417"/>
      <c r="BG56" s="417"/>
      <c r="BH56" s="417"/>
      <c r="BI56" s="461"/>
      <c r="BJ56" s="461"/>
      <c r="BK56" s="461"/>
      <c r="BL56" s="461"/>
      <c r="BM56" s="461"/>
      <c r="BN56" s="461"/>
      <c r="BO56" s="461"/>
    </row>
    <row r="57" spans="2:67" ht="42.6" customHeight="1" x14ac:dyDescent="0.35">
      <c r="B57" s="432"/>
      <c r="C57" s="432"/>
      <c r="D57" s="432"/>
      <c r="E57" s="433"/>
      <c r="F57" s="434"/>
      <c r="G57" s="434"/>
      <c r="H57" s="434"/>
      <c r="I57" s="434"/>
      <c r="J57" s="432"/>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17"/>
      <c r="AP57" s="417"/>
      <c r="AQ57" s="417"/>
      <c r="AR57" s="417"/>
      <c r="AS57" s="417"/>
      <c r="AT57" s="417"/>
      <c r="AU57" s="417"/>
      <c r="AV57" s="417"/>
      <c r="AW57" s="417"/>
      <c r="AX57" s="417"/>
      <c r="AY57" s="417"/>
      <c r="AZ57" s="417"/>
      <c r="BA57" s="417"/>
      <c r="BB57" s="417"/>
      <c r="BC57" s="417"/>
      <c r="BD57" s="417"/>
      <c r="BE57" s="417"/>
      <c r="BF57" s="417"/>
      <c r="BG57" s="417"/>
      <c r="BH57" s="417"/>
      <c r="BI57" s="461"/>
      <c r="BJ57" s="461"/>
      <c r="BK57" s="461"/>
      <c r="BL57" s="461"/>
      <c r="BM57" s="461"/>
      <c r="BN57" s="461"/>
      <c r="BO57" s="461"/>
    </row>
    <row r="58" spans="2:67" ht="42.6" customHeight="1" x14ac:dyDescent="0.35">
      <c r="B58" s="432"/>
      <c r="C58" s="432"/>
      <c r="D58" s="432"/>
      <c r="E58" s="433"/>
      <c r="F58" s="434"/>
      <c r="G58" s="434"/>
      <c r="H58" s="434"/>
      <c r="I58" s="434"/>
      <c r="J58" s="432"/>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17"/>
      <c r="AP58" s="417"/>
      <c r="AQ58" s="417"/>
      <c r="AR58" s="417"/>
      <c r="AS58" s="417"/>
      <c r="AT58" s="417"/>
      <c r="AU58" s="417"/>
      <c r="AV58" s="417"/>
      <c r="AW58" s="417"/>
      <c r="AX58" s="417"/>
      <c r="AY58" s="417"/>
      <c r="AZ58" s="417"/>
      <c r="BA58" s="417"/>
      <c r="BB58" s="417"/>
      <c r="BC58" s="417"/>
      <c r="BD58" s="417"/>
      <c r="BE58" s="417"/>
      <c r="BF58" s="417"/>
      <c r="BG58" s="417"/>
      <c r="BH58" s="417"/>
      <c r="BI58" s="461"/>
      <c r="BJ58" s="461"/>
      <c r="BK58" s="461"/>
      <c r="BL58" s="461"/>
      <c r="BM58" s="461"/>
      <c r="BN58" s="461"/>
      <c r="BO58" s="461"/>
    </row>
    <row r="59" spans="2:67" ht="42.6" customHeight="1" x14ac:dyDescent="0.35">
      <c r="B59" s="432"/>
      <c r="C59" s="432"/>
      <c r="D59" s="432"/>
      <c r="E59" s="433"/>
      <c r="F59" s="434"/>
      <c r="G59" s="434"/>
      <c r="H59" s="434"/>
      <c r="I59" s="434"/>
      <c r="J59" s="432"/>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c r="AN59" s="417"/>
      <c r="AO59" s="417"/>
      <c r="AP59" s="417"/>
      <c r="AQ59" s="417"/>
      <c r="AR59" s="417"/>
      <c r="AS59" s="417"/>
      <c r="AT59" s="417"/>
      <c r="AU59" s="417"/>
      <c r="AV59" s="417"/>
      <c r="AW59" s="417"/>
      <c r="AX59" s="417"/>
      <c r="AY59" s="417"/>
      <c r="AZ59" s="417"/>
      <c r="BA59" s="417"/>
      <c r="BB59" s="417"/>
      <c r="BC59" s="417"/>
      <c r="BD59" s="417"/>
      <c r="BE59" s="417"/>
      <c r="BF59" s="417"/>
      <c r="BG59" s="417"/>
      <c r="BH59" s="417"/>
      <c r="BI59" s="461"/>
      <c r="BJ59" s="461"/>
      <c r="BK59" s="461"/>
      <c r="BL59" s="461"/>
      <c r="BM59" s="461"/>
      <c r="BN59" s="461"/>
      <c r="BO59" s="461"/>
    </row>
    <row r="60" spans="2:67" ht="42.6" customHeight="1" x14ac:dyDescent="0.35">
      <c r="B60" s="432"/>
      <c r="C60" s="432"/>
      <c r="D60" s="432"/>
      <c r="E60" s="433"/>
      <c r="F60" s="434"/>
      <c r="G60" s="434"/>
      <c r="H60" s="434"/>
      <c r="I60" s="434"/>
      <c r="J60" s="432"/>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17"/>
      <c r="AP60" s="417"/>
      <c r="AQ60" s="417"/>
      <c r="AR60" s="417"/>
      <c r="AS60" s="417"/>
      <c r="AT60" s="417"/>
      <c r="AU60" s="417"/>
      <c r="AV60" s="417"/>
      <c r="AW60" s="417"/>
      <c r="AX60" s="417"/>
      <c r="AY60" s="417"/>
      <c r="AZ60" s="417"/>
      <c r="BA60" s="417"/>
      <c r="BB60" s="417"/>
      <c r="BC60" s="417"/>
      <c r="BD60" s="417"/>
      <c r="BE60" s="417"/>
      <c r="BF60" s="417"/>
      <c r="BG60" s="417"/>
      <c r="BH60" s="417"/>
      <c r="BI60" s="461"/>
      <c r="BJ60" s="461"/>
      <c r="BK60" s="461"/>
      <c r="BL60" s="461"/>
      <c r="BM60" s="461"/>
      <c r="BN60" s="461"/>
      <c r="BO60" s="461"/>
    </row>
    <row r="61" spans="2:67" ht="42.6" customHeight="1" x14ac:dyDescent="0.35">
      <c r="B61" s="432"/>
      <c r="C61" s="432"/>
      <c r="D61" s="432"/>
      <c r="E61" s="433"/>
      <c r="F61" s="434"/>
      <c r="G61" s="434"/>
      <c r="H61" s="434"/>
      <c r="I61" s="434"/>
      <c r="J61" s="432"/>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17"/>
      <c r="AO61" s="417"/>
      <c r="AP61" s="417"/>
      <c r="AQ61" s="417"/>
      <c r="AR61" s="417"/>
      <c r="AS61" s="417"/>
      <c r="AT61" s="417"/>
      <c r="AU61" s="417"/>
      <c r="AV61" s="417"/>
      <c r="AW61" s="417"/>
      <c r="AX61" s="417"/>
      <c r="AY61" s="417"/>
      <c r="AZ61" s="417"/>
      <c r="BA61" s="417"/>
      <c r="BB61" s="417"/>
      <c r="BC61" s="417"/>
      <c r="BD61" s="417"/>
      <c r="BE61" s="417"/>
      <c r="BF61" s="417"/>
      <c r="BG61" s="417"/>
      <c r="BH61" s="417"/>
      <c r="BI61" s="461"/>
      <c r="BJ61" s="461"/>
      <c r="BK61" s="461"/>
      <c r="BL61" s="461"/>
      <c r="BM61" s="461"/>
      <c r="BN61" s="461"/>
      <c r="BO61" s="461"/>
    </row>
    <row r="62" spans="2:67" ht="42.6" customHeight="1" x14ac:dyDescent="0.35">
      <c r="B62" s="432"/>
      <c r="C62" s="432"/>
      <c r="D62" s="432"/>
      <c r="E62" s="433"/>
      <c r="F62" s="434"/>
      <c r="G62" s="434"/>
      <c r="H62" s="434"/>
      <c r="I62" s="434"/>
      <c r="J62" s="432"/>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17"/>
      <c r="AP62" s="417"/>
      <c r="AQ62" s="417"/>
      <c r="AR62" s="417"/>
      <c r="AS62" s="417"/>
      <c r="AT62" s="417"/>
      <c r="AU62" s="417"/>
      <c r="AV62" s="417"/>
      <c r="AW62" s="417"/>
      <c r="AX62" s="417"/>
      <c r="AY62" s="417"/>
      <c r="AZ62" s="417"/>
      <c r="BA62" s="417"/>
      <c r="BB62" s="417"/>
      <c r="BC62" s="417"/>
      <c r="BD62" s="417"/>
      <c r="BE62" s="417"/>
      <c r="BF62" s="417"/>
      <c r="BG62" s="417"/>
      <c r="BH62" s="417"/>
      <c r="BI62" s="461"/>
      <c r="BJ62" s="461"/>
      <c r="BK62" s="461"/>
      <c r="BL62" s="461"/>
      <c r="BM62" s="461"/>
      <c r="BN62" s="461"/>
      <c r="BO62" s="461"/>
    </row>
    <row r="63" spans="2:67" ht="42.6" customHeight="1" x14ac:dyDescent="0.35">
      <c r="B63" s="432"/>
      <c r="C63" s="432"/>
      <c r="D63" s="432"/>
      <c r="E63" s="433"/>
      <c r="F63" s="434"/>
      <c r="G63" s="434"/>
      <c r="H63" s="434"/>
      <c r="I63" s="434"/>
      <c r="J63" s="432"/>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17"/>
      <c r="AP63" s="417"/>
      <c r="AQ63" s="417"/>
      <c r="AR63" s="417"/>
      <c r="AS63" s="417"/>
      <c r="AT63" s="417"/>
      <c r="AU63" s="417"/>
      <c r="AV63" s="417"/>
      <c r="AW63" s="417"/>
      <c r="AX63" s="417"/>
      <c r="AY63" s="417"/>
      <c r="AZ63" s="417"/>
      <c r="BA63" s="417"/>
      <c r="BB63" s="417"/>
      <c r="BC63" s="417"/>
      <c r="BD63" s="417"/>
      <c r="BE63" s="417"/>
      <c r="BF63" s="417"/>
      <c r="BG63" s="417"/>
      <c r="BH63" s="417"/>
      <c r="BI63" s="461"/>
      <c r="BJ63" s="461"/>
      <c r="BK63" s="461"/>
      <c r="BL63" s="461"/>
      <c r="BM63" s="461"/>
      <c r="BN63" s="461"/>
      <c r="BO63" s="461"/>
    </row>
    <row r="64" spans="2:67" ht="42.6" customHeight="1" x14ac:dyDescent="0.35">
      <c r="B64" s="432"/>
      <c r="C64" s="432"/>
      <c r="D64" s="432"/>
      <c r="E64" s="433"/>
      <c r="F64" s="434"/>
      <c r="G64" s="434"/>
      <c r="H64" s="434"/>
      <c r="I64" s="434"/>
      <c r="J64" s="432"/>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7"/>
      <c r="AO64" s="417"/>
      <c r="AP64" s="417"/>
      <c r="AQ64" s="417"/>
      <c r="AR64" s="417"/>
      <c r="AS64" s="417"/>
      <c r="AT64" s="417"/>
      <c r="AU64" s="417"/>
      <c r="AV64" s="417"/>
      <c r="AW64" s="417"/>
      <c r="AX64" s="417"/>
      <c r="AY64" s="417"/>
      <c r="AZ64" s="417"/>
      <c r="BA64" s="417"/>
      <c r="BB64" s="417"/>
      <c r="BC64" s="417"/>
      <c r="BD64" s="417"/>
      <c r="BE64" s="417"/>
      <c r="BF64" s="417"/>
      <c r="BG64" s="417"/>
      <c r="BH64" s="417"/>
      <c r="BI64" s="461"/>
      <c r="BJ64" s="461"/>
      <c r="BK64" s="461"/>
      <c r="BL64" s="461"/>
      <c r="BM64" s="461"/>
      <c r="BN64" s="461"/>
      <c r="BO64" s="461"/>
    </row>
    <row r="65" spans="2:67" ht="42.6" customHeight="1" x14ac:dyDescent="0.35">
      <c r="B65" s="432"/>
      <c r="C65" s="432"/>
      <c r="D65" s="432"/>
      <c r="E65" s="433"/>
      <c r="F65" s="434"/>
      <c r="G65" s="434"/>
      <c r="H65" s="434"/>
      <c r="I65" s="434"/>
      <c r="J65" s="432"/>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17"/>
      <c r="AP65" s="417"/>
      <c r="AQ65" s="417"/>
      <c r="AR65" s="417"/>
      <c r="AS65" s="417"/>
      <c r="AT65" s="417"/>
      <c r="AU65" s="417"/>
      <c r="AV65" s="417"/>
      <c r="AW65" s="417"/>
      <c r="AX65" s="417"/>
      <c r="AY65" s="417"/>
      <c r="AZ65" s="417"/>
      <c r="BA65" s="417"/>
      <c r="BB65" s="417"/>
      <c r="BC65" s="417"/>
      <c r="BD65" s="417"/>
      <c r="BE65" s="417"/>
      <c r="BF65" s="417"/>
      <c r="BG65" s="417"/>
      <c r="BH65" s="417"/>
      <c r="BI65" s="461"/>
      <c r="BJ65" s="461"/>
      <c r="BK65" s="461"/>
      <c r="BL65" s="461"/>
      <c r="BM65" s="461"/>
      <c r="BN65" s="461"/>
      <c r="BO65" s="461"/>
    </row>
    <row r="66" spans="2:67" ht="42.6" customHeight="1" x14ac:dyDescent="0.35">
      <c r="B66" s="432"/>
      <c r="C66" s="432"/>
      <c r="D66" s="432"/>
      <c r="E66" s="432"/>
      <c r="F66" s="434"/>
      <c r="G66" s="434"/>
      <c r="H66" s="434"/>
      <c r="I66" s="434"/>
      <c r="J66" s="432"/>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17"/>
      <c r="AP66" s="417"/>
      <c r="AQ66" s="417"/>
      <c r="AR66" s="417"/>
      <c r="AS66" s="417"/>
      <c r="AT66" s="417"/>
      <c r="AU66" s="417"/>
      <c r="AV66" s="417"/>
      <c r="AW66" s="417"/>
      <c r="AX66" s="417"/>
      <c r="AY66" s="417"/>
      <c r="AZ66" s="417"/>
      <c r="BA66" s="417"/>
      <c r="BB66" s="417"/>
      <c r="BC66" s="417"/>
      <c r="BD66" s="417"/>
      <c r="BE66" s="417"/>
      <c r="BF66" s="417"/>
      <c r="BG66" s="417"/>
      <c r="BH66" s="417"/>
      <c r="BI66" s="461"/>
      <c r="BJ66" s="461"/>
      <c r="BK66" s="461"/>
      <c r="BL66" s="461"/>
      <c r="BM66" s="461"/>
      <c r="BN66" s="461"/>
      <c r="BO66" s="461"/>
    </row>
    <row r="67" spans="2:67" ht="42.6" customHeight="1" x14ac:dyDescent="0.35">
      <c r="B67" s="432"/>
      <c r="C67" s="432"/>
      <c r="D67" s="432"/>
      <c r="E67" s="432"/>
      <c r="F67" s="434"/>
      <c r="G67" s="434"/>
      <c r="H67" s="434"/>
      <c r="I67" s="434"/>
      <c r="J67" s="432"/>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17"/>
      <c r="AP67" s="417"/>
      <c r="AQ67" s="417"/>
      <c r="AR67" s="417"/>
      <c r="AS67" s="417"/>
      <c r="AT67" s="417"/>
      <c r="AU67" s="417"/>
      <c r="AV67" s="417"/>
      <c r="AW67" s="417"/>
      <c r="AX67" s="417"/>
      <c r="AY67" s="417"/>
      <c r="AZ67" s="417"/>
      <c r="BA67" s="417"/>
      <c r="BB67" s="417"/>
      <c r="BC67" s="417"/>
      <c r="BD67" s="417"/>
      <c r="BE67" s="417"/>
      <c r="BF67" s="417"/>
      <c r="BG67" s="417"/>
      <c r="BH67" s="417"/>
      <c r="BI67" s="461"/>
      <c r="BJ67" s="461"/>
      <c r="BK67" s="461"/>
      <c r="BL67" s="461"/>
      <c r="BM67" s="461"/>
      <c r="BN67" s="461"/>
      <c r="BO67" s="461"/>
    </row>
    <row r="68" spans="2:67" ht="42.6" customHeight="1" x14ac:dyDescent="0.35">
      <c r="B68" s="432"/>
      <c r="C68" s="432"/>
      <c r="D68" s="432"/>
      <c r="E68" s="432"/>
      <c r="F68" s="434"/>
      <c r="G68" s="434"/>
      <c r="H68" s="434"/>
      <c r="I68" s="434"/>
      <c r="J68" s="432"/>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17"/>
      <c r="AP68" s="417"/>
      <c r="AQ68" s="417"/>
      <c r="AR68" s="417"/>
      <c r="AS68" s="417"/>
      <c r="AT68" s="417"/>
      <c r="AU68" s="417"/>
      <c r="AV68" s="417"/>
      <c r="AW68" s="417"/>
      <c r="AX68" s="417"/>
      <c r="AY68" s="417"/>
      <c r="AZ68" s="417"/>
      <c r="BA68" s="417"/>
      <c r="BB68" s="417"/>
      <c r="BC68" s="417"/>
      <c r="BD68" s="417"/>
      <c r="BE68" s="417"/>
      <c r="BF68" s="417"/>
      <c r="BG68" s="417"/>
      <c r="BH68" s="417"/>
      <c r="BI68" s="461"/>
      <c r="BJ68" s="461"/>
      <c r="BK68" s="461"/>
      <c r="BL68" s="461"/>
      <c r="BM68" s="461"/>
      <c r="BN68" s="461"/>
      <c r="BO68" s="461"/>
    </row>
    <row r="69" spans="2:67" ht="42.6" customHeight="1" x14ac:dyDescent="0.35">
      <c r="B69" s="432"/>
      <c r="C69" s="432"/>
      <c r="D69" s="432"/>
      <c r="E69" s="432"/>
      <c r="F69" s="434"/>
      <c r="G69" s="434"/>
      <c r="H69" s="434"/>
      <c r="I69" s="434"/>
      <c r="J69" s="432"/>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17"/>
      <c r="AP69" s="417"/>
      <c r="AQ69" s="417"/>
      <c r="AR69" s="417"/>
      <c r="AS69" s="417"/>
      <c r="AT69" s="417"/>
      <c r="AU69" s="417"/>
      <c r="AV69" s="417"/>
      <c r="AW69" s="417"/>
      <c r="AX69" s="417"/>
      <c r="AY69" s="417"/>
      <c r="AZ69" s="417"/>
      <c r="BA69" s="417"/>
      <c r="BB69" s="417"/>
      <c r="BC69" s="417"/>
      <c r="BD69" s="417"/>
      <c r="BE69" s="417"/>
      <c r="BF69" s="417"/>
      <c r="BG69" s="417"/>
      <c r="BH69" s="417"/>
      <c r="BI69" s="461"/>
      <c r="BJ69" s="461"/>
      <c r="BK69" s="461"/>
      <c r="BL69" s="461"/>
      <c r="BM69" s="461"/>
      <c r="BN69" s="461"/>
      <c r="BO69" s="461"/>
    </row>
    <row r="70" spans="2:67" ht="42.6" customHeight="1" x14ac:dyDescent="0.35">
      <c r="B70" s="432"/>
      <c r="C70" s="432"/>
      <c r="D70" s="432"/>
      <c r="E70" s="432"/>
      <c r="F70" s="434"/>
      <c r="G70" s="434"/>
      <c r="H70" s="434"/>
      <c r="I70" s="434"/>
      <c r="J70" s="432"/>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61"/>
      <c r="BJ70" s="461"/>
      <c r="BK70" s="461"/>
      <c r="BL70" s="461"/>
      <c r="BM70" s="461"/>
      <c r="BN70" s="461"/>
      <c r="BO70" s="461"/>
    </row>
    <row r="71" spans="2:67" ht="42.6" customHeight="1" x14ac:dyDescent="0.35">
      <c r="B71" s="432"/>
      <c r="C71" s="432"/>
      <c r="D71" s="432"/>
      <c r="E71" s="432"/>
      <c r="F71" s="434"/>
      <c r="G71" s="434"/>
      <c r="H71" s="434"/>
      <c r="I71" s="434"/>
      <c r="J71" s="432"/>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17"/>
      <c r="AP71" s="417"/>
      <c r="AQ71" s="417"/>
      <c r="AR71" s="417"/>
      <c r="AS71" s="417"/>
      <c r="AT71" s="417"/>
      <c r="AU71" s="417"/>
      <c r="AV71" s="417"/>
      <c r="AW71" s="417"/>
      <c r="AX71" s="417"/>
      <c r="AY71" s="417"/>
      <c r="AZ71" s="417"/>
      <c r="BA71" s="417"/>
      <c r="BB71" s="417"/>
      <c r="BC71" s="417"/>
      <c r="BD71" s="417"/>
      <c r="BE71" s="417"/>
      <c r="BF71" s="417"/>
      <c r="BG71" s="417"/>
      <c r="BH71" s="417"/>
      <c r="BI71" s="461"/>
      <c r="BJ71" s="461"/>
      <c r="BK71" s="461"/>
      <c r="BL71" s="461"/>
      <c r="BM71" s="461"/>
      <c r="BN71" s="461"/>
      <c r="BO71" s="461"/>
    </row>
    <row r="72" spans="2:67" ht="42.6" customHeight="1" x14ac:dyDescent="0.35">
      <c r="B72" s="432"/>
      <c r="C72" s="432"/>
      <c r="D72" s="432"/>
      <c r="E72" s="432"/>
      <c r="F72" s="434"/>
      <c r="G72" s="434"/>
      <c r="H72" s="434"/>
      <c r="I72" s="434"/>
      <c r="J72" s="432"/>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c r="AN72" s="417"/>
      <c r="AO72" s="417"/>
      <c r="AP72" s="417"/>
      <c r="AQ72" s="417"/>
      <c r="AR72" s="417"/>
      <c r="AS72" s="417"/>
      <c r="AT72" s="417"/>
      <c r="AU72" s="417"/>
      <c r="AV72" s="417"/>
      <c r="AW72" s="417"/>
      <c r="AX72" s="417"/>
      <c r="AY72" s="417"/>
      <c r="AZ72" s="417"/>
      <c r="BA72" s="417"/>
      <c r="BB72" s="417"/>
      <c r="BC72" s="417"/>
      <c r="BD72" s="417"/>
      <c r="BE72" s="417"/>
      <c r="BF72" s="417"/>
      <c r="BG72" s="417"/>
      <c r="BH72" s="417"/>
      <c r="BI72" s="461"/>
      <c r="BJ72" s="461"/>
      <c r="BK72" s="461"/>
      <c r="BL72" s="461"/>
      <c r="BM72" s="461"/>
      <c r="BN72" s="461"/>
      <c r="BO72" s="461"/>
    </row>
    <row r="73" spans="2:67" ht="42.6" customHeight="1" x14ac:dyDescent="0.35">
      <c r="B73" s="432"/>
      <c r="C73" s="432"/>
      <c r="D73" s="432"/>
      <c r="E73" s="432"/>
      <c r="F73" s="434"/>
      <c r="G73" s="434"/>
      <c r="H73" s="434"/>
      <c r="I73" s="434"/>
      <c r="J73" s="432"/>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c r="AN73" s="417"/>
      <c r="AO73" s="417"/>
      <c r="AP73" s="417"/>
      <c r="AQ73" s="417"/>
      <c r="AR73" s="417"/>
      <c r="AS73" s="417"/>
      <c r="AT73" s="417"/>
      <c r="AU73" s="417"/>
      <c r="AV73" s="417"/>
      <c r="AW73" s="417"/>
      <c r="AX73" s="417"/>
      <c r="AY73" s="417"/>
      <c r="AZ73" s="417"/>
      <c r="BA73" s="417"/>
      <c r="BB73" s="417"/>
      <c r="BC73" s="417"/>
      <c r="BD73" s="417"/>
      <c r="BE73" s="417"/>
      <c r="BF73" s="417"/>
      <c r="BG73" s="417"/>
      <c r="BH73" s="417"/>
      <c r="BI73" s="461"/>
      <c r="BJ73" s="461"/>
      <c r="BK73" s="461"/>
      <c r="BL73" s="461"/>
      <c r="BM73" s="461"/>
      <c r="BN73" s="461"/>
      <c r="BO73" s="461"/>
    </row>
    <row r="74" spans="2:67" ht="42.6" customHeight="1" x14ac:dyDescent="0.35">
      <c r="B74" s="432"/>
      <c r="C74" s="432"/>
      <c r="D74" s="432"/>
      <c r="E74" s="432"/>
      <c r="F74" s="434"/>
      <c r="G74" s="434"/>
      <c r="H74" s="434"/>
      <c r="I74" s="434"/>
      <c r="J74" s="432"/>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7"/>
      <c r="AL74" s="417"/>
      <c r="AM74" s="417"/>
      <c r="AN74" s="417"/>
      <c r="AO74" s="417"/>
      <c r="AP74" s="417"/>
      <c r="AQ74" s="417"/>
      <c r="AR74" s="417"/>
      <c r="AS74" s="417"/>
      <c r="AT74" s="417"/>
      <c r="AU74" s="417"/>
      <c r="AV74" s="417"/>
      <c r="AW74" s="417"/>
      <c r="AX74" s="417"/>
      <c r="AY74" s="417"/>
      <c r="AZ74" s="417"/>
      <c r="BA74" s="417"/>
      <c r="BB74" s="417"/>
      <c r="BC74" s="417"/>
      <c r="BD74" s="417"/>
      <c r="BE74" s="417"/>
      <c r="BF74" s="417"/>
      <c r="BG74" s="417"/>
      <c r="BH74" s="417"/>
      <c r="BI74" s="461"/>
      <c r="BJ74" s="461"/>
      <c r="BK74" s="461"/>
      <c r="BL74" s="461"/>
      <c r="BM74" s="461"/>
      <c r="BN74" s="461"/>
      <c r="BO74" s="461"/>
    </row>
    <row r="75" spans="2:67" ht="42.6" customHeight="1" x14ac:dyDescent="0.35">
      <c r="B75" s="432"/>
      <c r="C75" s="432"/>
      <c r="D75" s="432"/>
      <c r="E75" s="432"/>
      <c r="F75" s="434"/>
      <c r="G75" s="434"/>
      <c r="H75" s="434"/>
      <c r="I75" s="434"/>
      <c r="J75" s="432"/>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c r="AN75" s="417"/>
      <c r="AO75" s="417"/>
      <c r="AP75" s="417"/>
      <c r="AQ75" s="417"/>
      <c r="AR75" s="417"/>
      <c r="AS75" s="417"/>
      <c r="AT75" s="417"/>
      <c r="AU75" s="417"/>
      <c r="AV75" s="417"/>
      <c r="AW75" s="417"/>
      <c r="AX75" s="417"/>
      <c r="AY75" s="417"/>
      <c r="AZ75" s="417"/>
      <c r="BA75" s="417"/>
      <c r="BB75" s="417"/>
      <c r="BC75" s="417"/>
      <c r="BD75" s="417"/>
      <c r="BE75" s="417"/>
      <c r="BF75" s="417"/>
      <c r="BG75" s="417"/>
      <c r="BH75" s="417"/>
      <c r="BI75" s="461"/>
      <c r="BJ75" s="461"/>
      <c r="BK75" s="461"/>
      <c r="BL75" s="461"/>
      <c r="BM75" s="461"/>
      <c r="BN75" s="461"/>
      <c r="BO75" s="461"/>
    </row>
    <row r="76" spans="2:67" ht="42.6" customHeight="1" x14ac:dyDescent="0.35">
      <c r="B76" s="432"/>
      <c r="C76" s="432"/>
      <c r="D76" s="432"/>
      <c r="E76" s="432"/>
      <c r="F76" s="434"/>
      <c r="G76" s="434"/>
      <c r="H76" s="434"/>
      <c r="I76" s="434"/>
      <c r="J76" s="432"/>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c r="AN76" s="417"/>
      <c r="AO76" s="417"/>
      <c r="AP76" s="417"/>
      <c r="AQ76" s="417"/>
      <c r="AR76" s="417"/>
      <c r="AS76" s="417"/>
      <c r="AT76" s="417"/>
      <c r="AU76" s="417"/>
      <c r="AV76" s="417"/>
      <c r="AW76" s="417"/>
      <c r="AX76" s="417"/>
      <c r="AY76" s="417"/>
      <c r="AZ76" s="417"/>
      <c r="BA76" s="417"/>
      <c r="BB76" s="417"/>
      <c r="BC76" s="417"/>
      <c r="BD76" s="417"/>
      <c r="BE76" s="417"/>
      <c r="BF76" s="417"/>
      <c r="BG76" s="417"/>
      <c r="BH76" s="417"/>
      <c r="BI76" s="461"/>
      <c r="BJ76" s="461"/>
      <c r="BK76" s="461"/>
      <c r="BL76" s="461"/>
      <c r="BM76" s="461"/>
      <c r="BN76" s="461"/>
      <c r="BO76" s="461"/>
    </row>
    <row r="77" spans="2:67" ht="42.6" customHeight="1" x14ac:dyDescent="0.35">
      <c r="B77" s="432"/>
      <c r="C77" s="432"/>
      <c r="D77" s="432"/>
      <c r="E77" s="432"/>
      <c r="F77" s="434"/>
      <c r="G77" s="434"/>
      <c r="H77" s="434"/>
      <c r="I77" s="434"/>
      <c r="J77" s="432"/>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c r="AJ77" s="417"/>
      <c r="AK77" s="417"/>
      <c r="AL77" s="417"/>
      <c r="AM77" s="417"/>
      <c r="AN77" s="417"/>
      <c r="AO77" s="417"/>
      <c r="AP77" s="417"/>
      <c r="AQ77" s="417"/>
      <c r="AR77" s="417"/>
      <c r="AS77" s="417"/>
      <c r="AT77" s="417"/>
      <c r="AU77" s="417"/>
      <c r="AV77" s="417"/>
      <c r="AW77" s="417"/>
      <c r="AX77" s="417"/>
      <c r="AY77" s="417"/>
      <c r="AZ77" s="417"/>
      <c r="BA77" s="417"/>
      <c r="BB77" s="417"/>
      <c r="BC77" s="417"/>
      <c r="BD77" s="417"/>
      <c r="BE77" s="417"/>
      <c r="BF77" s="417"/>
      <c r="BG77" s="417"/>
      <c r="BH77" s="417"/>
      <c r="BI77" s="461"/>
      <c r="BJ77" s="461"/>
      <c r="BK77" s="461"/>
      <c r="BL77" s="461"/>
      <c r="BM77" s="461"/>
      <c r="BN77" s="461"/>
      <c r="BO77" s="461"/>
    </row>
    <row r="78" spans="2:67" ht="42.6" customHeight="1" x14ac:dyDescent="0.35">
      <c r="B78" s="432"/>
      <c r="C78" s="432"/>
      <c r="D78" s="432"/>
      <c r="E78" s="432"/>
      <c r="F78" s="434"/>
      <c r="G78" s="434"/>
      <c r="H78" s="434"/>
      <c r="I78" s="434"/>
      <c r="J78" s="432"/>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c r="AJ78" s="417"/>
      <c r="AK78" s="417"/>
      <c r="AL78" s="417"/>
      <c r="AM78" s="417"/>
      <c r="AN78" s="417"/>
      <c r="AO78" s="417"/>
      <c r="AP78" s="417"/>
      <c r="AQ78" s="417"/>
      <c r="AR78" s="417"/>
      <c r="AS78" s="417"/>
      <c r="AT78" s="417"/>
      <c r="AU78" s="417"/>
      <c r="AV78" s="417"/>
      <c r="AW78" s="417"/>
      <c r="AX78" s="417"/>
      <c r="AY78" s="417"/>
      <c r="AZ78" s="417"/>
      <c r="BA78" s="417"/>
      <c r="BB78" s="417"/>
      <c r="BC78" s="417"/>
      <c r="BD78" s="417"/>
      <c r="BE78" s="417"/>
      <c r="BF78" s="417"/>
      <c r="BG78" s="417"/>
      <c r="BH78" s="417"/>
      <c r="BI78" s="461"/>
      <c r="BJ78" s="461"/>
      <c r="BK78" s="461"/>
      <c r="BL78" s="461"/>
      <c r="BM78" s="461"/>
      <c r="BN78" s="461"/>
      <c r="BO78" s="461"/>
    </row>
    <row r="79" spans="2:67" ht="42.6" customHeight="1" x14ac:dyDescent="0.35">
      <c r="B79" s="432"/>
      <c r="C79" s="432"/>
      <c r="D79" s="432"/>
      <c r="E79" s="432"/>
      <c r="F79" s="434"/>
      <c r="G79" s="434"/>
      <c r="H79" s="434"/>
      <c r="I79" s="434"/>
      <c r="J79" s="432"/>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c r="AJ79" s="417"/>
      <c r="AK79" s="417"/>
      <c r="AL79" s="417"/>
      <c r="AM79" s="417"/>
      <c r="AN79" s="417"/>
      <c r="AO79" s="417"/>
      <c r="AP79" s="417"/>
      <c r="AQ79" s="417"/>
      <c r="AR79" s="417"/>
      <c r="AS79" s="417"/>
      <c r="AT79" s="417"/>
      <c r="AU79" s="417"/>
      <c r="AV79" s="417"/>
      <c r="AW79" s="417"/>
      <c r="AX79" s="417"/>
      <c r="AY79" s="417"/>
      <c r="AZ79" s="417"/>
      <c r="BA79" s="417"/>
      <c r="BB79" s="417"/>
      <c r="BC79" s="417"/>
      <c r="BD79" s="417"/>
      <c r="BE79" s="417"/>
      <c r="BF79" s="417"/>
      <c r="BG79" s="417"/>
      <c r="BH79" s="417"/>
      <c r="BI79" s="461"/>
      <c r="BJ79" s="461"/>
      <c r="BK79" s="461"/>
      <c r="BL79" s="461"/>
      <c r="BM79" s="461"/>
      <c r="BN79" s="461"/>
      <c r="BO79" s="461"/>
    </row>
    <row r="80" spans="2:67" ht="42.6" customHeight="1" x14ac:dyDescent="0.35">
      <c r="B80" s="432"/>
      <c r="C80" s="432"/>
      <c r="D80" s="432"/>
      <c r="E80" s="432"/>
      <c r="F80" s="434"/>
      <c r="G80" s="434"/>
      <c r="H80" s="434"/>
      <c r="I80" s="434"/>
      <c r="J80" s="432"/>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c r="AJ80" s="417"/>
      <c r="AK80" s="417"/>
      <c r="AL80" s="417"/>
      <c r="AM80" s="417"/>
      <c r="AN80" s="417"/>
      <c r="AO80" s="417"/>
      <c r="AP80" s="417"/>
      <c r="AQ80" s="417"/>
      <c r="AR80" s="417"/>
      <c r="AS80" s="417"/>
      <c r="AT80" s="417"/>
      <c r="AU80" s="417"/>
      <c r="AV80" s="417"/>
      <c r="AW80" s="417"/>
      <c r="AX80" s="417"/>
      <c r="AY80" s="417"/>
      <c r="AZ80" s="417"/>
      <c r="BA80" s="417"/>
      <c r="BB80" s="417"/>
      <c r="BC80" s="417"/>
      <c r="BD80" s="417"/>
      <c r="BE80" s="417"/>
      <c r="BF80" s="417"/>
      <c r="BG80" s="417"/>
      <c r="BH80" s="417"/>
      <c r="BI80" s="461"/>
      <c r="BJ80" s="461"/>
      <c r="BK80" s="461"/>
      <c r="BL80" s="461"/>
      <c r="BM80" s="461"/>
      <c r="BN80" s="461"/>
      <c r="BO80" s="461"/>
    </row>
    <row r="81" spans="2:67" ht="42.6" customHeight="1" x14ac:dyDescent="0.35">
      <c r="B81" s="432"/>
      <c r="C81" s="432"/>
      <c r="D81" s="432"/>
      <c r="E81" s="432"/>
      <c r="F81" s="434"/>
      <c r="G81" s="434"/>
      <c r="H81" s="434"/>
      <c r="I81" s="434"/>
      <c r="J81" s="432"/>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c r="AJ81" s="417"/>
      <c r="AK81" s="417"/>
      <c r="AL81" s="417"/>
      <c r="AM81" s="417"/>
      <c r="AN81" s="417"/>
      <c r="AO81" s="417"/>
      <c r="AP81" s="417"/>
      <c r="AQ81" s="417"/>
      <c r="AR81" s="417"/>
      <c r="AS81" s="417"/>
      <c r="AT81" s="417"/>
      <c r="AU81" s="417"/>
      <c r="AV81" s="417"/>
      <c r="AW81" s="417"/>
      <c r="AX81" s="417"/>
      <c r="AY81" s="417"/>
      <c r="AZ81" s="417"/>
      <c r="BA81" s="417"/>
      <c r="BB81" s="417"/>
      <c r="BC81" s="417"/>
      <c r="BD81" s="417"/>
      <c r="BE81" s="417"/>
      <c r="BF81" s="417"/>
      <c r="BG81" s="417"/>
      <c r="BH81" s="417"/>
      <c r="BI81" s="461"/>
      <c r="BJ81" s="461"/>
      <c r="BK81" s="461"/>
      <c r="BL81" s="461"/>
      <c r="BM81" s="461"/>
      <c r="BN81" s="461"/>
      <c r="BO81" s="461"/>
    </row>
    <row r="82" spans="2:67" ht="42.6" customHeight="1" x14ac:dyDescent="0.35">
      <c r="B82" s="432"/>
      <c r="C82" s="432"/>
      <c r="D82" s="432"/>
      <c r="E82" s="432"/>
      <c r="F82" s="434"/>
      <c r="G82" s="434"/>
      <c r="H82" s="434"/>
      <c r="I82" s="434"/>
      <c r="J82" s="432"/>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c r="AJ82" s="417"/>
      <c r="AK82" s="417"/>
      <c r="AL82" s="417"/>
      <c r="AM82" s="417"/>
      <c r="AN82" s="417"/>
      <c r="AO82" s="417"/>
      <c r="AP82" s="417"/>
      <c r="AQ82" s="417"/>
      <c r="AR82" s="417"/>
      <c r="AS82" s="417"/>
      <c r="AT82" s="417"/>
      <c r="AU82" s="417"/>
      <c r="AV82" s="417"/>
      <c r="AW82" s="417"/>
      <c r="AX82" s="417"/>
      <c r="AY82" s="417"/>
      <c r="AZ82" s="417"/>
      <c r="BA82" s="417"/>
      <c r="BB82" s="417"/>
      <c r="BC82" s="417"/>
      <c r="BD82" s="417"/>
      <c r="BE82" s="417"/>
      <c r="BF82" s="417"/>
      <c r="BG82" s="417"/>
      <c r="BH82" s="417"/>
      <c r="BI82" s="461"/>
      <c r="BJ82" s="461"/>
      <c r="BK82" s="461"/>
      <c r="BL82" s="461"/>
      <c r="BM82" s="461"/>
      <c r="BN82" s="461"/>
      <c r="BO82" s="461"/>
    </row>
    <row r="83" spans="2:67" ht="42.6" customHeight="1" x14ac:dyDescent="0.35">
      <c r="B83" s="432"/>
      <c r="C83" s="432"/>
      <c r="D83" s="432"/>
      <c r="E83" s="432"/>
      <c r="F83" s="434"/>
      <c r="G83" s="434"/>
      <c r="H83" s="434"/>
      <c r="I83" s="434"/>
      <c r="J83" s="432"/>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c r="AJ83" s="417"/>
      <c r="AK83" s="417"/>
      <c r="AL83" s="417"/>
      <c r="AM83" s="417"/>
      <c r="AN83" s="417"/>
      <c r="AO83" s="417"/>
      <c r="AP83" s="417"/>
      <c r="AQ83" s="417"/>
      <c r="AR83" s="417"/>
      <c r="AS83" s="417"/>
      <c r="AT83" s="417"/>
      <c r="AU83" s="417"/>
      <c r="AV83" s="417"/>
      <c r="AW83" s="417"/>
      <c r="AX83" s="417"/>
      <c r="AY83" s="417"/>
      <c r="AZ83" s="417"/>
      <c r="BA83" s="417"/>
      <c r="BB83" s="417"/>
      <c r="BC83" s="417"/>
      <c r="BD83" s="417"/>
      <c r="BE83" s="417"/>
      <c r="BF83" s="417"/>
      <c r="BG83" s="417"/>
      <c r="BH83" s="417"/>
      <c r="BI83" s="461"/>
      <c r="BJ83" s="461"/>
      <c r="BK83" s="461"/>
      <c r="BL83" s="461"/>
      <c r="BM83" s="461"/>
      <c r="BN83" s="461"/>
      <c r="BO83" s="461"/>
    </row>
    <row r="84" spans="2:67" ht="42.6" customHeight="1" x14ac:dyDescent="0.35">
      <c r="B84" s="432"/>
      <c r="C84" s="432"/>
      <c r="D84" s="432"/>
      <c r="E84" s="432"/>
      <c r="F84" s="434"/>
      <c r="G84" s="434"/>
      <c r="H84" s="434"/>
      <c r="I84" s="434"/>
      <c r="J84" s="432"/>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c r="AJ84" s="417"/>
      <c r="AK84" s="417"/>
      <c r="AL84" s="417"/>
      <c r="AM84" s="417"/>
      <c r="AN84" s="417"/>
      <c r="AO84" s="417"/>
      <c r="AP84" s="417"/>
      <c r="AQ84" s="417"/>
      <c r="AR84" s="417"/>
      <c r="AS84" s="417"/>
      <c r="AT84" s="417"/>
      <c r="AU84" s="417"/>
      <c r="AV84" s="417"/>
      <c r="AW84" s="417"/>
      <c r="AX84" s="417"/>
      <c r="AY84" s="417"/>
      <c r="AZ84" s="417"/>
      <c r="BA84" s="417"/>
      <c r="BB84" s="417"/>
      <c r="BC84" s="417"/>
      <c r="BD84" s="417"/>
      <c r="BE84" s="417"/>
      <c r="BF84" s="417"/>
      <c r="BG84" s="417"/>
      <c r="BH84" s="417"/>
      <c r="BI84" s="461"/>
      <c r="BJ84" s="461"/>
      <c r="BK84" s="461"/>
      <c r="BL84" s="461"/>
      <c r="BM84" s="461"/>
      <c r="BN84" s="461"/>
      <c r="BO84" s="461"/>
    </row>
    <row r="85" spans="2:67" ht="42.6" customHeight="1" x14ac:dyDescent="0.35">
      <c r="B85" s="432"/>
      <c r="C85" s="432"/>
      <c r="D85" s="432"/>
      <c r="E85" s="432"/>
      <c r="F85" s="434"/>
      <c r="G85" s="434"/>
      <c r="H85" s="434"/>
      <c r="I85" s="434"/>
      <c r="J85" s="432"/>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c r="AJ85" s="417"/>
      <c r="AK85" s="417"/>
      <c r="AL85" s="417"/>
      <c r="AM85" s="417"/>
      <c r="AN85" s="417"/>
      <c r="AO85" s="417"/>
      <c r="AP85" s="417"/>
      <c r="AQ85" s="417"/>
      <c r="AR85" s="417"/>
      <c r="AS85" s="417"/>
      <c r="AT85" s="417"/>
      <c r="AU85" s="417"/>
      <c r="AV85" s="417"/>
      <c r="AW85" s="417"/>
      <c r="AX85" s="417"/>
      <c r="AY85" s="417"/>
      <c r="AZ85" s="417"/>
      <c r="BA85" s="417"/>
      <c r="BB85" s="417"/>
      <c r="BC85" s="417"/>
      <c r="BD85" s="417"/>
      <c r="BE85" s="417"/>
      <c r="BF85" s="417"/>
      <c r="BG85" s="417"/>
      <c r="BH85" s="417"/>
      <c r="BI85" s="461"/>
      <c r="BJ85" s="461"/>
      <c r="BK85" s="461"/>
      <c r="BL85" s="461"/>
      <c r="BM85" s="461"/>
      <c r="BN85" s="461"/>
      <c r="BO85" s="461"/>
    </row>
    <row r="86" spans="2:67" ht="42.6" customHeight="1" x14ac:dyDescent="0.35">
      <c r="B86" s="432"/>
      <c r="C86" s="432"/>
      <c r="D86" s="432"/>
      <c r="E86" s="432"/>
      <c r="F86" s="434"/>
      <c r="G86" s="434"/>
      <c r="H86" s="434"/>
      <c r="I86" s="434"/>
      <c r="J86" s="432"/>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61"/>
      <c r="BJ86" s="461"/>
      <c r="BK86" s="461"/>
      <c r="BL86" s="461"/>
      <c r="BM86" s="461"/>
      <c r="BN86" s="461"/>
      <c r="BO86" s="461"/>
    </row>
    <row r="87" spans="2:67" ht="42.6" customHeight="1" x14ac:dyDescent="0.35">
      <c r="B87" s="432"/>
      <c r="C87" s="432"/>
      <c r="D87" s="432"/>
      <c r="E87" s="432"/>
      <c r="F87" s="434"/>
      <c r="G87" s="434"/>
      <c r="H87" s="434"/>
      <c r="I87" s="434"/>
      <c r="J87" s="432"/>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c r="AJ87" s="417"/>
      <c r="AK87" s="417"/>
      <c r="AL87" s="417"/>
      <c r="AM87" s="417"/>
      <c r="AN87" s="417"/>
      <c r="AO87" s="417"/>
      <c r="AP87" s="417"/>
      <c r="AQ87" s="417"/>
      <c r="AR87" s="417"/>
      <c r="AS87" s="417"/>
      <c r="AT87" s="417"/>
      <c r="AU87" s="417"/>
      <c r="AV87" s="417"/>
      <c r="AW87" s="417"/>
      <c r="AX87" s="417"/>
      <c r="AY87" s="417"/>
      <c r="AZ87" s="417"/>
      <c r="BA87" s="417"/>
      <c r="BB87" s="417"/>
      <c r="BC87" s="417"/>
      <c r="BD87" s="417"/>
      <c r="BE87" s="417"/>
      <c r="BF87" s="417"/>
      <c r="BG87" s="417"/>
      <c r="BH87" s="417"/>
      <c r="BI87" s="461"/>
      <c r="BJ87" s="461"/>
      <c r="BK87" s="461"/>
      <c r="BL87" s="461"/>
      <c r="BM87" s="461"/>
      <c r="BN87" s="461"/>
      <c r="BO87" s="461"/>
    </row>
    <row r="88" spans="2:67" ht="42.6" customHeight="1" x14ac:dyDescent="0.35">
      <c r="B88" s="462"/>
      <c r="C88" s="462"/>
      <c r="D88" s="462"/>
      <c r="E88" s="462"/>
      <c r="F88" s="463"/>
      <c r="G88" s="463"/>
      <c r="H88" s="463"/>
      <c r="I88" s="463"/>
      <c r="J88" s="462"/>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7"/>
      <c r="AK88" s="417"/>
      <c r="AL88" s="417"/>
      <c r="AM88" s="417"/>
      <c r="AN88" s="417"/>
      <c r="AO88" s="417"/>
      <c r="AP88" s="417"/>
      <c r="AQ88" s="417"/>
      <c r="AR88" s="417"/>
      <c r="AS88" s="417"/>
      <c r="AT88" s="417"/>
      <c r="AU88" s="417"/>
      <c r="AV88" s="417"/>
      <c r="AW88" s="417"/>
      <c r="AX88" s="417"/>
      <c r="AY88" s="417"/>
      <c r="AZ88" s="417"/>
      <c r="BA88" s="417"/>
      <c r="BB88" s="417"/>
      <c r="BC88" s="417"/>
      <c r="BD88" s="417"/>
      <c r="BE88" s="417"/>
      <c r="BF88" s="417"/>
      <c r="BG88" s="417"/>
      <c r="BH88" s="417"/>
      <c r="BI88" s="461"/>
      <c r="BJ88" s="461"/>
      <c r="BK88" s="461"/>
      <c r="BL88" s="461"/>
      <c r="BM88" s="461"/>
      <c r="BN88" s="461"/>
      <c r="BO88" s="461"/>
    </row>
    <row r="89" spans="2:67" ht="42.6" customHeight="1" x14ac:dyDescent="0.35">
      <c r="B89" s="462"/>
      <c r="C89" s="462"/>
      <c r="D89" s="462"/>
      <c r="E89" s="462"/>
      <c r="F89" s="463"/>
      <c r="G89" s="463"/>
      <c r="H89" s="463"/>
      <c r="I89" s="463"/>
      <c r="J89" s="462"/>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c r="AJ89" s="417"/>
      <c r="AK89" s="417"/>
      <c r="AL89" s="417"/>
      <c r="AM89" s="417"/>
      <c r="AN89" s="417"/>
      <c r="AO89" s="417"/>
      <c r="AP89" s="417"/>
      <c r="AQ89" s="417"/>
      <c r="AR89" s="417"/>
      <c r="AS89" s="417"/>
      <c r="AT89" s="417"/>
      <c r="AU89" s="417"/>
      <c r="AV89" s="417"/>
      <c r="AW89" s="417"/>
      <c r="AX89" s="417"/>
      <c r="AY89" s="417"/>
      <c r="AZ89" s="417"/>
      <c r="BA89" s="417"/>
      <c r="BB89" s="417"/>
      <c r="BC89" s="417"/>
      <c r="BD89" s="417"/>
      <c r="BE89" s="417"/>
      <c r="BF89" s="417"/>
      <c r="BG89" s="417"/>
      <c r="BH89" s="417"/>
      <c r="BI89" s="461"/>
      <c r="BJ89" s="461"/>
      <c r="BK89" s="461"/>
      <c r="BL89" s="461"/>
      <c r="BM89" s="461"/>
      <c r="BN89" s="461"/>
      <c r="BO89" s="461"/>
    </row>
    <row r="90" spans="2:67" ht="42.6" customHeight="1" x14ac:dyDescent="0.35">
      <c r="B90" s="462"/>
      <c r="C90" s="462"/>
      <c r="D90" s="462"/>
      <c r="E90" s="462"/>
      <c r="F90" s="463"/>
      <c r="G90" s="463"/>
      <c r="H90" s="463"/>
      <c r="I90" s="463"/>
      <c r="J90" s="462"/>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c r="AJ90" s="417"/>
      <c r="AK90" s="417"/>
      <c r="AL90" s="417"/>
      <c r="AM90" s="417"/>
      <c r="AN90" s="417"/>
      <c r="AO90" s="417"/>
      <c r="AP90" s="417"/>
      <c r="AQ90" s="417"/>
      <c r="AR90" s="417"/>
      <c r="AS90" s="417"/>
      <c r="AT90" s="417"/>
      <c r="AU90" s="417"/>
      <c r="AV90" s="417"/>
      <c r="AW90" s="417"/>
      <c r="AX90" s="417"/>
      <c r="AY90" s="417"/>
      <c r="AZ90" s="417"/>
      <c r="BA90" s="417"/>
      <c r="BB90" s="417"/>
      <c r="BC90" s="417"/>
      <c r="BD90" s="417"/>
      <c r="BE90" s="417"/>
      <c r="BF90" s="417"/>
      <c r="BG90" s="417"/>
      <c r="BH90" s="417"/>
      <c r="BI90" s="461"/>
      <c r="BJ90" s="461"/>
      <c r="BK90" s="461"/>
      <c r="BL90" s="461"/>
      <c r="BM90" s="461"/>
      <c r="BN90" s="461"/>
      <c r="BO90" s="461"/>
    </row>
    <row r="91" spans="2:67" ht="42.6" customHeight="1" x14ac:dyDescent="0.35">
      <c r="B91" s="462"/>
      <c r="C91" s="462"/>
      <c r="D91" s="462"/>
      <c r="E91" s="462"/>
      <c r="F91" s="463"/>
      <c r="G91" s="463"/>
      <c r="H91" s="463"/>
      <c r="I91" s="463"/>
      <c r="J91" s="462"/>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c r="AJ91" s="417"/>
      <c r="AK91" s="417"/>
      <c r="AL91" s="417"/>
      <c r="AM91" s="417"/>
      <c r="AN91" s="417"/>
      <c r="AO91" s="417"/>
      <c r="AP91" s="417"/>
      <c r="AQ91" s="417"/>
      <c r="AR91" s="417"/>
      <c r="AS91" s="417"/>
      <c r="AT91" s="417"/>
      <c r="AU91" s="417"/>
      <c r="AV91" s="417"/>
      <c r="AW91" s="417"/>
      <c r="AX91" s="417"/>
      <c r="AY91" s="417"/>
      <c r="AZ91" s="417"/>
      <c r="BA91" s="417"/>
      <c r="BB91" s="417"/>
      <c r="BC91" s="417"/>
      <c r="BD91" s="417"/>
      <c r="BE91" s="417"/>
      <c r="BF91" s="417"/>
      <c r="BG91" s="417"/>
      <c r="BH91" s="417"/>
      <c r="BI91" s="461"/>
      <c r="BJ91" s="461"/>
      <c r="BK91" s="461"/>
      <c r="BL91" s="461"/>
      <c r="BM91" s="461"/>
      <c r="BN91" s="461"/>
      <c r="BO91" s="461"/>
    </row>
    <row r="92" spans="2:67" ht="42.6" customHeight="1" x14ac:dyDescent="0.35">
      <c r="B92" s="462"/>
      <c r="C92" s="462"/>
      <c r="D92" s="462"/>
      <c r="E92" s="462"/>
      <c r="F92" s="463"/>
      <c r="G92" s="463"/>
      <c r="H92" s="463"/>
      <c r="I92" s="463"/>
      <c r="J92" s="462"/>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61"/>
      <c r="BJ92" s="461"/>
      <c r="BK92" s="461"/>
      <c r="BL92" s="461"/>
      <c r="BM92" s="461"/>
      <c r="BN92" s="461"/>
      <c r="BO92" s="461"/>
    </row>
    <row r="93" spans="2:67" ht="42.6" customHeight="1" x14ac:dyDescent="0.35">
      <c r="B93" s="462"/>
      <c r="C93" s="462"/>
      <c r="D93" s="462"/>
      <c r="E93" s="462"/>
      <c r="F93" s="463"/>
      <c r="G93" s="463"/>
      <c r="H93" s="463"/>
      <c r="I93" s="463"/>
      <c r="J93" s="462"/>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c r="AJ93" s="417"/>
      <c r="AK93" s="417"/>
      <c r="AL93" s="417"/>
      <c r="AM93" s="417"/>
      <c r="AN93" s="417"/>
      <c r="AO93" s="417"/>
      <c r="AP93" s="417"/>
      <c r="AQ93" s="417"/>
      <c r="AR93" s="417"/>
      <c r="AS93" s="417"/>
      <c r="AT93" s="417"/>
      <c r="AU93" s="417"/>
      <c r="AV93" s="417"/>
      <c r="AW93" s="417"/>
      <c r="AX93" s="417"/>
      <c r="AY93" s="417"/>
      <c r="AZ93" s="417"/>
      <c r="BA93" s="417"/>
      <c r="BB93" s="417"/>
      <c r="BC93" s="417"/>
      <c r="BD93" s="417"/>
      <c r="BE93" s="417"/>
      <c r="BF93" s="417"/>
      <c r="BG93" s="417"/>
      <c r="BH93" s="417"/>
      <c r="BI93" s="461"/>
      <c r="BJ93" s="461"/>
      <c r="BK93" s="461"/>
      <c r="BL93" s="461"/>
      <c r="BM93" s="461"/>
      <c r="BN93" s="461"/>
      <c r="BO93" s="461"/>
    </row>
    <row r="94" spans="2:67" ht="42.6" customHeight="1" x14ac:dyDescent="0.35">
      <c r="B94" s="462"/>
      <c r="C94" s="462"/>
      <c r="D94" s="462"/>
      <c r="E94" s="462"/>
      <c r="F94" s="463"/>
      <c r="G94" s="463"/>
      <c r="H94" s="463"/>
      <c r="I94" s="463"/>
      <c r="J94" s="462"/>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7"/>
      <c r="AZ94" s="417"/>
      <c r="BA94" s="417"/>
      <c r="BB94" s="417"/>
      <c r="BC94" s="417"/>
      <c r="BD94" s="417"/>
      <c r="BE94" s="417"/>
      <c r="BF94" s="417"/>
      <c r="BG94" s="417"/>
      <c r="BH94" s="417"/>
      <c r="BI94" s="461"/>
      <c r="BJ94" s="461"/>
      <c r="BK94" s="461"/>
      <c r="BL94" s="461"/>
      <c r="BM94" s="461"/>
      <c r="BN94" s="461"/>
      <c r="BO94" s="461"/>
    </row>
    <row r="95" spans="2:67" ht="42.6" customHeight="1" x14ac:dyDescent="0.35">
      <c r="B95" s="462"/>
      <c r="C95" s="462"/>
      <c r="D95" s="462"/>
      <c r="E95" s="462"/>
      <c r="F95" s="463"/>
      <c r="G95" s="463"/>
      <c r="H95" s="463"/>
      <c r="I95" s="463"/>
      <c r="J95" s="462"/>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7"/>
      <c r="AZ95" s="417"/>
      <c r="BA95" s="417"/>
      <c r="BB95" s="417"/>
      <c r="BC95" s="417"/>
      <c r="BD95" s="417"/>
      <c r="BE95" s="417"/>
      <c r="BF95" s="417"/>
      <c r="BG95" s="417"/>
      <c r="BH95" s="417"/>
      <c r="BI95" s="461"/>
      <c r="BJ95" s="461"/>
      <c r="BK95" s="461"/>
      <c r="BL95" s="461"/>
      <c r="BM95" s="461"/>
      <c r="BN95" s="461"/>
      <c r="BO95" s="461"/>
    </row>
    <row r="96" spans="2:67" ht="42.6" customHeight="1" x14ac:dyDescent="0.35">
      <c r="B96" s="462"/>
      <c r="C96" s="462"/>
      <c r="D96" s="462"/>
      <c r="E96" s="462"/>
      <c r="F96" s="463"/>
      <c r="G96" s="463"/>
      <c r="H96" s="463"/>
      <c r="I96" s="463"/>
      <c r="J96" s="462"/>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7"/>
      <c r="AZ96" s="417"/>
      <c r="BA96" s="417"/>
      <c r="BB96" s="417"/>
      <c r="BC96" s="417"/>
      <c r="BD96" s="417"/>
      <c r="BE96" s="417"/>
      <c r="BF96" s="417"/>
      <c r="BG96" s="417"/>
      <c r="BH96" s="417"/>
      <c r="BI96" s="461"/>
      <c r="BJ96" s="461"/>
      <c r="BK96" s="461"/>
      <c r="BL96" s="461"/>
      <c r="BM96" s="461"/>
      <c r="BN96" s="461"/>
      <c r="BO96" s="461"/>
    </row>
    <row r="97" spans="2:67" ht="42.6" customHeight="1" x14ac:dyDescent="0.35">
      <c r="B97" s="462"/>
      <c r="C97" s="462"/>
      <c r="D97" s="462"/>
      <c r="E97" s="462"/>
      <c r="F97" s="463"/>
      <c r="G97" s="463"/>
      <c r="H97" s="463"/>
      <c r="I97" s="463"/>
      <c r="J97" s="462"/>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c r="AJ97" s="417"/>
      <c r="AK97" s="417"/>
      <c r="AL97" s="417"/>
      <c r="AM97" s="417"/>
      <c r="AN97" s="417"/>
      <c r="AO97" s="417"/>
      <c r="AP97" s="417"/>
      <c r="AQ97" s="417"/>
      <c r="AR97" s="417"/>
      <c r="AS97" s="417"/>
      <c r="AT97" s="417"/>
      <c r="AU97" s="417"/>
      <c r="AV97" s="417"/>
      <c r="AW97" s="417"/>
      <c r="AX97" s="417"/>
      <c r="AY97" s="417"/>
      <c r="AZ97" s="417"/>
      <c r="BA97" s="417"/>
      <c r="BB97" s="417"/>
      <c r="BC97" s="417"/>
      <c r="BD97" s="417"/>
      <c r="BE97" s="417"/>
      <c r="BF97" s="417"/>
      <c r="BG97" s="417"/>
      <c r="BH97" s="417"/>
      <c r="BI97" s="461"/>
      <c r="BJ97" s="461"/>
      <c r="BK97" s="461"/>
      <c r="BL97" s="461"/>
      <c r="BM97" s="461"/>
      <c r="BN97" s="461"/>
      <c r="BO97" s="461"/>
    </row>
    <row r="98" spans="2:67" ht="42.6" customHeight="1" x14ac:dyDescent="0.35">
      <c r="B98" s="462"/>
      <c r="C98" s="462"/>
      <c r="D98" s="462"/>
      <c r="E98" s="462"/>
      <c r="F98" s="463"/>
      <c r="G98" s="463"/>
      <c r="H98" s="463"/>
      <c r="I98" s="463"/>
      <c r="J98" s="462"/>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c r="AJ98" s="417"/>
      <c r="AK98" s="417"/>
      <c r="AL98" s="417"/>
      <c r="AM98" s="417"/>
      <c r="AN98" s="417"/>
      <c r="AO98" s="417"/>
      <c r="AP98" s="417"/>
      <c r="AQ98" s="417"/>
      <c r="AR98" s="417"/>
      <c r="AS98" s="417"/>
      <c r="AT98" s="417"/>
      <c r="AU98" s="417"/>
      <c r="AV98" s="417"/>
      <c r="AW98" s="417"/>
      <c r="AX98" s="417"/>
      <c r="AY98" s="417"/>
      <c r="AZ98" s="417"/>
      <c r="BA98" s="417"/>
      <c r="BB98" s="417"/>
      <c r="BC98" s="417"/>
      <c r="BD98" s="417"/>
      <c r="BE98" s="417"/>
      <c r="BF98" s="417"/>
      <c r="BG98" s="417"/>
      <c r="BH98" s="417"/>
      <c r="BI98" s="461"/>
      <c r="BJ98" s="461"/>
      <c r="BK98" s="461"/>
      <c r="BL98" s="461"/>
      <c r="BM98" s="461"/>
      <c r="BN98" s="461"/>
      <c r="BO98" s="461"/>
    </row>
    <row r="99" spans="2:67" ht="42.6" customHeight="1" x14ac:dyDescent="0.35">
      <c r="B99" s="462"/>
      <c r="C99" s="462"/>
      <c r="D99" s="462"/>
      <c r="E99" s="462"/>
      <c r="F99" s="463"/>
      <c r="G99" s="463"/>
      <c r="H99" s="463"/>
      <c r="I99" s="463"/>
      <c r="J99" s="462"/>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c r="AJ99" s="417"/>
      <c r="AK99" s="417"/>
      <c r="AL99" s="417"/>
      <c r="AM99" s="417"/>
      <c r="AN99" s="417"/>
      <c r="AO99" s="417"/>
      <c r="AP99" s="417"/>
      <c r="AQ99" s="417"/>
      <c r="AR99" s="417"/>
      <c r="AS99" s="417"/>
      <c r="AT99" s="417"/>
      <c r="AU99" s="417"/>
      <c r="AV99" s="417"/>
      <c r="AW99" s="417"/>
      <c r="AX99" s="417"/>
      <c r="AY99" s="417"/>
      <c r="AZ99" s="417"/>
      <c r="BA99" s="417"/>
      <c r="BB99" s="417"/>
      <c r="BC99" s="417"/>
      <c r="BD99" s="417"/>
      <c r="BE99" s="417"/>
      <c r="BF99" s="417"/>
      <c r="BG99" s="417"/>
      <c r="BH99" s="417"/>
      <c r="BI99" s="461"/>
      <c r="BJ99" s="461"/>
      <c r="BK99" s="461"/>
      <c r="BL99" s="461"/>
      <c r="BM99" s="461"/>
      <c r="BN99" s="461"/>
      <c r="BO99" s="461"/>
    </row>
    <row r="100" spans="2:67" ht="42.6" customHeight="1" x14ac:dyDescent="0.35">
      <c r="B100" s="462"/>
      <c r="C100" s="462"/>
      <c r="D100" s="462"/>
      <c r="E100" s="462"/>
      <c r="F100" s="463"/>
      <c r="G100" s="463"/>
      <c r="H100" s="463"/>
      <c r="I100" s="463"/>
      <c r="J100" s="462"/>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c r="BA100" s="417"/>
      <c r="BB100" s="417"/>
      <c r="BC100" s="417"/>
      <c r="BD100" s="417"/>
      <c r="BE100" s="417"/>
      <c r="BF100" s="417"/>
      <c r="BG100" s="417"/>
      <c r="BH100" s="417"/>
      <c r="BI100" s="461"/>
      <c r="BJ100" s="461"/>
      <c r="BK100" s="461"/>
      <c r="BL100" s="461"/>
      <c r="BM100" s="461"/>
      <c r="BN100" s="461"/>
      <c r="BO100" s="461"/>
    </row>
    <row r="101" spans="2:67" ht="42.6" customHeight="1" x14ac:dyDescent="0.35">
      <c r="B101" s="462"/>
      <c r="C101" s="462"/>
      <c r="D101" s="462"/>
      <c r="E101" s="462"/>
      <c r="F101" s="463"/>
      <c r="G101" s="463"/>
      <c r="H101" s="463"/>
      <c r="I101" s="463"/>
      <c r="J101" s="462"/>
      <c r="K101" s="417"/>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7"/>
      <c r="AH101" s="417"/>
      <c r="AI101" s="417"/>
      <c r="AJ101" s="417"/>
      <c r="AK101" s="417"/>
      <c r="AL101" s="417"/>
      <c r="AM101" s="417"/>
      <c r="AN101" s="417"/>
      <c r="AO101" s="417"/>
      <c r="AP101" s="417"/>
      <c r="AQ101" s="417"/>
      <c r="AR101" s="417"/>
      <c r="AS101" s="417"/>
      <c r="AT101" s="417"/>
      <c r="AU101" s="417"/>
      <c r="AV101" s="417"/>
      <c r="AW101" s="417"/>
      <c r="AX101" s="417"/>
      <c r="AY101" s="417"/>
      <c r="AZ101" s="417"/>
      <c r="BA101" s="417"/>
      <c r="BB101" s="417"/>
      <c r="BC101" s="417"/>
      <c r="BD101" s="417"/>
      <c r="BE101" s="417"/>
      <c r="BF101" s="417"/>
      <c r="BG101" s="417"/>
      <c r="BH101" s="417"/>
      <c r="BI101" s="461"/>
      <c r="BJ101" s="461"/>
      <c r="BK101" s="461"/>
      <c r="BL101" s="461"/>
      <c r="BM101" s="461"/>
      <c r="BN101" s="461"/>
      <c r="BO101" s="461"/>
    </row>
    <row r="102" spans="2:67" ht="42.6" customHeight="1" x14ac:dyDescent="0.35">
      <c r="B102" s="462"/>
      <c r="C102" s="462"/>
      <c r="D102" s="462"/>
      <c r="E102" s="462"/>
      <c r="F102" s="463"/>
      <c r="G102" s="463"/>
      <c r="H102" s="463"/>
      <c r="I102" s="463"/>
      <c r="J102" s="462"/>
      <c r="K102" s="417"/>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7"/>
      <c r="AH102" s="417"/>
      <c r="AI102" s="417"/>
      <c r="AJ102" s="417"/>
      <c r="AK102" s="417"/>
      <c r="AL102" s="417"/>
      <c r="AM102" s="417"/>
      <c r="AN102" s="417"/>
      <c r="AO102" s="417"/>
      <c r="AP102" s="417"/>
      <c r="AQ102" s="417"/>
      <c r="AR102" s="417"/>
      <c r="AS102" s="417"/>
      <c r="AT102" s="417"/>
      <c r="AU102" s="417"/>
      <c r="AV102" s="417"/>
      <c r="AW102" s="417"/>
      <c r="AX102" s="417"/>
      <c r="AY102" s="417"/>
      <c r="AZ102" s="417"/>
      <c r="BA102" s="417"/>
      <c r="BB102" s="417"/>
      <c r="BC102" s="417"/>
      <c r="BD102" s="417"/>
      <c r="BE102" s="417"/>
      <c r="BF102" s="417"/>
      <c r="BG102" s="417"/>
      <c r="BH102" s="417"/>
      <c r="BI102" s="461"/>
      <c r="BJ102" s="461"/>
      <c r="BK102" s="461"/>
      <c r="BL102" s="461"/>
      <c r="BM102" s="461"/>
      <c r="BN102" s="461"/>
      <c r="BO102" s="461"/>
    </row>
    <row r="103" spans="2:67" ht="42.6" customHeight="1" x14ac:dyDescent="0.35">
      <c r="B103" s="462"/>
      <c r="C103" s="462"/>
      <c r="D103" s="462"/>
      <c r="E103" s="462"/>
      <c r="F103" s="463"/>
      <c r="G103" s="463"/>
      <c r="H103" s="463"/>
      <c r="I103" s="463"/>
      <c r="J103" s="462"/>
      <c r="K103" s="417"/>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7"/>
      <c r="AH103" s="417"/>
      <c r="AI103" s="417"/>
      <c r="AJ103" s="417"/>
      <c r="AK103" s="417"/>
      <c r="AL103" s="417"/>
      <c r="AM103" s="417"/>
      <c r="AN103" s="417"/>
      <c r="AO103" s="417"/>
      <c r="AP103" s="417"/>
      <c r="AQ103" s="417"/>
      <c r="AR103" s="417"/>
      <c r="AS103" s="417"/>
      <c r="AT103" s="417"/>
      <c r="AU103" s="417"/>
      <c r="AV103" s="417"/>
      <c r="AW103" s="417"/>
      <c r="AX103" s="417"/>
      <c r="AY103" s="417"/>
      <c r="AZ103" s="417"/>
      <c r="BA103" s="417"/>
      <c r="BB103" s="417"/>
      <c r="BC103" s="417"/>
      <c r="BD103" s="417"/>
      <c r="BE103" s="417"/>
      <c r="BF103" s="417"/>
      <c r="BG103" s="417"/>
      <c r="BH103" s="417"/>
      <c r="BI103" s="461"/>
      <c r="BJ103" s="461"/>
      <c r="BK103" s="461"/>
      <c r="BL103" s="461"/>
      <c r="BM103" s="461"/>
      <c r="BN103" s="461"/>
      <c r="BO103" s="461"/>
    </row>
    <row r="104" spans="2:67" ht="42.6" customHeight="1" x14ac:dyDescent="0.35">
      <c r="B104" s="462"/>
      <c r="C104" s="462"/>
      <c r="D104" s="462"/>
      <c r="E104" s="462"/>
      <c r="F104" s="463"/>
      <c r="G104" s="463"/>
      <c r="H104" s="463"/>
      <c r="I104" s="463"/>
      <c r="J104" s="462"/>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7"/>
      <c r="AH104" s="417"/>
      <c r="AI104" s="417"/>
      <c r="AJ104" s="417"/>
      <c r="AK104" s="417"/>
      <c r="AL104" s="417"/>
      <c r="AM104" s="417"/>
      <c r="AN104" s="417"/>
      <c r="AO104" s="417"/>
      <c r="AP104" s="417"/>
      <c r="AQ104" s="417"/>
      <c r="AR104" s="417"/>
      <c r="AS104" s="417"/>
      <c r="AT104" s="417"/>
      <c r="AU104" s="417"/>
      <c r="AV104" s="417"/>
      <c r="AW104" s="417"/>
      <c r="AX104" s="417"/>
      <c r="AY104" s="417"/>
      <c r="AZ104" s="417"/>
      <c r="BA104" s="417"/>
      <c r="BB104" s="417"/>
      <c r="BC104" s="417"/>
      <c r="BD104" s="417"/>
      <c r="BE104" s="417"/>
      <c r="BF104" s="417"/>
      <c r="BG104" s="417"/>
      <c r="BH104" s="417"/>
      <c r="BI104" s="461"/>
      <c r="BJ104" s="461"/>
      <c r="BK104" s="461"/>
      <c r="BL104" s="461"/>
      <c r="BM104" s="461"/>
      <c r="BN104" s="461"/>
      <c r="BO104" s="461"/>
    </row>
    <row r="105" spans="2:67" ht="42.6" customHeight="1" x14ac:dyDescent="0.35">
      <c r="B105" s="462"/>
      <c r="C105" s="462"/>
      <c r="D105" s="462"/>
      <c r="E105" s="462"/>
      <c r="F105" s="463"/>
      <c r="G105" s="463"/>
      <c r="H105" s="463"/>
      <c r="I105" s="463"/>
      <c r="J105" s="462"/>
      <c r="K105" s="417"/>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7"/>
      <c r="AH105" s="417"/>
      <c r="AI105" s="417"/>
      <c r="AJ105" s="417"/>
      <c r="AK105" s="417"/>
      <c r="AL105" s="417"/>
      <c r="AM105" s="417"/>
      <c r="AN105" s="417"/>
      <c r="AO105" s="417"/>
      <c r="AP105" s="417"/>
      <c r="AQ105" s="417"/>
      <c r="AR105" s="417"/>
      <c r="AS105" s="417"/>
      <c r="AT105" s="417"/>
      <c r="AU105" s="417"/>
      <c r="AV105" s="417"/>
      <c r="AW105" s="417"/>
      <c r="AX105" s="417"/>
      <c r="AY105" s="417"/>
      <c r="AZ105" s="417"/>
      <c r="BA105" s="417"/>
      <c r="BB105" s="417"/>
      <c r="BC105" s="417"/>
      <c r="BD105" s="417"/>
      <c r="BE105" s="417"/>
      <c r="BF105" s="417"/>
      <c r="BG105" s="417"/>
      <c r="BH105" s="417"/>
      <c r="BI105" s="461"/>
      <c r="BJ105" s="461"/>
      <c r="BK105" s="461"/>
      <c r="BL105" s="461"/>
      <c r="BM105" s="461"/>
      <c r="BN105" s="461"/>
      <c r="BO105" s="461"/>
    </row>
    <row r="106" spans="2:67" ht="42.6" customHeight="1" x14ac:dyDescent="0.35">
      <c r="B106" s="462"/>
      <c r="C106" s="462"/>
      <c r="D106" s="462"/>
      <c r="E106" s="462"/>
      <c r="F106" s="463"/>
      <c r="G106" s="463"/>
      <c r="H106" s="463"/>
      <c r="I106" s="463"/>
      <c r="J106" s="462"/>
      <c r="K106" s="417"/>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7"/>
      <c r="AH106" s="417"/>
      <c r="AI106" s="417"/>
      <c r="AJ106" s="417"/>
      <c r="AK106" s="417"/>
      <c r="AL106" s="417"/>
      <c r="AM106" s="417"/>
      <c r="AN106" s="417"/>
      <c r="AO106" s="417"/>
      <c r="AP106" s="417"/>
      <c r="AQ106" s="417"/>
      <c r="AR106" s="417"/>
      <c r="AS106" s="417"/>
      <c r="AT106" s="417"/>
      <c r="AU106" s="417"/>
      <c r="AV106" s="417"/>
      <c r="AW106" s="417"/>
      <c r="AX106" s="417"/>
      <c r="AY106" s="417"/>
      <c r="AZ106" s="417"/>
      <c r="BA106" s="417"/>
      <c r="BB106" s="417"/>
      <c r="BC106" s="417"/>
      <c r="BD106" s="417"/>
      <c r="BE106" s="417"/>
      <c r="BF106" s="417"/>
      <c r="BG106" s="417"/>
      <c r="BH106" s="417"/>
      <c r="BI106" s="461"/>
      <c r="BJ106" s="461"/>
      <c r="BK106" s="461"/>
      <c r="BL106" s="461"/>
      <c r="BM106" s="461"/>
      <c r="BN106" s="461"/>
      <c r="BO106" s="461"/>
    </row>
    <row r="107" spans="2:67" ht="42.6" customHeight="1" x14ac:dyDescent="0.35">
      <c r="B107" s="462"/>
      <c r="C107" s="462"/>
      <c r="D107" s="462"/>
      <c r="E107" s="462"/>
      <c r="F107" s="463"/>
      <c r="G107" s="463"/>
      <c r="H107" s="463"/>
      <c r="I107" s="463"/>
      <c r="J107" s="462"/>
      <c r="K107" s="417"/>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7"/>
      <c r="AH107" s="417"/>
      <c r="AI107" s="417"/>
      <c r="AJ107" s="417"/>
      <c r="AK107" s="417"/>
      <c r="AL107" s="417"/>
      <c r="AM107" s="417"/>
      <c r="AN107" s="417"/>
      <c r="AO107" s="417"/>
      <c r="AP107" s="417"/>
      <c r="AQ107" s="417"/>
      <c r="AR107" s="417"/>
      <c r="AS107" s="417"/>
      <c r="AT107" s="417"/>
      <c r="AU107" s="417"/>
      <c r="AV107" s="417"/>
      <c r="AW107" s="417"/>
      <c r="AX107" s="417"/>
      <c r="AY107" s="417"/>
      <c r="AZ107" s="417"/>
      <c r="BA107" s="417"/>
      <c r="BB107" s="417"/>
      <c r="BC107" s="417"/>
      <c r="BD107" s="417"/>
      <c r="BE107" s="417"/>
      <c r="BF107" s="417"/>
      <c r="BG107" s="417"/>
      <c r="BH107" s="417"/>
      <c r="BI107" s="461"/>
      <c r="BJ107" s="461"/>
      <c r="BK107" s="461"/>
      <c r="BL107" s="461"/>
      <c r="BM107" s="461"/>
      <c r="BN107" s="461"/>
      <c r="BO107" s="461"/>
    </row>
    <row r="108" spans="2:67" ht="42.6" customHeight="1" x14ac:dyDescent="0.35">
      <c r="B108" s="462"/>
      <c r="C108" s="462"/>
      <c r="D108" s="462"/>
      <c r="E108" s="462"/>
      <c r="F108" s="463"/>
      <c r="G108" s="463"/>
      <c r="H108" s="463"/>
      <c r="I108" s="463"/>
      <c r="J108" s="462"/>
      <c r="K108" s="417"/>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7"/>
      <c r="AH108" s="417"/>
      <c r="AI108" s="417"/>
      <c r="AJ108" s="417"/>
      <c r="AK108" s="417"/>
      <c r="AL108" s="417"/>
      <c r="AM108" s="417"/>
      <c r="AN108" s="417"/>
      <c r="AO108" s="417"/>
      <c r="AP108" s="417"/>
      <c r="AQ108" s="417"/>
      <c r="AR108" s="417"/>
      <c r="AS108" s="417"/>
      <c r="AT108" s="417"/>
      <c r="AU108" s="417"/>
      <c r="AV108" s="417"/>
      <c r="AW108" s="417"/>
      <c r="AX108" s="417"/>
      <c r="AY108" s="417"/>
      <c r="AZ108" s="417"/>
      <c r="BA108" s="417"/>
      <c r="BB108" s="417"/>
      <c r="BC108" s="417"/>
      <c r="BD108" s="417"/>
      <c r="BE108" s="417"/>
      <c r="BF108" s="417"/>
      <c r="BG108" s="417"/>
      <c r="BH108" s="417"/>
      <c r="BI108" s="461"/>
      <c r="BJ108" s="461"/>
      <c r="BK108" s="461"/>
      <c r="BL108" s="461"/>
      <c r="BM108" s="461"/>
      <c r="BN108" s="461"/>
      <c r="BO108" s="461"/>
    </row>
    <row r="109" spans="2:67" ht="42.6" customHeight="1" x14ac:dyDescent="0.35">
      <c r="B109" s="462"/>
      <c r="C109" s="462"/>
      <c r="D109" s="462"/>
      <c r="E109" s="462"/>
      <c r="F109" s="463"/>
      <c r="G109" s="463"/>
      <c r="H109" s="463"/>
      <c r="I109" s="463"/>
      <c r="J109" s="462"/>
      <c r="K109" s="417"/>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7"/>
      <c r="AH109" s="417"/>
      <c r="AI109" s="417"/>
      <c r="AJ109" s="417"/>
      <c r="AK109" s="417"/>
      <c r="AL109" s="417"/>
      <c r="AM109" s="417"/>
      <c r="AN109" s="417"/>
      <c r="AO109" s="417"/>
      <c r="AP109" s="417"/>
      <c r="AQ109" s="417"/>
      <c r="AR109" s="417"/>
      <c r="AS109" s="417"/>
      <c r="AT109" s="417"/>
      <c r="AU109" s="417"/>
      <c r="AV109" s="417"/>
      <c r="AW109" s="417"/>
      <c r="AX109" s="417"/>
      <c r="AY109" s="417"/>
      <c r="AZ109" s="417"/>
      <c r="BA109" s="417"/>
      <c r="BB109" s="417"/>
      <c r="BC109" s="417"/>
      <c r="BD109" s="417"/>
      <c r="BE109" s="417"/>
      <c r="BF109" s="417"/>
      <c r="BG109" s="417"/>
      <c r="BH109" s="417"/>
      <c r="BI109" s="461"/>
      <c r="BJ109" s="461"/>
      <c r="BK109" s="461"/>
      <c r="BL109" s="461"/>
      <c r="BM109" s="461"/>
      <c r="BN109" s="461"/>
      <c r="BO109" s="461"/>
    </row>
    <row r="110" spans="2:67" ht="42.6" customHeight="1" x14ac:dyDescent="0.35">
      <c r="B110" s="462"/>
      <c r="C110" s="462"/>
      <c r="D110" s="462"/>
      <c r="E110" s="462"/>
      <c r="F110" s="463"/>
      <c r="G110" s="463"/>
      <c r="H110" s="463"/>
      <c r="I110" s="463"/>
      <c r="J110" s="462"/>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c r="AJ110" s="417"/>
      <c r="AK110" s="417"/>
      <c r="AL110" s="417"/>
      <c r="AM110" s="417"/>
      <c r="AN110" s="417"/>
      <c r="AO110" s="417"/>
      <c r="AP110" s="417"/>
      <c r="AQ110" s="417"/>
      <c r="AR110" s="417"/>
      <c r="AS110" s="417"/>
      <c r="AT110" s="417"/>
      <c r="AU110" s="417"/>
      <c r="AV110" s="417"/>
      <c r="AW110" s="417"/>
      <c r="AX110" s="417"/>
      <c r="AY110" s="417"/>
      <c r="AZ110" s="417"/>
      <c r="BA110" s="417"/>
      <c r="BB110" s="417"/>
      <c r="BC110" s="417"/>
      <c r="BD110" s="417"/>
      <c r="BE110" s="417"/>
      <c r="BF110" s="417"/>
      <c r="BG110" s="417"/>
      <c r="BH110" s="417"/>
      <c r="BI110" s="461"/>
      <c r="BJ110" s="461"/>
      <c r="BK110" s="461"/>
      <c r="BL110" s="461"/>
      <c r="BM110" s="461"/>
      <c r="BN110" s="461"/>
      <c r="BO110" s="461"/>
    </row>
    <row r="111" spans="2:67" ht="42.6" customHeight="1" x14ac:dyDescent="0.35">
      <c r="B111" s="462"/>
      <c r="C111" s="462"/>
      <c r="D111" s="462"/>
      <c r="E111" s="462"/>
      <c r="F111" s="463"/>
      <c r="G111" s="463"/>
      <c r="H111" s="463"/>
      <c r="I111" s="463"/>
      <c r="J111" s="462"/>
      <c r="K111" s="417"/>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7"/>
      <c r="AH111" s="417"/>
      <c r="AI111" s="417"/>
      <c r="AJ111" s="417"/>
      <c r="AK111" s="417"/>
      <c r="AL111" s="417"/>
      <c r="AM111" s="417"/>
      <c r="AN111" s="417"/>
      <c r="AO111" s="417"/>
      <c r="AP111" s="417"/>
      <c r="AQ111" s="417"/>
      <c r="AR111" s="417"/>
      <c r="AS111" s="417"/>
      <c r="AT111" s="417"/>
      <c r="AU111" s="417"/>
      <c r="AV111" s="417"/>
      <c r="AW111" s="417"/>
      <c r="AX111" s="417"/>
      <c r="AY111" s="417"/>
      <c r="AZ111" s="417"/>
      <c r="BA111" s="417"/>
      <c r="BB111" s="417"/>
      <c r="BC111" s="417"/>
      <c r="BD111" s="417"/>
      <c r="BE111" s="417"/>
      <c r="BF111" s="417"/>
      <c r="BG111" s="417"/>
      <c r="BH111" s="417"/>
      <c r="BI111" s="461"/>
      <c r="BJ111" s="461"/>
      <c r="BK111" s="461"/>
      <c r="BL111" s="461"/>
      <c r="BM111" s="461"/>
      <c r="BN111" s="461"/>
      <c r="BO111" s="461"/>
    </row>
    <row r="112" spans="2:67" ht="42.6" customHeight="1" x14ac:dyDescent="0.35">
      <c r="B112" s="462"/>
      <c r="C112" s="462"/>
      <c r="D112" s="462"/>
      <c r="E112" s="462"/>
      <c r="F112" s="463"/>
      <c r="G112" s="463"/>
      <c r="H112" s="463"/>
      <c r="I112" s="463"/>
      <c r="J112" s="462"/>
      <c r="K112" s="417"/>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7"/>
      <c r="AH112" s="417"/>
      <c r="AI112" s="417"/>
      <c r="AJ112" s="417"/>
      <c r="AK112" s="417"/>
      <c r="AL112" s="417"/>
      <c r="AM112" s="417"/>
      <c r="AN112" s="417"/>
      <c r="AO112" s="417"/>
      <c r="AP112" s="417"/>
      <c r="AQ112" s="417"/>
      <c r="AR112" s="417"/>
      <c r="AS112" s="417"/>
      <c r="AT112" s="417"/>
      <c r="AU112" s="417"/>
      <c r="AV112" s="417"/>
      <c r="AW112" s="417"/>
      <c r="AX112" s="417"/>
      <c r="AY112" s="417"/>
      <c r="AZ112" s="417"/>
      <c r="BA112" s="417"/>
      <c r="BB112" s="417"/>
      <c r="BC112" s="417"/>
      <c r="BD112" s="417"/>
      <c r="BE112" s="417"/>
      <c r="BF112" s="417"/>
      <c r="BG112" s="417"/>
      <c r="BH112" s="417"/>
      <c r="BI112" s="461"/>
      <c r="BJ112" s="461"/>
      <c r="BK112" s="461"/>
      <c r="BL112" s="461"/>
      <c r="BM112" s="461"/>
      <c r="BN112" s="461"/>
      <c r="BO112" s="461"/>
    </row>
    <row r="113" spans="11:60" ht="42.6" customHeight="1" x14ac:dyDescent="0.35">
      <c r="K113" s="374"/>
      <c r="L113" s="374"/>
      <c r="M113" s="374"/>
      <c r="N113" s="374"/>
      <c r="O113" s="374"/>
      <c r="P113" s="374"/>
      <c r="Q113" s="374"/>
      <c r="R113" s="374"/>
      <c r="S113" s="374"/>
      <c r="T113" s="374"/>
      <c r="U113" s="374"/>
      <c r="V113" s="374"/>
      <c r="W113" s="374"/>
      <c r="X113" s="374"/>
      <c r="Y113" s="374"/>
      <c r="Z113" s="374"/>
      <c r="AA113" s="374"/>
      <c r="AB113" s="374"/>
      <c r="AC113" s="374"/>
      <c r="AD113" s="374"/>
      <c r="AE113" s="374"/>
      <c r="AF113" s="374"/>
      <c r="AG113" s="374"/>
      <c r="AH113" s="374"/>
      <c r="AI113" s="374"/>
      <c r="AJ113" s="374"/>
      <c r="AK113" s="374"/>
      <c r="AL113" s="374"/>
      <c r="AM113" s="374"/>
      <c r="AN113" s="374"/>
      <c r="AO113" s="374"/>
      <c r="AP113" s="374"/>
      <c r="AQ113" s="374"/>
      <c r="AR113" s="374"/>
      <c r="AS113" s="374"/>
      <c r="AT113" s="374"/>
      <c r="AU113" s="374"/>
      <c r="AV113" s="374"/>
      <c r="AW113" s="374"/>
      <c r="AX113" s="374"/>
      <c r="AY113" s="374"/>
      <c r="AZ113" s="374"/>
      <c r="BA113" s="374"/>
      <c r="BB113" s="374"/>
      <c r="BC113" s="374"/>
      <c r="BD113" s="374"/>
      <c r="BE113" s="374"/>
      <c r="BF113" s="374"/>
      <c r="BG113" s="374"/>
      <c r="BH113" s="374"/>
    </row>
    <row r="114" spans="11:60" ht="42.6" customHeight="1" x14ac:dyDescent="0.35">
      <c r="K114" s="374"/>
      <c r="L114" s="374"/>
      <c r="M114" s="374"/>
      <c r="N114" s="374"/>
      <c r="O114" s="374"/>
      <c r="P114" s="374"/>
      <c r="Q114" s="374"/>
      <c r="R114" s="374"/>
      <c r="S114" s="374"/>
      <c r="T114" s="374"/>
      <c r="U114" s="374"/>
      <c r="V114" s="374"/>
      <c r="W114" s="374"/>
      <c r="X114" s="374"/>
      <c r="Y114" s="374"/>
      <c r="Z114" s="374"/>
      <c r="AA114" s="374"/>
      <c r="AB114" s="374"/>
      <c r="AC114" s="374"/>
      <c r="AD114" s="374"/>
      <c r="AE114" s="374"/>
      <c r="AF114" s="374"/>
      <c r="AG114" s="374"/>
      <c r="AH114" s="374"/>
      <c r="AI114" s="374"/>
      <c r="AJ114" s="374"/>
      <c r="AK114" s="374"/>
      <c r="AL114" s="374"/>
      <c r="AM114" s="374"/>
      <c r="AN114" s="374"/>
      <c r="AO114" s="374"/>
      <c r="AP114" s="374"/>
      <c r="AQ114" s="374"/>
      <c r="AR114" s="374"/>
      <c r="AS114" s="374"/>
      <c r="AT114" s="374"/>
      <c r="AU114" s="374"/>
      <c r="AV114" s="374"/>
      <c r="AW114" s="374"/>
      <c r="AX114" s="374"/>
      <c r="AY114" s="374"/>
      <c r="AZ114" s="374"/>
      <c r="BA114" s="374"/>
      <c r="BB114" s="374"/>
      <c r="BC114" s="374"/>
      <c r="BD114" s="374"/>
      <c r="BE114" s="374"/>
      <c r="BF114" s="374"/>
      <c r="BG114" s="374"/>
      <c r="BH114" s="374"/>
    </row>
    <row r="115" spans="11:60" ht="42.6" customHeight="1" x14ac:dyDescent="0.35">
      <c r="K115" s="374"/>
      <c r="L115" s="374"/>
      <c r="M115" s="374"/>
      <c r="N115" s="374"/>
      <c r="O115" s="374"/>
      <c r="P115" s="374"/>
      <c r="Q115" s="374"/>
      <c r="R115" s="374"/>
      <c r="S115" s="374"/>
      <c r="T115" s="374"/>
      <c r="U115" s="374"/>
      <c r="V115" s="374"/>
      <c r="W115" s="374"/>
      <c r="X115" s="374"/>
      <c r="Y115" s="374"/>
      <c r="Z115" s="374"/>
      <c r="AA115" s="374"/>
      <c r="AB115" s="374"/>
      <c r="AC115" s="374"/>
      <c r="AD115" s="374"/>
      <c r="AE115" s="374"/>
      <c r="AF115" s="374"/>
      <c r="AG115" s="374"/>
      <c r="AH115" s="374"/>
      <c r="AI115" s="374"/>
      <c r="AJ115" s="374"/>
      <c r="AK115" s="374"/>
      <c r="AL115" s="374"/>
      <c r="AM115" s="374"/>
      <c r="AN115" s="374"/>
      <c r="AO115" s="374"/>
      <c r="AP115" s="374"/>
      <c r="AQ115" s="374"/>
      <c r="AR115" s="374"/>
      <c r="AS115" s="374"/>
      <c r="AT115" s="374"/>
      <c r="AU115" s="374"/>
      <c r="AV115" s="374"/>
      <c r="AW115" s="374"/>
      <c r="AX115" s="374"/>
      <c r="AY115" s="374"/>
      <c r="AZ115" s="374"/>
      <c r="BA115" s="374"/>
      <c r="BB115" s="374"/>
      <c r="BC115" s="374"/>
      <c r="BD115" s="374"/>
      <c r="BE115" s="374"/>
      <c r="BF115" s="374"/>
      <c r="BG115" s="374"/>
      <c r="BH115" s="374"/>
    </row>
    <row r="116" spans="11:60" ht="42.6" customHeight="1" x14ac:dyDescent="0.35">
      <c r="K116" s="374"/>
      <c r="L116" s="374"/>
      <c r="M116" s="374"/>
      <c r="N116" s="374"/>
      <c r="O116" s="374"/>
      <c r="P116" s="374"/>
      <c r="Q116" s="374"/>
      <c r="R116" s="374"/>
      <c r="S116" s="374"/>
      <c r="T116" s="374"/>
      <c r="U116" s="374"/>
      <c r="V116" s="374"/>
      <c r="W116" s="374"/>
      <c r="X116" s="374"/>
      <c r="Y116" s="374"/>
      <c r="Z116" s="374"/>
      <c r="AA116" s="374"/>
      <c r="AB116" s="374"/>
      <c r="AC116" s="374"/>
      <c r="AD116" s="374"/>
      <c r="AE116" s="374"/>
      <c r="AF116" s="374"/>
      <c r="AG116" s="374"/>
      <c r="AH116" s="374"/>
      <c r="AI116" s="374"/>
      <c r="AJ116" s="374"/>
      <c r="AK116" s="374"/>
      <c r="AL116" s="374"/>
      <c r="AM116" s="374"/>
      <c r="AN116" s="374"/>
      <c r="AO116" s="374"/>
      <c r="AP116" s="374"/>
      <c r="AQ116" s="374"/>
      <c r="AR116" s="374"/>
      <c r="AS116" s="374"/>
      <c r="AT116" s="374"/>
      <c r="AU116" s="374"/>
      <c r="AV116" s="374"/>
      <c r="AW116" s="374"/>
      <c r="AX116" s="374"/>
      <c r="AY116" s="374"/>
      <c r="AZ116" s="374"/>
      <c r="BA116" s="374"/>
      <c r="BB116" s="374"/>
      <c r="BC116" s="374"/>
      <c r="BD116" s="374"/>
      <c r="BE116" s="374"/>
      <c r="BF116" s="374"/>
      <c r="BG116" s="374"/>
      <c r="BH116" s="374"/>
    </row>
    <row r="117" spans="11:60" ht="42.6" customHeight="1" x14ac:dyDescent="0.35">
      <c r="K117" s="374"/>
      <c r="L117" s="374"/>
      <c r="M117" s="374"/>
      <c r="N117" s="374"/>
      <c r="O117" s="374"/>
      <c r="P117" s="374"/>
      <c r="Q117" s="374"/>
      <c r="R117" s="374"/>
      <c r="S117" s="374"/>
      <c r="T117" s="374"/>
      <c r="U117" s="374"/>
      <c r="V117" s="374"/>
      <c r="W117" s="374"/>
      <c r="X117" s="374"/>
      <c r="Y117" s="374"/>
      <c r="Z117" s="374"/>
      <c r="AA117" s="374"/>
      <c r="AB117" s="374"/>
      <c r="AC117" s="374"/>
      <c r="AD117" s="374"/>
      <c r="AE117" s="374"/>
      <c r="AF117" s="374"/>
      <c r="AG117" s="374"/>
      <c r="AH117" s="374"/>
      <c r="AI117" s="374"/>
      <c r="AJ117" s="374"/>
      <c r="AK117" s="374"/>
      <c r="AL117" s="374"/>
      <c r="AM117" s="374"/>
      <c r="AN117" s="374"/>
      <c r="AO117" s="374"/>
      <c r="AP117" s="374"/>
      <c r="AQ117" s="374"/>
      <c r="AR117" s="374"/>
      <c r="AS117" s="374"/>
      <c r="AT117" s="374"/>
      <c r="AU117" s="374"/>
      <c r="AV117" s="374"/>
      <c r="AW117" s="374"/>
      <c r="AX117" s="374"/>
      <c r="AY117" s="374"/>
      <c r="AZ117" s="374"/>
      <c r="BA117" s="374"/>
      <c r="BB117" s="374"/>
      <c r="BC117" s="374"/>
      <c r="BD117" s="374"/>
      <c r="BE117" s="374"/>
      <c r="BF117" s="374"/>
      <c r="BG117" s="374"/>
      <c r="BH117" s="374"/>
    </row>
    <row r="118" spans="11:60" ht="42.6" customHeight="1" x14ac:dyDescent="0.35">
      <c r="K118" s="374"/>
      <c r="L118" s="374"/>
      <c r="M118" s="374"/>
      <c r="N118" s="374"/>
      <c r="O118" s="374"/>
      <c r="P118" s="374"/>
      <c r="Q118" s="374"/>
      <c r="R118" s="374"/>
      <c r="S118" s="374"/>
      <c r="T118" s="374"/>
      <c r="U118" s="374"/>
      <c r="V118" s="374"/>
      <c r="W118" s="374"/>
      <c r="X118" s="374"/>
      <c r="Y118" s="374"/>
      <c r="Z118" s="374"/>
      <c r="AA118" s="374"/>
      <c r="AB118" s="374"/>
      <c r="AC118" s="374"/>
      <c r="AD118" s="374"/>
      <c r="AE118" s="374"/>
      <c r="AF118" s="374"/>
      <c r="AG118" s="374"/>
      <c r="AH118" s="374"/>
      <c r="AI118" s="374"/>
      <c r="AJ118" s="374"/>
      <c r="AK118" s="374"/>
      <c r="AL118" s="374"/>
      <c r="AM118" s="374"/>
      <c r="AN118" s="374"/>
      <c r="AO118" s="374"/>
      <c r="AP118" s="374"/>
      <c r="AQ118" s="374"/>
      <c r="AR118" s="374"/>
      <c r="AS118" s="374"/>
      <c r="AT118" s="374"/>
      <c r="AU118" s="374"/>
      <c r="AV118" s="374"/>
      <c r="AW118" s="374"/>
      <c r="AX118" s="374"/>
      <c r="AY118" s="374"/>
      <c r="AZ118" s="374"/>
      <c r="BA118" s="374"/>
      <c r="BB118" s="374"/>
      <c r="BC118" s="374"/>
      <c r="BD118" s="374"/>
      <c r="BE118" s="374"/>
      <c r="BF118" s="374"/>
      <c r="BG118" s="374"/>
      <c r="BH118" s="374"/>
    </row>
    <row r="119" spans="11:60" ht="42.6" customHeight="1" x14ac:dyDescent="0.35">
      <c r="K119" s="374"/>
      <c r="L119" s="374"/>
      <c r="M119" s="374"/>
      <c r="N119" s="374"/>
      <c r="O119" s="374"/>
      <c r="P119" s="374"/>
      <c r="Q119" s="374"/>
      <c r="R119" s="374"/>
      <c r="S119" s="374"/>
      <c r="T119" s="374"/>
      <c r="U119" s="374"/>
      <c r="V119" s="374"/>
      <c r="W119" s="374"/>
      <c r="X119" s="374"/>
      <c r="Y119" s="374"/>
      <c r="Z119" s="374"/>
      <c r="AA119" s="374"/>
      <c r="AB119" s="374"/>
      <c r="AC119" s="374"/>
      <c r="AD119" s="374"/>
      <c r="AE119" s="374"/>
      <c r="AF119" s="374"/>
      <c r="AG119" s="374"/>
      <c r="AH119" s="374"/>
      <c r="AI119" s="374"/>
      <c r="AJ119" s="374"/>
      <c r="AK119" s="374"/>
      <c r="AL119" s="374"/>
      <c r="AM119" s="374"/>
      <c r="AN119" s="374"/>
      <c r="AO119" s="374"/>
      <c r="AP119" s="374"/>
      <c r="AQ119" s="374"/>
      <c r="AR119" s="374"/>
      <c r="AS119" s="374"/>
      <c r="AT119" s="374"/>
      <c r="AU119" s="374"/>
      <c r="AV119" s="374"/>
      <c r="AW119" s="374"/>
      <c r="AX119" s="374"/>
      <c r="AY119" s="374"/>
      <c r="AZ119" s="374"/>
      <c r="BA119" s="374"/>
      <c r="BB119" s="374"/>
      <c r="BC119" s="374"/>
      <c r="BD119" s="374"/>
      <c r="BE119" s="374"/>
      <c r="BF119" s="374"/>
      <c r="BG119" s="374"/>
      <c r="BH119" s="374"/>
    </row>
    <row r="120" spans="11:60" ht="42.6" customHeight="1" x14ac:dyDescent="0.35">
      <c r="K120" s="374"/>
      <c r="L120" s="374"/>
      <c r="M120" s="374"/>
      <c r="N120" s="374"/>
      <c r="O120" s="374"/>
      <c r="P120" s="374"/>
      <c r="Q120" s="374"/>
      <c r="R120" s="374"/>
      <c r="S120" s="374"/>
      <c r="T120" s="374"/>
      <c r="U120" s="374"/>
      <c r="V120" s="374"/>
      <c r="W120" s="374"/>
      <c r="X120" s="374"/>
      <c r="Y120" s="374"/>
      <c r="Z120" s="374"/>
      <c r="AA120" s="374"/>
      <c r="AB120" s="374"/>
      <c r="AC120" s="374"/>
      <c r="AD120" s="374"/>
      <c r="AE120" s="374"/>
      <c r="AF120" s="374"/>
      <c r="AG120" s="374"/>
      <c r="AH120" s="374"/>
      <c r="AI120" s="374"/>
      <c r="AJ120" s="374"/>
      <c r="AK120" s="374"/>
      <c r="AL120" s="374"/>
      <c r="AM120" s="374"/>
      <c r="AN120" s="374"/>
      <c r="AO120" s="374"/>
      <c r="AP120" s="374"/>
      <c r="AQ120" s="374"/>
      <c r="AR120" s="374"/>
      <c r="AS120" s="374"/>
      <c r="AT120" s="374"/>
      <c r="AU120" s="374"/>
      <c r="AV120" s="374"/>
      <c r="AW120" s="374"/>
      <c r="AX120" s="374"/>
      <c r="AY120" s="374"/>
      <c r="AZ120" s="374"/>
      <c r="BA120" s="374"/>
      <c r="BB120" s="374"/>
      <c r="BC120" s="374"/>
      <c r="BD120" s="374"/>
      <c r="BE120" s="374"/>
      <c r="BF120" s="374"/>
      <c r="BG120" s="374"/>
      <c r="BH120" s="374"/>
    </row>
    <row r="121" spans="11:60" ht="42.6" customHeight="1" x14ac:dyDescent="0.35">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374"/>
      <c r="AU121" s="374"/>
      <c r="AV121" s="374"/>
      <c r="AW121" s="374"/>
      <c r="AX121" s="374"/>
      <c r="AY121" s="374"/>
      <c r="AZ121" s="374"/>
      <c r="BA121" s="374"/>
      <c r="BB121" s="374"/>
      <c r="BC121" s="374"/>
      <c r="BD121" s="374"/>
      <c r="BE121" s="374"/>
      <c r="BF121" s="374"/>
      <c r="BG121" s="374"/>
      <c r="BH121" s="374"/>
    </row>
    <row r="122" spans="11:60" ht="42.6" customHeight="1" x14ac:dyDescent="0.35">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374"/>
      <c r="AQ122" s="374"/>
      <c r="AR122" s="374"/>
      <c r="AS122" s="374"/>
      <c r="AT122" s="374"/>
      <c r="AU122" s="374"/>
      <c r="AV122" s="374"/>
      <c r="AW122" s="374"/>
      <c r="AX122" s="374"/>
      <c r="AY122" s="374"/>
      <c r="AZ122" s="374"/>
      <c r="BA122" s="374"/>
      <c r="BB122" s="374"/>
      <c r="BC122" s="374"/>
      <c r="BD122" s="374"/>
      <c r="BE122" s="374"/>
      <c r="BF122" s="374"/>
      <c r="BG122" s="374"/>
      <c r="BH122" s="374"/>
    </row>
    <row r="123" spans="11:60" ht="42.6" customHeight="1" x14ac:dyDescent="0.35">
      <c r="K123" s="374"/>
      <c r="L123" s="374"/>
      <c r="M123" s="374"/>
      <c r="N123" s="374"/>
      <c r="O123" s="374"/>
      <c r="P123" s="374"/>
      <c r="Q123" s="374"/>
      <c r="R123" s="374"/>
      <c r="S123" s="374"/>
      <c r="T123" s="374"/>
      <c r="U123" s="374"/>
      <c r="V123" s="374"/>
      <c r="W123" s="374"/>
      <c r="X123" s="374"/>
      <c r="Y123" s="374"/>
      <c r="Z123" s="374"/>
      <c r="AA123" s="374"/>
      <c r="AB123" s="374"/>
      <c r="AC123" s="374"/>
      <c r="AD123" s="374"/>
      <c r="AE123" s="374"/>
      <c r="AF123" s="374"/>
      <c r="AG123" s="374"/>
      <c r="AH123" s="374"/>
      <c r="AI123" s="374"/>
      <c r="AJ123" s="374"/>
      <c r="AK123" s="374"/>
      <c r="AL123" s="374"/>
      <c r="AM123" s="374"/>
      <c r="AN123" s="374"/>
      <c r="AO123" s="374"/>
      <c r="AP123" s="374"/>
      <c r="AQ123" s="374"/>
      <c r="AR123" s="374"/>
      <c r="AS123" s="374"/>
      <c r="AT123" s="374"/>
      <c r="AU123" s="374"/>
      <c r="AV123" s="374"/>
      <c r="AW123" s="374"/>
      <c r="AX123" s="374"/>
      <c r="AY123" s="374"/>
      <c r="AZ123" s="374"/>
      <c r="BA123" s="374"/>
      <c r="BB123" s="374"/>
      <c r="BC123" s="374"/>
      <c r="BD123" s="374"/>
      <c r="BE123" s="374"/>
      <c r="BF123" s="374"/>
      <c r="BG123" s="374"/>
      <c r="BH123" s="374"/>
    </row>
    <row r="124" spans="11:60" ht="42.6" customHeight="1" x14ac:dyDescent="0.35">
      <c r="K124" s="374"/>
      <c r="L124" s="374"/>
      <c r="M124" s="374"/>
      <c r="N124" s="374"/>
      <c r="O124" s="374"/>
      <c r="P124" s="374"/>
      <c r="Q124" s="374"/>
      <c r="R124" s="374"/>
      <c r="S124" s="374"/>
      <c r="T124" s="374"/>
      <c r="U124" s="374"/>
      <c r="V124" s="374"/>
      <c r="W124" s="374"/>
      <c r="X124" s="374"/>
      <c r="Y124" s="374"/>
      <c r="Z124" s="374"/>
      <c r="AA124" s="374"/>
      <c r="AB124" s="374"/>
      <c r="AC124" s="374"/>
      <c r="AD124" s="374"/>
      <c r="AE124" s="374"/>
      <c r="AF124" s="374"/>
      <c r="AG124" s="374"/>
      <c r="AH124" s="374"/>
      <c r="AI124" s="374"/>
      <c r="AJ124" s="374"/>
      <c r="AK124" s="374"/>
      <c r="AL124" s="374"/>
      <c r="AM124" s="374"/>
      <c r="AN124" s="374"/>
      <c r="AO124" s="374"/>
      <c r="AP124" s="374"/>
      <c r="AQ124" s="374"/>
      <c r="AR124" s="374"/>
      <c r="AS124" s="374"/>
      <c r="AT124" s="374"/>
      <c r="AU124" s="374"/>
      <c r="AV124" s="374"/>
      <c r="AW124" s="374"/>
      <c r="AX124" s="374"/>
      <c r="AY124" s="374"/>
      <c r="AZ124" s="374"/>
      <c r="BA124" s="374"/>
      <c r="BB124" s="374"/>
      <c r="BC124" s="374"/>
      <c r="BD124" s="374"/>
      <c r="BE124" s="374"/>
      <c r="BF124" s="374"/>
      <c r="BG124" s="374"/>
      <c r="BH124" s="374"/>
    </row>
    <row r="125" spans="11:60" ht="42.6" customHeight="1" x14ac:dyDescent="0.35">
      <c r="K125" s="374"/>
      <c r="L125" s="374"/>
      <c r="M125" s="374"/>
      <c r="N125" s="374"/>
      <c r="O125" s="374"/>
      <c r="P125" s="374"/>
      <c r="Q125" s="374"/>
      <c r="R125" s="374"/>
      <c r="S125" s="374"/>
      <c r="T125" s="374"/>
      <c r="U125" s="374"/>
      <c r="V125" s="374"/>
      <c r="W125" s="374"/>
      <c r="X125" s="374"/>
      <c r="Y125" s="374"/>
      <c r="Z125" s="374"/>
      <c r="AA125" s="374"/>
      <c r="AB125" s="374"/>
      <c r="AC125" s="374"/>
      <c r="AD125" s="374"/>
      <c r="AE125" s="374"/>
      <c r="AF125" s="374"/>
      <c r="AG125" s="374"/>
      <c r="AH125" s="374"/>
      <c r="AI125" s="374"/>
      <c r="AJ125" s="374"/>
      <c r="AK125" s="374"/>
      <c r="AL125" s="374"/>
      <c r="AM125" s="374"/>
      <c r="AN125" s="374"/>
      <c r="AO125" s="374"/>
      <c r="AP125" s="374"/>
      <c r="AQ125" s="374"/>
      <c r="AR125" s="374"/>
      <c r="AS125" s="374"/>
      <c r="AT125" s="374"/>
      <c r="AU125" s="374"/>
      <c r="AV125" s="374"/>
      <c r="AW125" s="374"/>
      <c r="AX125" s="374"/>
      <c r="AY125" s="374"/>
      <c r="AZ125" s="374"/>
      <c r="BA125" s="374"/>
      <c r="BB125" s="374"/>
      <c r="BC125" s="374"/>
      <c r="BD125" s="374"/>
      <c r="BE125" s="374"/>
      <c r="BF125" s="374"/>
      <c r="BG125" s="374"/>
      <c r="BH125" s="374"/>
    </row>
    <row r="126" spans="11:60" ht="42.6" customHeight="1" x14ac:dyDescent="0.35">
      <c r="K126" s="374"/>
      <c r="L126" s="374"/>
      <c r="M126" s="374"/>
      <c r="N126" s="374"/>
      <c r="O126" s="374"/>
      <c r="P126" s="374"/>
      <c r="Q126" s="374"/>
      <c r="R126" s="374"/>
      <c r="S126" s="374"/>
      <c r="T126" s="374"/>
      <c r="U126" s="374"/>
      <c r="V126" s="374"/>
      <c r="W126" s="374"/>
      <c r="X126" s="374"/>
      <c r="Y126" s="374"/>
      <c r="Z126" s="374"/>
      <c r="AA126" s="374"/>
      <c r="AB126" s="374"/>
      <c r="AC126" s="374"/>
      <c r="AD126" s="374"/>
      <c r="AE126" s="374"/>
      <c r="AF126" s="374"/>
      <c r="AG126" s="374"/>
      <c r="AH126" s="374"/>
      <c r="AI126" s="374"/>
      <c r="AJ126" s="374"/>
      <c r="AK126" s="374"/>
      <c r="AL126" s="374"/>
      <c r="AM126" s="374"/>
      <c r="AN126" s="374"/>
      <c r="AO126" s="374"/>
      <c r="AP126" s="374"/>
      <c r="AQ126" s="374"/>
      <c r="AR126" s="374"/>
      <c r="AS126" s="374"/>
      <c r="AT126" s="374"/>
      <c r="AU126" s="374"/>
      <c r="AV126" s="374"/>
      <c r="AW126" s="374"/>
      <c r="AX126" s="374"/>
      <c r="AY126" s="374"/>
      <c r="AZ126" s="374"/>
      <c r="BA126" s="374"/>
      <c r="BB126" s="374"/>
      <c r="BC126" s="374"/>
      <c r="BD126" s="374"/>
      <c r="BE126" s="374"/>
      <c r="BF126" s="374"/>
      <c r="BG126" s="374"/>
      <c r="BH126" s="374"/>
    </row>
    <row r="127" spans="11:60" ht="42.6" customHeight="1" x14ac:dyDescent="0.35">
      <c r="K127" s="374"/>
      <c r="L127" s="374"/>
      <c r="M127" s="374"/>
      <c r="N127" s="374"/>
      <c r="O127" s="374"/>
      <c r="P127" s="374"/>
      <c r="Q127" s="374"/>
      <c r="R127" s="374"/>
      <c r="S127" s="374"/>
      <c r="T127" s="374"/>
      <c r="U127" s="374"/>
      <c r="V127" s="374"/>
      <c r="W127" s="374"/>
      <c r="X127" s="374"/>
      <c r="Y127" s="374"/>
      <c r="Z127" s="374"/>
      <c r="AA127" s="374"/>
      <c r="AB127" s="374"/>
      <c r="AC127" s="374"/>
      <c r="AD127" s="374"/>
      <c r="AE127" s="374"/>
      <c r="AF127" s="374"/>
      <c r="AG127" s="374"/>
      <c r="AH127" s="374"/>
      <c r="AI127" s="374"/>
      <c r="AJ127" s="374"/>
      <c r="AK127" s="374"/>
      <c r="AL127" s="374"/>
      <c r="AM127" s="374"/>
      <c r="AN127" s="374"/>
      <c r="AO127" s="374"/>
      <c r="AP127" s="374"/>
      <c r="AQ127" s="374"/>
      <c r="AR127" s="374"/>
      <c r="AS127" s="374"/>
      <c r="AT127" s="374"/>
      <c r="AU127" s="374"/>
      <c r="AV127" s="374"/>
      <c r="AW127" s="374"/>
      <c r="AX127" s="374"/>
      <c r="AY127" s="374"/>
      <c r="AZ127" s="374"/>
      <c r="BA127" s="374"/>
      <c r="BB127" s="374"/>
      <c r="BC127" s="374"/>
      <c r="BD127" s="374"/>
      <c r="BE127" s="374"/>
      <c r="BF127" s="374"/>
      <c r="BG127" s="374"/>
      <c r="BH127" s="374"/>
    </row>
    <row r="128" spans="11:60" ht="42.6" customHeight="1" x14ac:dyDescent="0.35">
      <c r="K128" s="374"/>
      <c r="L128" s="374"/>
      <c r="M128" s="374"/>
      <c r="N128" s="374"/>
      <c r="O128" s="374"/>
      <c r="P128" s="374"/>
      <c r="Q128" s="374"/>
      <c r="R128" s="374"/>
      <c r="S128" s="374"/>
      <c r="T128" s="374"/>
      <c r="U128" s="374"/>
      <c r="V128" s="374"/>
      <c r="W128" s="374"/>
      <c r="X128" s="374"/>
      <c r="Y128" s="374"/>
      <c r="Z128" s="374"/>
      <c r="AA128" s="374"/>
      <c r="AB128" s="374"/>
      <c r="AC128" s="374"/>
      <c r="AD128" s="374"/>
      <c r="AE128" s="374"/>
      <c r="AF128" s="374"/>
      <c r="AG128" s="374"/>
      <c r="AH128" s="374"/>
      <c r="AI128" s="374"/>
      <c r="AJ128" s="374"/>
      <c r="AK128" s="374"/>
      <c r="AL128" s="374"/>
      <c r="AM128" s="374"/>
      <c r="AN128" s="374"/>
      <c r="AO128" s="374"/>
      <c r="AP128" s="374"/>
      <c r="AQ128" s="374"/>
      <c r="AR128" s="374"/>
      <c r="AS128" s="374"/>
      <c r="AT128" s="374"/>
      <c r="AU128" s="374"/>
      <c r="AV128" s="374"/>
      <c r="AW128" s="374"/>
      <c r="AX128" s="374"/>
      <c r="AY128" s="374"/>
      <c r="AZ128" s="374"/>
      <c r="BA128" s="374"/>
      <c r="BB128" s="374"/>
      <c r="BC128" s="374"/>
      <c r="BD128" s="374"/>
      <c r="BE128" s="374"/>
      <c r="BF128" s="374"/>
      <c r="BG128" s="374"/>
      <c r="BH128" s="374"/>
    </row>
    <row r="129" spans="11:60" ht="42.6" customHeight="1" x14ac:dyDescent="0.35">
      <c r="K129" s="374"/>
      <c r="L129" s="374"/>
      <c r="M129" s="374"/>
      <c r="N129" s="374"/>
      <c r="O129" s="374"/>
      <c r="P129" s="374"/>
      <c r="Q129" s="374"/>
      <c r="R129" s="374"/>
      <c r="S129" s="374"/>
      <c r="T129" s="374"/>
      <c r="U129" s="374"/>
      <c r="V129" s="374"/>
      <c r="W129" s="374"/>
      <c r="X129" s="374"/>
      <c r="Y129" s="374"/>
      <c r="Z129" s="374"/>
      <c r="AA129" s="374"/>
      <c r="AB129" s="374"/>
      <c r="AC129" s="374"/>
      <c r="AD129" s="374"/>
      <c r="AE129" s="374"/>
      <c r="AF129" s="374"/>
      <c r="AG129" s="374"/>
      <c r="AH129" s="374"/>
      <c r="AI129" s="374"/>
      <c r="AJ129" s="374"/>
      <c r="AK129" s="374"/>
      <c r="AL129" s="374"/>
      <c r="AM129" s="374"/>
      <c r="AN129" s="374"/>
      <c r="AO129" s="374"/>
      <c r="AP129" s="374"/>
      <c r="AQ129" s="374"/>
      <c r="AR129" s="374"/>
      <c r="AS129" s="374"/>
      <c r="AT129" s="374"/>
      <c r="AU129" s="374"/>
      <c r="AV129" s="374"/>
      <c r="AW129" s="374"/>
      <c r="AX129" s="374"/>
      <c r="AY129" s="374"/>
      <c r="AZ129" s="374"/>
      <c r="BA129" s="374"/>
      <c r="BB129" s="374"/>
      <c r="BC129" s="374"/>
      <c r="BD129" s="374"/>
      <c r="BE129" s="374"/>
      <c r="BF129" s="374"/>
      <c r="BG129" s="374"/>
      <c r="BH129" s="374"/>
    </row>
    <row r="130" spans="11:60" ht="42.6" customHeight="1" x14ac:dyDescent="0.35">
      <c r="K130" s="374"/>
      <c r="L130" s="374"/>
      <c r="M130" s="374"/>
      <c r="N130" s="374"/>
      <c r="O130" s="374"/>
      <c r="P130" s="374"/>
      <c r="Q130" s="374"/>
      <c r="R130" s="374"/>
      <c r="S130" s="374"/>
      <c r="T130" s="374"/>
      <c r="U130" s="374"/>
      <c r="V130" s="374"/>
      <c r="W130" s="374"/>
      <c r="X130" s="374"/>
      <c r="Y130" s="374"/>
      <c r="Z130" s="374"/>
      <c r="AA130" s="374"/>
      <c r="AB130" s="374"/>
      <c r="AC130" s="374"/>
      <c r="AD130" s="374"/>
      <c r="AE130" s="374"/>
      <c r="AF130" s="374"/>
      <c r="AG130" s="374"/>
      <c r="AH130" s="374"/>
      <c r="AI130" s="374"/>
      <c r="AJ130" s="374"/>
      <c r="AK130" s="374"/>
      <c r="AL130" s="374"/>
      <c r="AM130" s="374"/>
      <c r="AN130" s="374"/>
      <c r="AO130" s="374"/>
      <c r="AP130" s="374"/>
      <c r="AQ130" s="374"/>
      <c r="AR130" s="374"/>
      <c r="AS130" s="374"/>
      <c r="AT130" s="374"/>
      <c r="AU130" s="374"/>
      <c r="AV130" s="374"/>
      <c r="AW130" s="374"/>
      <c r="AX130" s="374"/>
      <c r="AY130" s="374"/>
      <c r="AZ130" s="374"/>
      <c r="BA130" s="374"/>
      <c r="BB130" s="374"/>
      <c r="BC130" s="374"/>
      <c r="BD130" s="374"/>
      <c r="BE130" s="374"/>
      <c r="BF130" s="374"/>
      <c r="BG130" s="374"/>
      <c r="BH130" s="374"/>
    </row>
    <row r="131" spans="11:60" ht="42.6" customHeight="1" x14ac:dyDescent="0.35">
      <c r="K131" s="374"/>
      <c r="L131" s="374"/>
      <c r="M131" s="374"/>
      <c r="N131" s="374"/>
      <c r="O131" s="374"/>
      <c r="P131" s="374"/>
      <c r="Q131" s="374"/>
      <c r="R131" s="374"/>
      <c r="S131" s="374"/>
      <c r="T131" s="374"/>
      <c r="U131" s="374"/>
      <c r="V131" s="374"/>
      <c r="W131" s="374"/>
      <c r="X131" s="374"/>
      <c r="Y131" s="374"/>
      <c r="Z131" s="374"/>
      <c r="AA131" s="374"/>
      <c r="AB131" s="374"/>
      <c r="AC131" s="374"/>
      <c r="AD131" s="374"/>
      <c r="AE131" s="374"/>
      <c r="AF131" s="374"/>
      <c r="AG131" s="374"/>
      <c r="AH131" s="374"/>
      <c r="AI131" s="374"/>
      <c r="AJ131" s="374"/>
      <c r="AK131" s="374"/>
      <c r="AL131" s="374"/>
      <c r="AM131" s="374"/>
      <c r="AN131" s="374"/>
      <c r="AO131" s="374"/>
      <c r="AP131" s="374"/>
      <c r="AQ131" s="374"/>
      <c r="AR131" s="374"/>
      <c r="AS131" s="374"/>
      <c r="AT131" s="374"/>
      <c r="AU131" s="374"/>
      <c r="AV131" s="374"/>
      <c r="AW131" s="374"/>
      <c r="AX131" s="374"/>
      <c r="AY131" s="374"/>
      <c r="AZ131" s="374"/>
      <c r="BA131" s="374"/>
      <c r="BB131" s="374"/>
      <c r="BC131" s="374"/>
      <c r="BD131" s="374"/>
      <c r="BE131" s="374"/>
      <c r="BF131" s="374"/>
      <c r="BG131" s="374"/>
      <c r="BH131" s="374"/>
    </row>
    <row r="132" spans="11:60" ht="42.6" customHeight="1" x14ac:dyDescent="0.35">
      <c r="K132" s="374"/>
      <c r="L132" s="374"/>
      <c r="M132" s="374"/>
      <c r="N132" s="374"/>
      <c r="O132" s="374"/>
      <c r="P132" s="374"/>
      <c r="Q132" s="374"/>
      <c r="R132" s="374"/>
      <c r="S132" s="374"/>
      <c r="T132" s="374"/>
      <c r="U132" s="374"/>
      <c r="V132" s="374"/>
      <c r="W132" s="374"/>
      <c r="X132" s="374"/>
      <c r="Y132" s="374"/>
      <c r="Z132" s="374"/>
      <c r="AA132" s="374"/>
      <c r="AB132" s="374"/>
      <c r="AC132" s="374"/>
      <c r="AD132" s="374"/>
      <c r="AE132" s="374"/>
      <c r="AF132" s="374"/>
      <c r="AG132" s="374"/>
      <c r="AH132" s="374"/>
      <c r="AI132" s="374"/>
      <c r="AJ132" s="374"/>
      <c r="AK132" s="374"/>
      <c r="AL132" s="374"/>
      <c r="AM132" s="374"/>
      <c r="AN132" s="374"/>
      <c r="AO132" s="374"/>
      <c r="AP132" s="374"/>
      <c r="AQ132" s="374"/>
      <c r="AR132" s="374"/>
      <c r="AS132" s="374"/>
      <c r="AT132" s="374"/>
      <c r="AU132" s="374"/>
      <c r="AV132" s="374"/>
      <c r="AW132" s="374"/>
      <c r="AX132" s="374"/>
      <c r="AY132" s="374"/>
      <c r="AZ132" s="374"/>
      <c r="BA132" s="374"/>
      <c r="BB132" s="374"/>
      <c r="BC132" s="374"/>
      <c r="BD132" s="374"/>
      <c r="BE132" s="374"/>
      <c r="BF132" s="374"/>
      <c r="BG132" s="374"/>
      <c r="BH132" s="374"/>
    </row>
    <row r="133" spans="11:60" ht="42.6" customHeight="1" x14ac:dyDescent="0.35">
      <c r="K133" s="374"/>
      <c r="L133" s="374"/>
      <c r="M133" s="374"/>
      <c r="N133" s="374"/>
      <c r="O133" s="374"/>
      <c r="P133" s="374"/>
      <c r="Q133" s="374"/>
      <c r="R133" s="374"/>
      <c r="S133" s="374"/>
      <c r="T133" s="374"/>
      <c r="U133" s="374"/>
      <c r="V133" s="374"/>
      <c r="W133" s="374"/>
      <c r="X133" s="374"/>
      <c r="Y133" s="374"/>
      <c r="Z133" s="374"/>
      <c r="AA133" s="374"/>
      <c r="AB133" s="374"/>
      <c r="AC133" s="374"/>
      <c r="AD133" s="374"/>
      <c r="AE133" s="374"/>
      <c r="AF133" s="374"/>
      <c r="AG133" s="374"/>
      <c r="AH133" s="374"/>
      <c r="AI133" s="374"/>
      <c r="AJ133" s="374"/>
      <c r="AK133" s="374"/>
      <c r="AL133" s="374"/>
      <c r="AM133" s="374"/>
      <c r="AN133" s="374"/>
      <c r="AO133" s="374"/>
      <c r="AP133" s="374"/>
      <c r="AQ133" s="374"/>
      <c r="AR133" s="374"/>
      <c r="AS133" s="374"/>
      <c r="AT133" s="374"/>
      <c r="AU133" s="374"/>
      <c r="AV133" s="374"/>
      <c r="AW133" s="374"/>
      <c r="AX133" s="374"/>
      <c r="AY133" s="374"/>
      <c r="AZ133" s="374"/>
      <c r="BA133" s="374"/>
      <c r="BB133" s="374"/>
      <c r="BC133" s="374"/>
      <c r="BD133" s="374"/>
      <c r="BE133" s="374"/>
      <c r="BF133" s="374"/>
      <c r="BG133" s="374"/>
      <c r="BH133" s="374"/>
    </row>
    <row r="134" spans="11:60" ht="42.6" customHeight="1" x14ac:dyDescent="0.35">
      <c r="K134" s="374"/>
      <c r="L134" s="374"/>
      <c r="M134" s="374"/>
      <c r="N134" s="374"/>
      <c r="O134" s="374"/>
      <c r="P134" s="374"/>
      <c r="Q134" s="374"/>
      <c r="R134" s="374"/>
      <c r="S134" s="374"/>
      <c r="T134" s="374"/>
      <c r="U134" s="374"/>
      <c r="V134" s="374"/>
      <c r="W134" s="374"/>
      <c r="X134" s="374"/>
      <c r="Y134" s="374"/>
      <c r="Z134" s="374"/>
      <c r="AA134" s="374"/>
      <c r="AB134" s="374"/>
      <c r="AC134" s="374"/>
      <c r="AD134" s="374"/>
      <c r="AE134" s="374"/>
      <c r="AF134" s="374"/>
      <c r="AG134" s="374"/>
      <c r="AH134" s="374"/>
      <c r="AI134" s="374"/>
      <c r="AJ134" s="374"/>
      <c r="AK134" s="374"/>
      <c r="AL134" s="374"/>
      <c r="AM134" s="374"/>
      <c r="AN134" s="374"/>
      <c r="AO134" s="374"/>
      <c r="AP134" s="374"/>
      <c r="AQ134" s="374"/>
      <c r="AR134" s="374"/>
      <c r="AS134" s="374"/>
      <c r="AT134" s="374"/>
      <c r="AU134" s="374"/>
      <c r="AV134" s="374"/>
      <c r="AW134" s="374"/>
      <c r="AX134" s="374"/>
      <c r="AY134" s="374"/>
      <c r="AZ134" s="374"/>
      <c r="BA134" s="374"/>
      <c r="BB134" s="374"/>
      <c r="BC134" s="374"/>
      <c r="BD134" s="374"/>
      <c r="BE134" s="374"/>
      <c r="BF134" s="374"/>
      <c r="BG134" s="374"/>
      <c r="BH134" s="374"/>
    </row>
    <row r="135" spans="11:60" ht="42.6" customHeight="1" x14ac:dyDescent="0.35">
      <c r="K135" s="374"/>
      <c r="L135" s="374"/>
      <c r="M135" s="374"/>
      <c r="N135" s="374"/>
      <c r="O135" s="374"/>
      <c r="P135" s="374"/>
      <c r="Q135" s="374"/>
      <c r="R135" s="374"/>
      <c r="S135" s="374"/>
      <c r="T135" s="374"/>
      <c r="U135" s="374"/>
      <c r="V135" s="374"/>
      <c r="W135" s="374"/>
      <c r="X135" s="374"/>
      <c r="Y135" s="374"/>
      <c r="Z135" s="374"/>
      <c r="AA135" s="374"/>
      <c r="AB135" s="374"/>
      <c r="AC135" s="374"/>
      <c r="AD135" s="374"/>
      <c r="AE135" s="374"/>
      <c r="AF135" s="374"/>
      <c r="AG135" s="374"/>
      <c r="AH135" s="374"/>
      <c r="AI135" s="374"/>
      <c r="AJ135" s="374"/>
      <c r="AK135" s="374"/>
      <c r="AL135" s="374"/>
      <c r="AM135" s="374"/>
      <c r="AN135" s="374"/>
      <c r="AO135" s="374"/>
      <c r="AP135" s="374"/>
      <c r="AQ135" s="374"/>
      <c r="AR135" s="374"/>
      <c r="AS135" s="374"/>
      <c r="AT135" s="374"/>
      <c r="AU135" s="374"/>
      <c r="AV135" s="374"/>
      <c r="AW135" s="374"/>
      <c r="AX135" s="374"/>
      <c r="AY135" s="374"/>
      <c r="AZ135" s="374"/>
      <c r="BA135" s="374"/>
      <c r="BB135" s="374"/>
      <c r="BC135" s="374"/>
      <c r="BD135" s="374"/>
      <c r="BE135" s="374"/>
      <c r="BF135" s="374"/>
      <c r="BG135" s="374"/>
      <c r="BH135" s="374"/>
    </row>
    <row r="136" spans="11:60" ht="42.6" customHeight="1" x14ac:dyDescent="0.35">
      <c r="K136" s="374"/>
      <c r="L136" s="374"/>
      <c r="M136" s="374"/>
      <c r="N136" s="374"/>
      <c r="O136" s="374"/>
      <c r="P136" s="374"/>
      <c r="Q136" s="374"/>
      <c r="R136" s="374"/>
      <c r="S136" s="374"/>
      <c r="T136" s="374"/>
      <c r="U136" s="374"/>
      <c r="V136" s="374"/>
      <c r="W136" s="374"/>
      <c r="X136" s="374"/>
      <c r="Y136" s="374"/>
      <c r="Z136" s="374"/>
      <c r="AA136" s="374"/>
      <c r="AB136" s="374"/>
      <c r="AC136" s="374"/>
      <c r="AD136" s="374"/>
      <c r="AE136" s="374"/>
      <c r="AF136" s="374"/>
      <c r="AG136" s="374"/>
      <c r="AH136" s="374"/>
      <c r="AI136" s="374"/>
      <c r="AJ136" s="374"/>
      <c r="AK136" s="374"/>
      <c r="AL136" s="374"/>
      <c r="AM136" s="374"/>
      <c r="AN136" s="374"/>
      <c r="AO136" s="374"/>
      <c r="AP136" s="374"/>
      <c r="AQ136" s="374"/>
      <c r="AR136" s="374"/>
      <c r="AS136" s="374"/>
      <c r="AT136" s="374"/>
      <c r="AU136" s="374"/>
      <c r="AV136" s="374"/>
      <c r="AW136" s="374"/>
      <c r="AX136" s="374"/>
      <c r="AY136" s="374"/>
      <c r="AZ136" s="374"/>
      <c r="BA136" s="374"/>
      <c r="BB136" s="374"/>
      <c r="BC136" s="374"/>
      <c r="BD136" s="374"/>
      <c r="BE136" s="374"/>
      <c r="BF136" s="374"/>
      <c r="BG136" s="374"/>
      <c r="BH136" s="374"/>
    </row>
    <row r="137" spans="11:60" ht="42.6" customHeight="1" x14ac:dyDescent="0.35">
      <c r="K137" s="374"/>
      <c r="L137" s="374"/>
      <c r="M137" s="374"/>
      <c r="N137" s="374"/>
      <c r="O137" s="374"/>
      <c r="P137" s="374"/>
      <c r="Q137" s="374"/>
      <c r="R137" s="374"/>
      <c r="S137" s="374"/>
      <c r="T137" s="374"/>
      <c r="U137" s="374"/>
      <c r="V137" s="374"/>
      <c r="W137" s="374"/>
      <c r="X137" s="374"/>
      <c r="Y137" s="374"/>
      <c r="Z137" s="374"/>
      <c r="AA137" s="374"/>
      <c r="AB137" s="374"/>
      <c r="AC137" s="374"/>
      <c r="AD137" s="374"/>
      <c r="AE137" s="374"/>
      <c r="AF137" s="374"/>
      <c r="AG137" s="374"/>
      <c r="AH137" s="374"/>
      <c r="AI137" s="374"/>
      <c r="AJ137" s="374"/>
      <c r="AK137" s="374"/>
      <c r="AL137" s="374"/>
      <c r="AM137" s="374"/>
      <c r="AN137" s="374"/>
      <c r="AO137" s="374"/>
      <c r="AP137" s="374"/>
      <c r="AQ137" s="374"/>
      <c r="AR137" s="374"/>
      <c r="AS137" s="374"/>
      <c r="AT137" s="374"/>
      <c r="AU137" s="374"/>
      <c r="AV137" s="374"/>
      <c r="AW137" s="374"/>
      <c r="AX137" s="374"/>
      <c r="AY137" s="374"/>
      <c r="AZ137" s="374"/>
      <c r="BA137" s="374"/>
      <c r="BB137" s="374"/>
      <c r="BC137" s="374"/>
      <c r="BD137" s="374"/>
      <c r="BE137" s="374"/>
      <c r="BF137" s="374"/>
      <c r="BG137" s="374"/>
      <c r="BH137" s="374"/>
    </row>
    <row r="138" spans="11:60" ht="42.6" customHeight="1" x14ac:dyDescent="0.35">
      <c r="K138" s="374"/>
      <c r="L138" s="374"/>
      <c r="M138" s="374"/>
      <c r="N138" s="374"/>
      <c r="O138" s="374"/>
      <c r="P138" s="374"/>
      <c r="Q138" s="374"/>
      <c r="R138" s="374"/>
      <c r="S138" s="374"/>
      <c r="T138" s="374"/>
      <c r="U138" s="374"/>
      <c r="V138" s="374"/>
      <c r="W138" s="374"/>
      <c r="X138" s="374"/>
      <c r="Y138" s="374"/>
      <c r="Z138" s="374"/>
      <c r="AA138" s="374"/>
      <c r="AB138" s="374"/>
      <c r="AC138" s="374"/>
      <c r="AD138" s="374"/>
      <c r="AE138" s="374"/>
      <c r="AF138" s="374"/>
      <c r="AG138" s="374"/>
      <c r="AH138" s="374"/>
      <c r="AI138" s="374"/>
      <c r="AJ138" s="374"/>
      <c r="AK138" s="374"/>
      <c r="AL138" s="374"/>
      <c r="AM138" s="374"/>
      <c r="AN138" s="374"/>
      <c r="AO138" s="374"/>
      <c r="AP138" s="374"/>
      <c r="AQ138" s="374"/>
      <c r="AR138" s="374"/>
      <c r="AS138" s="374"/>
      <c r="AT138" s="374"/>
      <c r="AU138" s="374"/>
      <c r="AV138" s="374"/>
      <c r="AW138" s="374"/>
      <c r="AX138" s="374"/>
      <c r="AY138" s="374"/>
      <c r="AZ138" s="374"/>
      <c r="BA138" s="374"/>
      <c r="BB138" s="374"/>
      <c r="BC138" s="374"/>
      <c r="BD138" s="374"/>
      <c r="BE138" s="374"/>
      <c r="BF138" s="374"/>
      <c r="BG138" s="374"/>
      <c r="BH138" s="374"/>
    </row>
    <row r="139" spans="11:60" ht="42.6" customHeight="1" x14ac:dyDescent="0.35">
      <c r="K139" s="374"/>
      <c r="L139" s="374"/>
      <c r="M139" s="374"/>
      <c r="N139" s="374"/>
      <c r="O139" s="374"/>
      <c r="P139" s="374"/>
      <c r="Q139" s="374"/>
      <c r="R139" s="374"/>
      <c r="S139" s="374"/>
      <c r="T139" s="374"/>
      <c r="U139" s="374"/>
      <c r="V139" s="374"/>
      <c r="W139" s="374"/>
      <c r="X139" s="374"/>
      <c r="Y139" s="374"/>
      <c r="Z139" s="374"/>
      <c r="AA139" s="374"/>
      <c r="AB139" s="374"/>
      <c r="AC139" s="374"/>
      <c r="AD139" s="374"/>
      <c r="AE139" s="374"/>
      <c r="AF139" s="374"/>
      <c r="AG139" s="374"/>
      <c r="AH139" s="374"/>
      <c r="AI139" s="374"/>
      <c r="AJ139" s="374"/>
      <c r="AK139" s="374"/>
      <c r="AL139" s="374"/>
      <c r="AM139" s="374"/>
      <c r="AN139" s="374"/>
      <c r="AO139" s="374"/>
      <c r="AP139" s="374"/>
      <c r="AQ139" s="374"/>
      <c r="AR139" s="374"/>
      <c r="AS139" s="374"/>
      <c r="AT139" s="374"/>
      <c r="AU139" s="374"/>
      <c r="AV139" s="374"/>
      <c r="AW139" s="374"/>
      <c r="AX139" s="374"/>
      <c r="AY139" s="374"/>
      <c r="AZ139" s="374"/>
      <c r="BA139" s="374"/>
      <c r="BB139" s="374"/>
      <c r="BC139" s="374"/>
      <c r="BD139" s="374"/>
      <c r="BE139" s="374"/>
      <c r="BF139" s="374"/>
      <c r="BG139" s="374"/>
      <c r="BH139" s="374"/>
    </row>
    <row r="140" spans="11:60" ht="42.6" customHeight="1" x14ac:dyDescent="0.35">
      <c r="K140" s="374"/>
      <c r="L140" s="374"/>
      <c r="M140" s="374"/>
      <c r="N140" s="374"/>
      <c r="O140" s="374"/>
      <c r="P140" s="374"/>
      <c r="Q140" s="374"/>
      <c r="R140" s="374"/>
      <c r="S140" s="374"/>
      <c r="T140" s="374"/>
      <c r="U140" s="374"/>
      <c r="V140" s="374"/>
      <c r="W140" s="374"/>
      <c r="X140" s="374"/>
      <c r="Y140" s="374"/>
      <c r="Z140" s="374"/>
      <c r="AA140" s="374"/>
      <c r="AB140" s="374"/>
      <c r="AC140" s="374"/>
      <c r="AD140" s="374"/>
      <c r="AE140" s="374"/>
      <c r="AF140" s="374"/>
      <c r="AG140" s="374"/>
      <c r="AH140" s="374"/>
      <c r="AI140" s="374"/>
      <c r="AJ140" s="374"/>
      <c r="AK140" s="374"/>
      <c r="AL140" s="374"/>
      <c r="AM140" s="374"/>
      <c r="AN140" s="374"/>
      <c r="AO140" s="374"/>
      <c r="AP140" s="374"/>
      <c r="AQ140" s="374"/>
      <c r="AR140" s="374"/>
      <c r="AS140" s="374"/>
      <c r="AT140" s="374"/>
      <c r="AU140" s="374"/>
      <c r="AV140" s="374"/>
      <c r="AW140" s="374"/>
      <c r="AX140" s="374"/>
      <c r="AY140" s="374"/>
      <c r="AZ140" s="374"/>
      <c r="BA140" s="374"/>
      <c r="BB140" s="374"/>
      <c r="BC140" s="374"/>
      <c r="BD140" s="374"/>
      <c r="BE140" s="374"/>
      <c r="BF140" s="374"/>
      <c r="BG140" s="374"/>
      <c r="BH140" s="374"/>
    </row>
    <row r="141" spans="11:60" ht="42.6" customHeight="1" x14ac:dyDescent="0.35">
      <c r="K141" s="374"/>
      <c r="L141" s="374"/>
      <c r="M141" s="374"/>
      <c r="N141" s="374"/>
      <c r="O141" s="374"/>
      <c r="P141" s="374"/>
      <c r="Q141" s="374"/>
      <c r="R141" s="374"/>
      <c r="S141" s="374"/>
      <c r="T141" s="374"/>
      <c r="U141" s="374"/>
      <c r="V141" s="374"/>
      <c r="W141" s="374"/>
      <c r="X141" s="374"/>
      <c r="Y141" s="374"/>
      <c r="Z141" s="374"/>
      <c r="AA141" s="374"/>
      <c r="AB141" s="374"/>
      <c r="AC141" s="374"/>
      <c r="AD141" s="374"/>
      <c r="AE141" s="374"/>
      <c r="AF141" s="374"/>
      <c r="AG141" s="374"/>
      <c r="AH141" s="374"/>
      <c r="AI141" s="374"/>
      <c r="AJ141" s="374"/>
      <c r="AK141" s="374"/>
      <c r="AL141" s="374"/>
      <c r="AM141" s="374"/>
      <c r="AN141" s="374"/>
      <c r="AO141" s="374"/>
      <c r="AP141" s="374"/>
      <c r="AQ141" s="374"/>
      <c r="AR141" s="374"/>
      <c r="AS141" s="374"/>
      <c r="AT141" s="374"/>
      <c r="AU141" s="374"/>
      <c r="AV141" s="374"/>
      <c r="AW141" s="374"/>
      <c r="AX141" s="374"/>
      <c r="AY141" s="374"/>
      <c r="AZ141" s="374"/>
      <c r="BA141" s="374"/>
      <c r="BB141" s="374"/>
      <c r="BC141" s="374"/>
      <c r="BD141" s="374"/>
      <c r="BE141" s="374"/>
      <c r="BF141" s="374"/>
      <c r="BG141" s="374"/>
      <c r="BH141" s="374"/>
    </row>
    <row r="142" spans="11:60" ht="42.6" customHeight="1" x14ac:dyDescent="0.35">
      <c r="K142" s="374"/>
      <c r="L142" s="374"/>
      <c r="M142" s="374"/>
      <c r="N142" s="374"/>
      <c r="O142" s="374"/>
      <c r="P142" s="374"/>
      <c r="Q142" s="374"/>
      <c r="R142" s="374"/>
      <c r="S142" s="374"/>
      <c r="T142" s="374"/>
      <c r="U142" s="374"/>
      <c r="V142" s="374"/>
      <c r="W142" s="374"/>
      <c r="X142" s="374"/>
      <c r="Y142" s="374"/>
      <c r="Z142" s="374"/>
      <c r="AA142" s="374"/>
      <c r="AB142" s="374"/>
      <c r="AC142" s="374"/>
      <c r="AD142" s="374"/>
      <c r="AE142" s="374"/>
      <c r="AF142" s="374"/>
      <c r="AG142" s="374"/>
      <c r="AH142" s="374"/>
      <c r="AI142" s="374"/>
      <c r="AJ142" s="374"/>
      <c r="AK142" s="374"/>
      <c r="AL142" s="374"/>
      <c r="AM142" s="374"/>
      <c r="AN142" s="374"/>
      <c r="AO142" s="374"/>
      <c r="AP142" s="374"/>
      <c r="AQ142" s="374"/>
      <c r="AR142" s="374"/>
      <c r="AS142" s="374"/>
      <c r="AT142" s="374"/>
      <c r="AU142" s="374"/>
      <c r="AV142" s="374"/>
      <c r="AW142" s="374"/>
      <c r="AX142" s="374"/>
      <c r="AY142" s="374"/>
      <c r="AZ142" s="374"/>
      <c r="BA142" s="374"/>
      <c r="BB142" s="374"/>
      <c r="BC142" s="374"/>
      <c r="BD142" s="374"/>
      <c r="BE142" s="374"/>
      <c r="BF142" s="374"/>
      <c r="BG142" s="374"/>
      <c r="BH142" s="374"/>
    </row>
    <row r="143" spans="11:60" ht="42.6" customHeight="1" x14ac:dyDescent="0.35">
      <c r="K143" s="374"/>
      <c r="L143" s="374"/>
      <c r="M143" s="374"/>
      <c r="N143" s="374"/>
      <c r="O143" s="374"/>
      <c r="P143" s="374"/>
      <c r="Q143" s="374"/>
      <c r="R143" s="374"/>
      <c r="S143" s="374"/>
      <c r="T143" s="374"/>
      <c r="U143" s="374"/>
      <c r="V143" s="374"/>
      <c r="W143" s="374"/>
      <c r="X143" s="374"/>
      <c r="Y143" s="374"/>
      <c r="Z143" s="374"/>
      <c r="AA143" s="374"/>
      <c r="AB143" s="374"/>
      <c r="AC143" s="374"/>
      <c r="AD143" s="374"/>
      <c r="AE143" s="374"/>
      <c r="AF143" s="374"/>
      <c r="AG143" s="374"/>
      <c r="AH143" s="374"/>
      <c r="AI143" s="374"/>
      <c r="AJ143" s="374"/>
      <c r="AK143" s="374"/>
      <c r="AL143" s="374"/>
      <c r="AM143" s="374"/>
      <c r="AN143" s="374"/>
      <c r="AO143" s="374"/>
      <c r="AP143" s="374"/>
      <c r="AQ143" s="374"/>
      <c r="AR143" s="374"/>
      <c r="AS143" s="374"/>
      <c r="AT143" s="374"/>
      <c r="AU143" s="374"/>
      <c r="AV143" s="374"/>
      <c r="AW143" s="374"/>
      <c r="AX143" s="374"/>
      <c r="AY143" s="374"/>
      <c r="AZ143" s="374"/>
      <c r="BA143" s="374"/>
      <c r="BB143" s="374"/>
      <c r="BC143" s="374"/>
      <c r="BD143" s="374"/>
      <c r="BE143" s="374"/>
      <c r="BF143" s="374"/>
      <c r="BG143" s="374"/>
      <c r="BH143" s="374"/>
    </row>
    <row r="144" spans="11:60" ht="42.6" customHeight="1" x14ac:dyDescent="0.35">
      <c r="K144" s="374"/>
      <c r="L144" s="374"/>
      <c r="M144" s="374"/>
      <c r="N144" s="374"/>
      <c r="O144" s="374"/>
      <c r="P144" s="374"/>
      <c r="Q144" s="374"/>
      <c r="R144" s="374"/>
      <c r="S144" s="374"/>
      <c r="T144" s="374"/>
      <c r="U144" s="374"/>
      <c r="V144" s="374"/>
      <c r="W144" s="374"/>
      <c r="X144" s="374"/>
      <c r="Y144" s="374"/>
      <c r="Z144" s="374"/>
      <c r="AA144" s="374"/>
      <c r="AB144" s="374"/>
      <c r="AC144" s="374"/>
      <c r="AD144" s="374"/>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row>
    <row r="145" spans="11:60" ht="42.6" customHeight="1" x14ac:dyDescent="0.35">
      <c r="K145" s="374"/>
      <c r="L145" s="374"/>
      <c r="M145" s="374"/>
      <c r="N145" s="374"/>
      <c r="O145" s="374"/>
      <c r="P145" s="374"/>
      <c r="Q145" s="374"/>
      <c r="R145" s="374"/>
      <c r="S145" s="374"/>
      <c r="T145" s="374"/>
      <c r="U145" s="374"/>
      <c r="V145" s="374"/>
      <c r="W145" s="374"/>
      <c r="X145" s="374"/>
      <c r="Y145" s="374"/>
      <c r="Z145" s="374"/>
      <c r="AA145" s="374"/>
      <c r="AB145" s="374"/>
      <c r="AC145" s="374"/>
      <c r="AD145" s="374"/>
      <c r="AE145" s="374"/>
      <c r="AF145" s="374"/>
      <c r="AG145" s="374"/>
      <c r="AH145" s="374"/>
      <c r="AI145" s="374"/>
      <c r="AJ145" s="374"/>
      <c r="AK145" s="374"/>
      <c r="AL145" s="374"/>
      <c r="AM145" s="374"/>
      <c r="AN145" s="374"/>
      <c r="AO145" s="374"/>
      <c r="AP145" s="374"/>
      <c r="AQ145" s="374"/>
      <c r="AR145" s="374"/>
      <c r="AS145" s="374"/>
      <c r="AT145" s="374"/>
      <c r="AU145" s="374"/>
      <c r="AV145" s="374"/>
      <c r="AW145" s="374"/>
      <c r="AX145" s="374"/>
      <c r="AY145" s="374"/>
      <c r="AZ145" s="374"/>
      <c r="BA145" s="374"/>
      <c r="BB145" s="374"/>
      <c r="BC145" s="374"/>
      <c r="BD145" s="374"/>
      <c r="BE145" s="374"/>
      <c r="BF145" s="374"/>
      <c r="BG145" s="374"/>
      <c r="BH145" s="374"/>
    </row>
    <row r="146" spans="11:60" ht="42.6" customHeight="1" x14ac:dyDescent="0.35">
      <c r="K146" s="374"/>
      <c r="L146" s="374"/>
      <c r="M146" s="374"/>
      <c r="N146" s="374"/>
      <c r="O146" s="374"/>
      <c r="P146" s="374"/>
      <c r="Q146" s="374"/>
      <c r="R146" s="374"/>
      <c r="S146" s="374"/>
      <c r="T146" s="374"/>
      <c r="U146" s="374"/>
      <c r="V146" s="374"/>
      <c r="W146" s="374"/>
      <c r="X146" s="374"/>
      <c r="Y146" s="374"/>
      <c r="Z146" s="374"/>
      <c r="AA146" s="374"/>
      <c r="AB146" s="374"/>
      <c r="AC146" s="374"/>
      <c r="AD146" s="374"/>
      <c r="AE146" s="374"/>
      <c r="AF146" s="374"/>
      <c r="AG146" s="374"/>
      <c r="AH146" s="374"/>
      <c r="AI146" s="374"/>
      <c r="AJ146" s="374"/>
      <c r="AK146" s="374"/>
      <c r="AL146" s="374"/>
      <c r="AM146" s="374"/>
      <c r="AN146" s="374"/>
      <c r="AO146" s="374"/>
      <c r="AP146" s="374"/>
      <c r="AQ146" s="374"/>
      <c r="AR146" s="374"/>
      <c r="AS146" s="374"/>
      <c r="AT146" s="374"/>
      <c r="AU146" s="374"/>
      <c r="AV146" s="374"/>
      <c r="AW146" s="374"/>
      <c r="AX146" s="374"/>
      <c r="AY146" s="374"/>
      <c r="AZ146" s="374"/>
      <c r="BA146" s="374"/>
      <c r="BB146" s="374"/>
      <c r="BC146" s="374"/>
      <c r="BD146" s="374"/>
      <c r="BE146" s="374"/>
      <c r="BF146" s="374"/>
      <c r="BG146" s="374"/>
      <c r="BH146" s="374"/>
    </row>
    <row r="147" spans="11:60" ht="42.6" customHeight="1" x14ac:dyDescent="0.35">
      <c r="K147" s="374"/>
      <c r="L147" s="374"/>
      <c r="M147" s="374"/>
      <c r="N147" s="374"/>
      <c r="O147" s="374"/>
      <c r="P147" s="374"/>
      <c r="Q147" s="374"/>
      <c r="R147" s="374"/>
      <c r="S147" s="374"/>
      <c r="T147" s="374"/>
      <c r="U147" s="374"/>
      <c r="V147" s="374"/>
      <c r="W147" s="374"/>
      <c r="X147" s="374"/>
      <c r="Y147" s="374"/>
      <c r="Z147" s="374"/>
      <c r="AA147" s="374"/>
      <c r="AB147" s="374"/>
      <c r="AC147" s="374"/>
      <c r="AD147" s="374"/>
      <c r="AE147" s="374"/>
      <c r="AF147" s="374"/>
      <c r="AG147" s="374"/>
      <c r="AH147" s="374"/>
      <c r="AI147" s="374"/>
      <c r="AJ147" s="374"/>
      <c r="AK147" s="374"/>
      <c r="AL147" s="374"/>
      <c r="AM147" s="374"/>
      <c r="AN147" s="374"/>
      <c r="AO147" s="374"/>
      <c r="AP147" s="374"/>
      <c r="AQ147" s="374"/>
      <c r="AR147" s="374"/>
      <c r="AS147" s="374"/>
      <c r="AT147" s="374"/>
      <c r="AU147" s="374"/>
      <c r="AV147" s="374"/>
      <c r="AW147" s="374"/>
      <c r="AX147" s="374"/>
      <c r="AY147" s="374"/>
      <c r="AZ147" s="374"/>
      <c r="BA147" s="374"/>
      <c r="BB147" s="374"/>
      <c r="BC147" s="374"/>
      <c r="BD147" s="374"/>
      <c r="BE147" s="374"/>
      <c r="BF147" s="374"/>
      <c r="BG147" s="374"/>
      <c r="BH147" s="374"/>
    </row>
    <row r="148" spans="11:60" ht="42.6" customHeight="1" x14ac:dyDescent="0.35">
      <c r="K148" s="374"/>
      <c r="L148" s="374"/>
      <c r="M148" s="374"/>
      <c r="N148" s="374"/>
      <c r="O148" s="374"/>
      <c r="P148" s="374"/>
      <c r="Q148" s="374"/>
      <c r="R148" s="374"/>
      <c r="S148" s="374"/>
      <c r="T148" s="374"/>
      <c r="U148" s="374"/>
      <c r="V148" s="374"/>
      <c r="W148" s="374"/>
      <c r="X148" s="374"/>
      <c r="Y148" s="374"/>
      <c r="Z148" s="374"/>
      <c r="AA148" s="374"/>
      <c r="AB148" s="374"/>
      <c r="AC148" s="374"/>
      <c r="AD148" s="374"/>
      <c r="AE148" s="374"/>
      <c r="AF148" s="374"/>
      <c r="AG148" s="374"/>
      <c r="AH148" s="374"/>
      <c r="AI148" s="374"/>
      <c r="AJ148" s="374"/>
      <c r="AK148" s="374"/>
      <c r="AL148" s="374"/>
      <c r="AM148" s="374"/>
      <c r="AN148" s="374"/>
      <c r="AO148" s="374"/>
      <c r="AP148" s="374"/>
      <c r="AQ148" s="374"/>
      <c r="AR148" s="374"/>
      <c r="AS148" s="374"/>
      <c r="AT148" s="374"/>
      <c r="AU148" s="374"/>
      <c r="AV148" s="374"/>
      <c r="AW148" s="374"/>
      <c r="AX148" s="374"/>
      <c r="AY148" s="374"/>
      <c r="AZ148" s="374"/>
      <c r="BA148" s="374"/>
      <c r="BB148" s="374"/>
      <c r="BC148" s="374"/>
      <c r="BD148" s="374"/>
      <c r="BE148" s="374"/>
      <c r="BF148" s="374"/>
      <c r="BG148" s="374"/>
      <c r="BH148" s="374"/>
    </row>
    <row r="149" spans="11:60" ht="42.6" customHeight="1" x14ac:dyDescent="0.35">
      <c r="K149" s="374"/>
      <c r="L149" s="374"/>
      <c r="M149" s="374"/>
      <c r="N149" s="374"/>
      <c r="O149" s="374"/>
      <c r="P149" s="374"/>
      <c r="Q149" s="374"/>
      <c r="R149" s="374"/>
      <c r="S149" s="374"/>
      <c r="T149" s="374"/>
      <c r="U149" s="374"/>
      <c r="V149" s="374"/>
      <c r="W149" s="374"/>
      <c r="X149" s="374"/>
      <c r="Y149" s="374"/>
      <c r="Z149" s="374"/>
      <c r="AA149" s="374"/>
      <c r="AB149" s="374"/>
      <c r="AC149" s="374"/>
      <c r="AD149" s="374"/>
      <c r="AE149" s="374"/>
      <c r="AF149" s="374"/>
      <c r="AG149" s="374"/>
      <c r="AH149" s="374"/>
      <c r="AI149" s="374"/>
      <c r="AJ149" s="374"/>
      <c r="AK149" s="374"/>
      <c r="AL149" s="374"/>
      <c r="AM149" s="374"/>
      <c r="AN149" s="374"/>
      <c r="AO149" s="374"/>
      <c r="AP149" s="374"/>
      <c r="AQ149" s="374"/>
      <c r="AR149" s="374"/>
      <c r="AS149" s="374"/>
      <c r="AT149" s="374"/>
      <c r="AU149" s="374"/>
      <c r="AV149" s="374"/>
      <c r="AW149" s="374"/>
      <c r="AX149" s="374"/>
      <c r="AY149" s="374"/>
      <c r="AZ149" s="374"/>
      <c r="BA149" s="374"/>
      <c r="BB149" s="374"/>
      <c r="BC149" s="374"/>
      <c r="BD149" s="374"/>
      <c r="BE149" s="374"/>
      <c r="BF149" s="374"/>
      <c r="BG149" s="374"/>
      <c r="BH149" s="374"/>
    </row>
    <row r="150" spans="11:60" ht="42.6" customHeight="1" x14ac:dyDescent="0.35">
      <c r="K150" s="374"/>
      <c r="L150" s="374"/>
      <c r="M150" s="374"/>
      <c r="N150" s="374"/>
      <c r="O150" s="374"/>
      <c r="P150" s="374"/>
      <c r="Q150" s="374"/>
      <c r="R150" s="374"/>
      <c r="S150" s="374"/>
      <c r="T150" s="374"/>
      <c r="U150" s="374"/>
      <c r="V150" s="374"/>
      <c r="W150" s="374"/>
      <c r="X150" s="374"/>
      <c r="Y150" s="374"/>
      <c r="Z150" s="374"/>
      <c r="AA150" s="374"/>
      <c r="AB150" s="374"/>
      <c r="AC150" s="374"/>
      <c r="AD150" s="374"/>
      <c r="AE150" s="374"/>
      <c r="AF150" s="374"/>
      <c r="AG150" s="374"/>
      <c r="AH150" s="374"/>
      <c r="AI150" s="374"/>
      <c r="AJ150" s="374"/>
      <c r="AK150" s="374"/>
      <c r="AL150" s="374"/>
      <c r="AM150" s="374"/>
      <c r="AN150" s="374"/>
      <c r="AO150" s="374"/>
      <c r="AP150" s="374"/>
      <c r="AQ150" s="374"/>
      <c r="AR150" s="374"/>
      <c r="AS150" s="374"/>
      <c r="AT150" s="374"/>
      <c r="AU150" s="374"/>
      <c r="AV150" s="374"/>
      <c r="AW150" s="374"/>
      <c r="AX150" s="374"/>
      <c r="AY150" s="374"/>
      <c r="AZ150" s="374"/>
      <c r="BA150" s="374"/>
      <c r="BB150" s="374"/>
      <c r="BC150" s="374"/>
      <c r="BD150" s="374"/>
      <c r="BE150" s="374"/>
      <c r="BF150" s="374"/>
      <c r="BG150" s="374"/>
      <c r="BH150" s="374"/>
    </row>
    <row r="151" spans="11:60" ht="42.6" customHeight="1" x14ac:dyDescent="0.35">
      <c r="K151" s="374"/>
      <c r="L151" s="374"/>
      <c r="M151" s="374"/>
      <c r="N151" s="374"/>
      <c r="O151" s="374"/>
      <c r="P151" s="374"/>
      <c r="Q151" s="374"/>
      <c r="R151" s="374"/>
      <c r="S151" s="374"/>
      <c r="T151" s="374"/>
      <c r="U151" s="374"/>
      <c r="V151" s="374"/>
      <c r="W151" s="374"/>
      <c r="X151" s="374"/>
      <c r="Y151" s="374"/>
      <c r="Z151" s="374"/>
      <c r="AA151" s="374"/>
      <c r="AB151" s="374"/>
      <c r="AC151" s="374"/>
      <c r="AD151" s="374"/>
      <c r="AE151" s="374"/>
      <c r="AF151" s="374"/>
      <c r="AG151" s="374"/>
      <c r="AH151" s="374"/>
      <c r="AI151" s="374"/>
      <c r="AJ151" s="374"/>
      <c r="AK151" s="374"/>
      <c r="AL151" s="374"/>
      <c r="AM151" s="374"/>
      <c r="AN151" s="374"/>
      <c r="AO151" s="374"/>
      <c r="AP151" s="374"/>
      <c r="AQ151" s="374"/>
      <c r="AR151" s="374"/>
      <c r="AS151" s="374"/>
      <c r="AT151" s="374"/>
      <c r="AU151" s="374"/>
      <c r="AV151" s="374"/>
      <c r="AW151" s="374"/>
      <c r="AX151" s="374"/>
      <c r="AY151" s="374"/>
      <c r="AZ151" s="374"/>
      <c r="BA151" s="374"/>
      <c r="BB151" s="374"/>
      <c r="BC151" s="374"/>
      <c r="BD151" s="374"/>
      <c r="BE151" s="374"/>
      <c r="BF151" s="374"/>
      <c r="BG151" s="374"/>
      <c r="BH151" s="374"/>
    </row>
    <row r="152" spans="11:60" ht="42.6" customHeight="1" x14ac:dyDescent="0.35">
      <c r="K152" s="374"/>
      <c r="L152" s="374"/>
      <c r="M152" s="374"/>
      <c r="N152" s="374"/>
      <c r="O152" s="374"/>
      <c r="P152" s="374"/>
      <c r="Q152" s="374"/>
      <c r="R152" s="374"/>
      <c r="S152" s="374"/>
      <c r="T152" s="374"/>
      <c r="U152" s="374"/>
      <c r="V152" s="374"/>
      <c r="W152" s="374"/>
      <c r="X152" s="374"/>
      <c r="Y152" s="374"/>
      <c r="Z152" s="374"/>
      <c r="AA152" s="374"/>
      <c r="AB152" s="374"/>
      <c r="AC152" s="374"/>
      <c r="AD152" s="374"/>
      <c r="AE152" s="374"/>
      <c r="AF152" s="374"/>
      <c r="AG152" s="374"/>
      <c r="AH152" s="374"/>
      <c r="AI152" s="374"/>
      <c r="AJ152" s="374"/>
      <c r="AK152" s="374"/>
      <c r="AL152" s="374"/>
      <c r="AM152" s="374"/>
      <c r="AN152" s="374"/>
      <c r="AO152" s="374"/>
      <c r="AP152" s="374"/>
      <c r="AQ152" s="374"/>
      <c r="AR152" s="374"/>
      <c r="AS152" s="374"/>
      <c r="AT152" s="374"/>
      <c r="AU152" s="374"/>
      <c r="AV152" s="374"/>
      <c r="AW152" s="374"/>
      <c r="AX152" s="374"/>
      <c r="AY152" s="374"/>
      <c r="AZ152" s="374"/>
      <c r="BA152" s="374"/>
      <c r="BB152" s="374"/>
      <c r="BC152" s="374"/>
      <c r="BD152" s="374"/>
      <c r="BE152" s="374"/>
      <c r="BF152" s="374"/>
      <c r="BG152" s="374"/>
      <c r="BH152" s="374"/>
    </row>
    <row r="153" spans="11:60" ht="42.6" customHeight="1" x14ac:dyDescent="0.35">
      <c r="K153" s="374"/>
      <c r="L153" s="374"/>
      <c r="M153" s="374"/>
      <c r="N153" s="374"/>
      <c r="O153" s="374"/>
      <c r="P153" s="374"/>
      <c r="Q153" s="374"/>
      <c r="R153" s="374"/>
      <c r="S153" s="374"/>
      <c r="T153" s="374"/>
      <c r="U153" s="374"/>
      <c r="V153" s="374"/>
      <c r="W153" s="374"/>
      <c r="X153" s="374"/>
      <c r="Y153" s="374"/>
      <c r="Z153" s="374"/>
      <c r="AA153" s="374"/>
      <c r="AB153" s="374"/>
      <c r="AC153" s="374"/>
      <c r="AD153" s="374"/>
      <c r="AE153" s="374"/>
      <c r="AF153" s="374"/>
      <c r="AG153" s="374"/>
      <c r="AH153" s="374"/>
      <c r="AI153" s="374"/>
      <c r="AJ153" s="374"/>
      <c r="AK153" s="374"/>
      <c r="AL153" s="374"/>
      <c r="AM153" s="374"/>
      <c r="AN153" s="374"/>
      <c r="AO153" s="374"/>
      <c r="AP153" s="374"/>
      <c r="AQ153" s="374"/>
      <c r="AR153" s="374"/>
      <c r="AS153" s="374"/>
      <c r="AT153" s="374"/>
      <c r="AU153" s="374"/>
      <c r="AV153" s="374"/>
      <c r="AW153" s="374"/>
      <c r="AX153" s="374"/>
      <c r="AY153" s="374"/>
      <c r="AZ153" s="374"/>
      <c r="BA153" s="374"/>
      <c r="BB153" s="374"/>
      <c r="BC153" s="374"/>
      <c r="BD153" s="374"/>
      <c r="BE153" s="374"/>
      <c r="BF153" s="374"/>
      <c r="BG153" s="374"/>
      <c r="BH153" s="374"/>
    </row>
    <row r="154" spans="11:60" ht="42.6" customHeight="1" x14ac:dyDescent="0.35">
      <c r="K154" s="374"/>
      <c r="L154" s="374"/>
      <c r="M154" s="374"/>
      <c r="N154" s="374"/>
      <c r="O154" s="374"/>
      <c r="P154" s="374"/>
      <c r="Q154" s="374"/>
      <c r="R154" s="374"/>
      <c r="S154" s="374"/>
      <c r="T154" s="374"/>
      <c r="U154" s="374"/>
      <c r="V154" s="374"/>
      <c r="W154" s="374"/>
      <c r="X154" s="374"/>
      <c r="Y154" s="374"/>
      <c r="Z154" s="374"/>
      <c r="AA154" s="374"/>
      <c r="AB154" s="374"/>
      <c r="AC154" s="374"/>
      <c r="AD154" s="374"/>
      <c r="AE154" s="374"/>
      <c r="AF154" s="374"/>
      <c r="AG154" s="374"/>
      <c r="AH154" s="374"/>
      <c r="AI154" s="374"/>
      <c r="AJ154" s="374"/>
      <c r="AK154" s="374"/>
      <c r="AL154" s="374"/>
      <c r="AM154" s="374"/>
      <c r="AN154" s="374"/>
      <c r="AO154" s="374"/>
      <c r="AP154" s="374"/>
      <c r="AQ154" s="374"/>
      <c r="AR154" s="374"/>
      <c r="AS154" s="374"/>
      <c r="AT154" s="374"/>
      <c r="AU154" s="374"/>
      <c r="AV154" s="374"/>
      <c r="AW154" s="374"/>
      <c r="AX154" s="374"/>
      <c r="AY154" s="374"/>
      <c r="AZ154" s="374"/>
      <c r="BA154" s="374"/>
      <c r="BB154" s="374"/>
      <c r="BC154" s="374"/>
      <c r="BD154" s="374"/>
      <c r="BE154" s="374"/>
      <c r="BF154" s="374"/>
      <c r="BG154" s="374"/>
      <c r="BH154" s="374"/>
    </row>
    <row r="155" spans="11:60" ht="42.6" customHeight="1" x14ac:dyDescent="0.35">
      <c r="K155" s="374"/>
      <c r="L155" s="374"/>
      <c r="M155" s="374"/>
      <c r="N155" s="374"/>
      <c r="O155" s="374"/>
      <c r="P155" s="374"/>
      <c r="Q155" s="374"/>
      <c r="R155" s="374"/>
      <c r="S155" s="374"/>
      <c r="T155" s="374"/>
      <c r="U155" s="374"/>
      <c r="V155" s="374"/>
      <c r="W155" s="374"/>
      <c r="X155" s="374"/>
      <c r="Y155" s="374"/>
      <c r="Z155" s="374"/>
      <c r="AA155" s="374"/>
      <c r="AB155" s="374"/>
      <c r="AC155" s="374"/>
      <c r="AD155" s="374"/>
      <c r="AE155" s="374"/>
      <c r="AF155" s="374"/>
      <c r="AG155" s="374"/>
      <c r="AH155" s="374"/>
      <c r="AI155" s="374"/>
      <c r="AJ155" s="374"/>
      <c r="AK155" s="374"/>
      <c r="AL155" s="374"/>
      <c r="AM155" s="374"/>
      <c r="AN155" s="374"/>
      <c r="AO155" s="374"/>
      <c r="AP155" s="374"/>
      <c r="AQ155" s="374"/>
      <c r="AR155" s="374"/>
      <c r="AS155" s="374"/>
      <c r="AT155" s="374"/>
      <c r="AU155" s="374"/>
      <c r="AV155" s="374"/>
      <c r="AW155" s="374"/>
      <c r="AX155" s="374"/>
      <c r="AY155" s="374"/>
      <c r="AZ155" s="374"/>
      <c r="BA155" s="374"/>
      <c r="BB155" s="374"/>
      <c r="BC155" s="374"/>
      <c r="BD155" s="374"/>
      <c r="BE155" s="374"/>
      <c r="BF155" s="374"/>
      <c r="BG155" s="374"/>
      <c r="BH155" s="374"/>
    </row>
    <row r="156" spans="11:60" ht="42.6" customHeight="1" x14ac:dyDescent="0.35">
      <c r="K156" s="374"/>
      <c r="L156" s="374"/>
      <c r="M156" s="374"/>
      <c r="N156" s="374"/>
      <c r="O156" s="374"/>
      <c r="P156" s="374"/>
      <c r="Q156" s="374"/>
      <c r="R156" s="374"/>
      <c r="S156" s="374"/>
      <c r="T156" s="374"/>
      <c r="U156" s="374"/>
      <c r="V156" s="374"/>
      <c r="W156" s="374"/>
      <c r="X156" s="374"/>
      <c r="Y156" s="374"/>
      <c r="Z156" s="374"/>
      <c r="AA156" s="374"/>
      <c r="AB156" s="374"/>
      <c r="AC156" s="374"/>
      <c r="AD156" s="374"/>
      <c r="AE156" s="374"/>
      <c r="AF156" s="374"/>
      <c r="AG156" s="374"/>
      <c r="AH156" s="374"/>
      <c r="AI156" s="374"/>
      <c r="AJ156" s="374"/>
      <c r="AK156" s="374"/>
      <c r="AL156" s="374"/>
      <c r="AM156" s="374"/>
      <c r="AN156" s="374"/>
      <c r="AO156" s="374"/>
      <c r="AP156" s="374"/>
      <c r="AQ156" s="374"/>
      <c r="AR156" s="374"/>
      <c r="AS156" s="374"/>
      <c r="AT156" s="374"/>
      <c r="AU156" s="374"/>
      <c r="AV156" s="374"/>
      <c r="AW156" s="374"/>
      <c r="AX156" s="374"/>
      <c r="AY156" s="374"/>
      <c r="AZ156" s="374"/>
      <c r="BA156" s="374"/>
      <c r="BB156" s="374"/>
      <c r="BC156" s="374"/>
      <c r="BD156" s="374"/>
      <c r="BE156" s="374"/>
      <c r="BF156" s="374"/>
      <c r="BG156" s="374"/>
      <c r="BH156" s="374"/>
    </row>
  </sheetData>
  <mergeCells count="14">
    <mergeCell ref="B29:D29"/>
    <mergeCell ref="N3:Q3"/>
    <mergeCell ref="S3:V3"/>
    <mergeCell ref="X3:AA3"/>
    <mergeCell ref="AC3:AF3"/>
    <mergeCell ref="G24:Q25"/>
    <mergeCell ref="G13:K13"/>
    <mergeCell ref="AR3:AU3"/>
    <mergeCell ref="AW3:AZ3"/>
    <mergeCell ref="BB3:BE3"/>
    <mergeCell ref="BG3:BJ3"/>
    <mergeCell ref="I11:K11"/>
    <mergeCell ref="AH3:AK3"/>
    <mergeCell ref="AM3:AP3"/>
  </mergeCells>
  <conditionalFormatting sqref="B19 C25:D25 B26:D27 B20:G22 B23:E23 G23 B24:G24">
    <cfRule type="cellIs" dxfId="25" priority="15" stopIfTrue="1" operator="equal">
      <formula>0</formula>
    </cfRule>
  </conditionalFormatting>
  <conditionalFormatting sqref="B15:D15 B16:G18 E19:G19 B28:G34 B35:K35">
    <cfRule type="cellIs" dxfId="24" priority="27" stopIfTrue="1" operator="equal">
      <formula>0</formula>
    </cfRule>
  </conditionalFormatting>
  <conditionalFormatting sqref="E27:G27 F25 F26:G26">
    <cfRule type="cellIs" dxfId="23" priority="14" stopIfTrue="1" operator="equal">
      <formula>0</formula>
    </cfRule>
  </conditionalFormatting>
  <conditionalFormatting sqref="F11">
    <cfRule type="cellIs" dxfId="22" priority="33" operator="equal">
      <formula>3</formula>
    </cfRule>
    <cfRule type="cellIs" dxfId="21" priority="34" operator="equal">
      <formula>2</formula>
    </cfRule>
    <cfRule type="cellIs" dxfId="20" priority="35" operator="equal">
      <formula>4</formula>
    </cfRule>
    <cfRule type="cellIs" dxfId="19" priority="36" operator="equal">
      <formula>5</formula>
    </cfRule>
    <cfRule type="cellIs" dxfId="18" priority="37" operator="equal">
      <formula>1</formula>
    </cfRule>
  </conditionalFormatting>
  <conditionalFormatting sqref="G5:G10">
    <cfRule type="cellIs" dxfId="17" priority="20" operator="equal">
      <formula>3</formula>
    </cfRule>
    <cfRule type="cellIs" dxfId="16" priority="21" operator="equal">
      <formula>2</formula>
    </cfRule>
    <cfRule type="cellIs" dxfId="15" priority="22" operator="equal">
      <formula>4</formula>
    </cfRule>
    <cfRule type="cellIs" dxfId="14" priority="23" operator="equal">
      <formula>5</formula>
    </cfRule>
    <cfRule type="cellIs" dxfId="13" priority="24" operator="equal">
      <formula>1</formula>
    </cfRule>
  </conditionalFormatting>
  <conditionalFormatting sqref="G11">
    <cfRule type="cellIs" dxfId="12" priority="30" operator="equal">
      <formula>"hoog"</formula>
    </cfRule>
    <cfRule type="cellIs" dxfId="11" priority="31" operator="equal">
      <formula>"middel"</formula>
    </cfRule>
    <cfRule type="cellIs" dxfId="10" priority="32" operator="equal">
      <formula>"laag"</formula>
    </cfRule>
  </conditionalFormatting>
  <conditionalFormatting sqref="H16:K23 H26:K34">
    <cfRule type="cellIs" dxfId="9" priority="16" stopIfTrue="1" operator="equal">
      <formula>0</formula>
    </cfRule>
  </conditionalFormatting>
  <conditionalFormatting sqref="J5:J10">
    <cfRule type="cellIs" dxfId="8" priority="17" operator="equal">
      <formula>"hoog"</formula>
    </cfRule>
    <cfRule type="cellIs" dxfId="7" priority="18" operator="equal">
      <formula>"middel"</formula>
    </cfRule>
    <cfRule type="cellIs" dxfId="6" priority="19" operator="equal">
      <formula>"laag"</formula>
    </cfRule>
  </conditionalFormatting>
  <conditionalFormatting sqref="P5:P10">
    <cfRule type="cellIs" dxfId="5" priority="26" operator="greaterThan">
      <formula>#REF!*#REF!+#REF!</formula>
    </cfRule>
  </conditionalFormatting>
  <conditionalFormatting sqref="R5:R9 N5:O10 Q5:Q10">
    <cfRule type="cellIs" dxfId="4" priority="28" operator="greaterThan">
      <formula>#REF!*#REF!+#REF!</formula>
    </cfRule>
  </conditionalFormatting>
  <conditionalFormatting sqref="R10">
    <cfRule type="cellIs" dxfId="3" priority="29" operator="greaterThan">
      <formula>#REF!*#REF!+#REF!</formula>
    </cfRule>
  </conditionalFormatting>
  <conditionalFormatting sqref="S5:BJ10">
    <cfRule type="cellIs" dxfId="2" priority="3" operator="greaterThan">
      <formula>#REF!*#REF!+#REF!</formula>
    </cfRule>
  </conditionalFormatting>
  <conditionalFormatting sqref="E25">
    <cfRule type="cellIs" dxfId="1" priority="2" stopIfTrue="1" operator="equal">
      <formula>0</formula>
    </cfRule>
  </conditionalFormatting>
  <conditionalFormatting sqref="E26">
    <cfRule type="cellIs" dxfId="0" priority="1" stopIfTrue="1" operator="equal">
      <formula>0</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5FD8-33C8-40B4-AD9B-74A28D9DFE4A}">
  <sheetPr codeName="Blad4">
    <tabColor rgb="FF7030A0"/>
  </sheetPr>
  <dimension ref="A1:G161"/>
  <sheetViews>
    <sheetView topLeftCell="A15" zoomScaleNormal="100" workbookViewId="0">
      <selection activeCell="C54" sqref="C54"/>
    </sheetView>
  </sheetViews>
  <sheetFormatPr defaultColWidth="9.109375" defaultRowHeight="13.2" x14ac:dyDescent="0.25"/>
  <cols>
    <col min="1" max="1" width="3" style="371" customWidth="1"/>
    <col min="2" max="2" width="23.109375" style="371" customWidth="1"/>
    <col min="3" max="3" width="168.44140625" style="371" customWidth="1"/>
    <col min="4" max="4" width="47.88671875" style="371" customWidth="1"/>
    <col min="5" max="16384" width="9.109375" style="371"/>
  </cols>
  <sheetData>
    <row r="1" spans="1:4" x14ac:dyDescent="0.25">
      <c r="A1" s="370"/>
      <c r="B1" s="370"/>
      <c r="C1" s="370"/>
      <c r="D1" s="370"/>
    </row>
    <row r="2" spans="1:4" x14ac:dyDescent="0.25">
      <c r="A2" s="370"/>
      <c r="B2" s="370"/>
      <c r="C2" s="370"/>
      <c r="D2" s="370"/>
    </row>
    <row r="3" spans="1:4" x14ac:dyDescent="0.25">
      <c r="A3" s="370"/>
      <c r="B3" s="370"/>
      <c r="C3" s="370"/>
      <c r="D3" s="370"/>
    </row>
    <row r="4" spans="1:4" ht="52.5" customHeight="1" x14ac:dyDescent="0.25">
      <c r="A4" s="370"/>
      <c r="B4" s="370"/>
      <c r="C4" s="370"/>
      <c r="D4" s="370"/>
    </row>
    <row r="5" spans="1:4" ht="13.8" thickBot="1" x14ac:dyDescent="0.3">
      <c r="A5" s="370"/>
      <c r="B5" s="370"/>
      <c r="C5" s="370"/>
      <c r="D5" s="370"/>
    </row>
    <row r="6" spans="1:4" s="372" customFormat="1" ht="24.75" customHeight="1" x14ac:dyDescent="0.25">
      <c r="B6" s="373" t="s">
        <v>416</v>
      </c>
      <c r="C6" s="564" t="s">
        <v>415</v>
      </c>
      <c r="D6" s="374"/>
    </row>
    <row r="7" spans="1:4" s="372" customFormat="1" ht="56.4" customHeight="1" thickBot="1" x14ac:dyDescent="0.3">
      <c r="B7" s="375"/>
      <c r="C7" s="565"/>
      <c r="D7" s="374"/>
    </row>
    <row r="8" spans="1:4" s="372" customFormat="1" ht="15" thickBot="1" x14ac:dyDescent="0.3">
      <c r="A8" s="374"/>
      <c r="B8" s="376"/>
      <c r="C8" s="377"/>
      <c r="D8" s="374"/>
    </row>
    <row r="9" spans="1:4" s="372" customFormat="1" ht="14.4" x14ac:dyDescent="0.35">
      <c r="B9" s="378"/>
      <c r="C9" s="379" t="s">
        <v>32</v>
      </c>
      <c r="D9" s="374"/>
    </row>
    <row r="10" spans="1:4" s="372" customFormat="1" ht="72" x14ac:dyDescent="0.25">
      <c r="B10" s="380">
        <v>200</v>
      </c>
      <c r="C10" s="381" t="s">
        <v>414</v>
      </c>
      <c r="D10" s="374"/>
    </row>
    <row r="11" spans="1:4" s="372" customFormat="1" ht="13.35" customHeight="1" x14ac:dyDescent="0.25">
      <c r="B11" s="380"/>
      <c r="C11" s="381"/>
      <c r="D11" s="374"/>
    </row>
    <row r="12" spans="1:4" s="372" customFormat="1" ht="14.4" x14ac:dyDescent="0.25">
      <c r="B12" s="380">
        <v>202</v>
      </c>
      <c r="C12" s="381" t="s">
        <v>413</v>
      </c>
      <c r="D12" s="374"/>
    </row>
    <row r="13" spans="1:4" s="372" customFormat="1" ht="43.2" x14ac:dyDescent="0.25">
      <c r="B13" s="380">
        <v>203</v>
      </c>
      <c r="C13" s="381" t="s">
        <v>412</v>
      </c>
      <c r="D13" s="374"/>
    </row>
    <row r="14" spans="1:4" s="372" customFormat="1" ht="72" x14ac:dyDescent="0.25">
      <c r="B14" s="380">
        <v>204</v>
      </c>
      <c r="C14" s="381" t="s">
        <v>411</v>
      </c>
      <c r="D14" s="374"/>
    </row>
    <row r="15" spans="1:4" s="372" customFormat="1" ht="14.4" x14ac:dyDescent="0.25">
      <c r="B15" s="380">
        <v>205</v>
      </c>
      <c r="C15" s="381" t="s">
        <v>410</v>
      </c>
      <c r="D15" s="374"/>
    </row>
    <row r="16" spans="1:4" s="372" customFormat="1" ht="16.350000000000001" customHeight="1" thickBot="1" x14ac:dyDescent="0.3">
      <c r="B16" s="382">
        <v>206</v>
      </c>
      <c r="C16" s="383" t="s">
        <v>409</v>
      </c>
      <c r="D16" s="374"/>
    </row>
    <row r="17" spans="1:7" s="372" customFormat="1" ht="17.399999999999999" customHeight="1" thickBot="1" x14ac:dyDescent="0.3">
      <c r="A17" s="374"/>
      <c r="B17" s="384"/>
      <c r="C17" s="385"/>
      <c r="D17" s="374"/>
    </row>
    <row r="18" spans="1:7" s="372" customFormat="1" ht="14.4" x14ac:dyDescent="0.35">
      <c r="B18" s="378"/>
      <c r="C18" s="379" t="s">
        <v>40</v>
      </c>
      <c r="D18" s="374"/>
    </row>
    <row r="19" spans="1:7" s="372" customFormat="1" ht="43.2" x14ac:dyDescent="0.25">
      <c r="B19" s="380">
        <v>300</v>
      </c>
      <c r="C19" s="381" t="s">
        <v>408</v>
      </c>
      <c r="D19" s="374"/>
    </row>
    <row r="20" spans="1:7" s="372" customFormat="1" ht="14.4" x14ac:dyDescent="0.25">
      <c r="B20" s="380"/>
      <c r="C20" s="381"/>
      <c r="D20" s="374"/>
    </row>
    <row r="21" spans="1:7" s="386" customFormat="1" ht="72" x14ac:dyDescent="0.35">
      <c r="B21" s="380">
        <v>302</v>
      </c>
      <c r="C21" s="381" t="s">
        <v>407</v>
      </c>
      <c r="D21" s="374"/>
    </row>
    <row r="22" spans="1:7" s="372" customFormat="1" ht="14.4" x14ac:dyDescent="0.25">
      <c r="B22" s="380"/>
      <c r="C22" s="381"/>
      <c r="D22" s="374"/>
    </row>
    <row r="23" spans="1:7" s="372" customFormat="1" ht="43.2" x14ac:dyDescent="0.25">
      <c r="B23" s="380">
        <v>304</v>
      </c>
      <c r="C23" s="381" t="s">
        <v>406</v>
      </c>
      <c r="D23" s="374"/>
    </row>
    <row r="24" spans="1:7" s="372" customFormat="1" ht="14.4" x14ac:dyDescent="0.25">
      <c r="B24" s="380"/>
      <c r="C24" s="381"/>
      <c r="D24" s="374"/>
      <c r="G24" s="390"/>
    </row>
    <row r="25" spans="1:7" s="372" customFormat="1" ht="28.8" x14ac:dyDescent="0.25">
      <c r="B25" s="380">
        <v>306</v>
      </c>
      <c r="C25" s="381" t="s">
        <v>405</v>
      </c>
      <c r="D25" s="374"/>
      <c r="G25" s="390"/>
    </row>
    <row r="26" spans="1:7" s="372" customFormat="1" ht="28.8" x14ac:dyDescent="0.25">
      <c r="B26" s="380">
        <v>307</v>
      </c>
      <c r="C26" s="381" t="s">
        <v>404</v>
      </c>
      <c r="D26" s="374"/>
      <c r="G26" s="390"/>
    </row>
    <row r="27" spans="1:7" s="387" customFormat="1" ht="28.8" x14ac:dyDescent="0.25">
      <c r="B27" s="380">
        <v>308</v>
      </c>
      <c r="C27" s="381" t="s">
        <v>403</v>
      </c>
      <c r="D27" s="374"/>
      <c r="G27" s="391"/>
    </row>
    <row r="28" spans="1:7" s="372" customFormat="1" ht="28.8" x14ac:dyDescent="0.25">
      <c r="B28" s="380">
        <v>309</v>
      </c>
      <c r="C28" s="381" t="s">
        <v>402</v>
      </c>
      <c r="D28" s="374"/>
      <c r="G28" s="390"/>
    </row>
    <row r="29" spans="1:7" s="387" customFormat="1" ht="43.2" x14ac:dyDescent="0.25">
      <c r="B29" s="380">
        <v>310</v>
      </c>
      <c r="C29" s="381" t="s">
        <v>401</v>
      </c>
      <c r="D29" s="374"/>
      <c r="G29" s="391"/>
    </row>
    <row r="30" spans="1:7" s="387" customFormat="1" ht="28.8" x14ac:dyDescent="0.25">
      <c r="B30" s="380">
        <v>311</v>
      </c>
      <c r="C30" s="381" t="s">
        <v>400</v>
      </c>
      <c r="D30" s="374"/>
      <c r="G30" s="391"/>
    </row>
    <row r="31" spans="1:7" s="372" customFormat="1" ht="15" thickBot="1" x14ac:dyDescent="0.3">
      <c r="B31" s="382">
        <v>313</v>
      </c>
      <c r="C31" s="383" t="s">
        <v>399</v>
      </c>
      <c r="D31" s="374"/>
      <c r="G31" s="390"/>
    </row>
    <row r="32" spans="1:7" s="372" customFormat="1" ht="15" thickBot="1" x14ac:dyDescent="0.3">
      <c r="B32" s="384"/>
      <c r="C32" s="388"/>
      <c r="D32" s="374"/>
      <c r="G32" s="390"/>
    </row>
    <row r="33" spans="2:7" s="372" customFormat="1" ht="14.4" x14ac:dyDescent="0.35">
      <c r="B33" s="378"/>
      <c r="C33" s="379" t="s">
        <v>55</v>
      </c>
      <c r="D33" s="374"/>
      <c r="G33" s="390"/>
    </row>
    <row r="34" spans="2:7" s="372" customFormat="1" ht="129.6" x14ac:dyDescent="0.25">
      <c r="B34" s="380">
        <v>400</v>
      </c>
      <c r="C34" s="381" t="s">
        <v>398</v>
      </c>
      <c r="D34" s="374"/>
      <c r="G34" s="390"/>
    </row>
    <row r="35" spans="2:7" s="372" customFormat="1" ht="20.399999999999999" customHeight="1" x14ac:dyDescent="0.25">
      <c r="B35" s="380"/>
      <c r="C35" s="381"/>
      <c r="D35" s="374"/>
      <c r="G35" s="390"/>
    </row>
    <row r="36" spans="2:7" s="372" customFormat="1" ht="28.8" x14ac:dyDescent="0.25">
      <c r="B36" s="380">
        <v>402</v>
      </c>
      <c r="C36" s="389" t="s">
        <v>383</v>
      </c>
      <c r="D36" s="374"/>
      <c r="G36" s="390"/>
    </row>
    <row r="37" spans="2:7" s="372" customFormat="1" ht="28.8" x14ac:dyDescent="0.25">
      <c r="B37" s="380">
        <v>404</v>
      </c>
      <c r="C37" s="381" t="s">
        <v>397</v>
      </c>
      <c r="D37" s="374"/>
      <c r="G37" s="390"/>
    </row>
    <row r="38" spans="2:7" s="387" customFormat="1" ht="57.6" x14ac:dyDescent="0.25">
      <c r="B38" s="380">
        <v>405</v>
      </c>
      <c r="C38" s="381" t="s">
        <v>396</v>
      </c>
      <c r="D38" s="374"/>
      <c r="G38" s="391"/>
    </row>
    <row r="39" spans="2:7" s="387" customFormat="1" ht="28.8" x14ac:dyDescent="0.25">
      <c r="B39" s="380">
        <v>406</v>
      </c>
      <c r="C39" s="381" t="s">
        <v>395</v>
      </c>
      <c r="D39" s="374"/>
      <c r="G39" s="391"/>
    </row>
    <row r="40" spans="2:7" s="372" customFormat="1" ht="28.8" x14ac:dyDescent="0.25">
      <c r="B40" s="380">
        <v>407</v>
      </c>
      <c r="C40" s="381" t="s">
        <v>394</v>
      </c>
      <c r="D40" s="374"/>
      <c r="G40" s="390"/>
    </row>
    <row r="41" spans="2:7" s="372" customFormat="1" ht="29.4" thickBot="1" x14ac:dyDescent="0.3">
      <c r="B41" s="382">
        <v>408</v>
      </c>
      <c r="C41" s="383" t="s">
        <v>393</v>
      </c>
      <c r="D41" s="374"/>
      <c r="G41" s="390"/>
    </row>
    <row r="42" spans="2:7" s="372" customFormat="1" ht="15" thickBot="1" x14ac:dyDescent="0.3">
      <c r="B42" s="384"/>
      <c r="C42" s="388"/>
      <c r="D42" s="374"/>
      <c r="G42" s="390"/>
    </row>
    <row r="43" spans="2:7" s="372" customFormat="1" ht="14.4" x14ac:dyDescent="0.35">
      <c r="B43" s="378"/>
      <c r="C43" s="379" t="s">
        <v>392</v>
      </c>
      <c r="D43" s="374"/>
      <c r="G43" s="390"/>
    </row>
    <row r="44" spans="2:7" s="387" customFormat="1" ht="49.5" customHeight="1" x14ac:dyDescent="0.25">
      <c r="B44" s="380">
        <v>500</v>
      </c>
      <c r="C44" s="381" t="s">
        <v>391</v>
      </c>
      <c r="D44" s="374"/>
      <c r="G44" s="391"/>
    </row>
    <row r="45" spans="2:7" s="387" customFormat="1" ht="14.4" x14ac:dyDescent="0.25">
      <c r="B45" s="380"/>
      <c r="C45" s="381"/>
      <c r="D45" s="374"/>
      <c r="G45" s="391"/>
    </row>
    <row r="46" spans="2:7" s="387" customFormat="1" ht="28.8" x14ac:dyDescent="0.25">
      <c r="B46" s="380">
        <v>502</v>
      </c>
      <c r="C46" s="381" t="s">
        <v>390</v>
      </c>
      <c r="D46" s="374"/>
      <c r="G46" s="391"/>
    </row>
    <row r="47" spans="2:7" s="387" customFormat="1" ht="28.8" x14ac:dyDescent="0.25">
      <c r="B47" s="380">
        <v>503</v>
      </c>
      <c r="C47" s="381" t="s">
        <v>389</v>
      </c>
      <c r="D47" s="374"/>
      <c r="G47" s="391"/>
    </row>
    <row r="48" spans="2:7" s="387" customFormat="1" ht="28.8" x14ac:dyDescent="0.25">
      <c r="B48" s="380">
        <v>504</v>
      </c>
      <c r="C48" s="381" t="s">
        <v>388</v>
      </c>
      <c r="D48" s="374"/>
      <c r="G48" s="391"/>
    </row>
    <row r="49" spans="2:7" s="387" customFormat="1" ht="28.8" x14ac:dyDescent="0.25">
      <c r="B49" s="380">
        <v>505</v>
      </c>
      <c r="C49" s="381" t="s">
        <v>387</v>
      </c>
      <c r="D49" s="374"/>
      <c r="G49" s="391"/>
    </row>
    <row r="50" spans="2:7" s="372" customFormat="1" ht="14.4" x14ac:dyDescent="0.25">
      <c r="B50" s="380">
        <v>506</v>
      </c>
      <c r="C50" s="381" t="s">
        <v>386</v>
      </c>
      <c r="D50" s="374"/>
      <c r="G50" s="390"/>
    </row>
    <row r="51" spans="2:7" s="372" customFormat="1" ht="14.4" x14ac:dyDescent="0.25">
      <c r="B51" s="380"/>
      <c r="C51" s="381"/>
      <c r="D51" s="374"/>
      <c r="G51" s="390"/>
    </row>
    <row r="52" spans="2:7" s="372" customFormat="1" ht="28.8" x14ac:dyDescent="0.25">
      <c r="B52" s="380">
        <v>508</v>
      </c>
      <c r="C52" s="381" t="s">
        <v>385</v>
      </c>
      <c r="D52" s="374"/>
      <c r="G52" s="390"/>
    </row>
    <row r="53" spans="2:7" s="372" customFormat="1" ht="72" x14ac:dyDescent="0.25">
      <c r="B53" s="380">
        <v>509</v>
      </c>
      <c r="C53" s="381" t="s">
        <v>384</v>
      </c>
      <c r="D53" s="374"/>
      <c r="G53" s="390"/>
    </row>
    <row r="54" spans="2:7" s="387" customFormat="1" ht="29.4" thickBot="1" x14ac:dyDescent="0.3">
      <c r="B54" s="382">
        <v>510</v>
      </c>
      <c r="C54" s="383" t="s">
        <v>383</v>
      </c>
      <c r="D54" s="374"/>
      <c r="G54" s="391"/>
    </row>
    <row r="55" spans="2:7" s="387" customFormat="1" ht="15" thickBot="1" x14ac:dyDescent="0.3">
      <c r="B55" s="384"/>
      <c r="C55" s="388"/>
      <c r="D55" s="374"/>
      <c r="G55" s="391"/>
    </row>
    <row r="56" spans="2:7" s="372" customFormat="1" ht="14.4" x14ac:dyDescent="0.35">
      <c r="B56" s="378"/>
      <c r="C56" s="379" t="s">
        <v>77</v>
      </c>
      <c r="D56" s="374"/>
      <c r="G56" s="390"/>
    </row>
    <row r="57" spans="2:7" s="372" customFormat="1" ht="28.8" x14ac:dyDescent="0.25">
      <c r="B57" s="380">
        <v>601</v>
      </c>
      <c r="C57" s="381" t="s">
        <v>382</v>
      </c>
      <c r="D57" s="374"/>
      <c r="G57" s="390"/>
    </row>
    <row r="58" spans="2:7" s="372" customFormat="1" ht="29.4" thickBot="1" x14ac:dyDescent="0.3">
      <c r="B58" s="382">
        <v>602</v>
      </c>
      <c r="C58" s="383" t="s">
        <v>381</v>
      </c>
      <c r="D58" s="374"/>
      <c r="G58" s="390"/>
    </row>
    <row r="59" spans="2:7" s="372" customFormat="1" ht="15" thickBot="1" x14ac:dyDescent="0.3">
      <c r="B59" s="384"/>
      <c r="C59" s="388"/>
      <c r="D59" s="374"/>
      <c r="G59" s="390"/>
    </row>
    <row r="60" spans="2:7" s="372" customFormat="1" ht="14.4" x14ac:dyDescent="0.35">
      <c r="B60" s="378"/>
      <c r="C60" s="379" t="s">
        <v>380</v>
      </c>
      <c r="D60" s="374"/>
      <c r="G60" s="390"/>
    </row>
    <row r="61" spans="2:7" s="372" customFormat="1" ht="57.6" x14ac:dyDescent="0.25">
      <c r="B61" s="380">
        <v>700</v>
      </c>
      <c r="C61" s="381" t="s">
        <v>379</v>
      </c>
      <c r="D61" s="374"/>
      <c r="G61" s="390"/>
    </row>
    <row r="62" spans="2:7" s="372" customFormat="1" ht="14.4" x14ac:dyDescent="0.25">
      <c r="B62" s="380">
        <v>702</v>
      </c>
      <c r="C62" s="381" t="s">
        <v>378</v>
      </c>
      <c r="D62" s="374"/>
      <c r="G62" s="390"/>
    </row>
    <row r="63" spans="2:7" s="372" customFormat="1" ht="52.5" customHeight="1" x14ac:dyDescent="0.25">
      <c r="B63" s="380">
        <v>703</v>
      </c>
      <c r="C63" s="381" t="s">
        <v>377</v>
      </c>
      <c r="D63" s="374"/>
      <c r="G63" s="390"/>
    </row>
    <row r="64" spans="2:7" s="372" customFormat="1" ht="54.75" customHeight="1" x14ac:dyDescent="0.25">
      <c r="B64" s="380">
        <v>704</v>
      </c>
      <c r="C64" s="381" t="s">
        <v>376</v>
      </c>
      <c r="D64" s="374"/>
      <c r="G64" s="390"/>
    </row>
    <row r="65" spans="2:7" s="372" customFormat="1" ht="28.8" x14ac:dyDescent="0.25">
      <c r="B65" s="380">
        <v>705</v>
      </c>
      <c r="C65" s="381" t="s">
        <v>375</v>
      </c>
      <c r="D65" s="374"/>
      <c r="G65" s="390"/>
    </row>
    <row r="66" spans="2:7" s="372" customFormat="1" ht="28.8" x14ac:dyDescent="0.25">
      <c r="B66" s="380">
        <v>706</v>
      </c>
      <c r="C66" s="381" t="s">
        <v>374</v>
      </c>
      <c r="D66" s="374"/>
      <c r="G66" s="390"/>
    </row>
    <row r="67" spans="2:7" s="372" customFormat="1" ht="19.5" customHeight="1" x14ac:dyDescent="0.25">
      <c r="B67" s="380">
        <v>707</v>
      </c>
      <c r="C67" s="381" t="s">
        <v>367</v>
      </c>
      <c r="D67" s="374"/>
      <c r="G67" s="390"/>
    </row>
    <row r="68" spans="2:7" s="372" customFormat="1" ht="48.75" customHeight="1" x14ac:dyDescent="0.25">
      <c r="B68" s="380">
        <v>708</v>
      </c>
      <c r="C68" s="381" t="s">
        <v>373</v>
      </c>
      <c r="D68" s="374"/>
      <c r="G68" s="390"/>
    </row>
    <row r="69" spans="2:7" s="372" customFormat="1" ht="28.8" x14ac:dyDescent="0.25">
      <c r="B69" s="380">
        <v>709</v>
      </c>
      <c r="C69" s="381" t="s">
        <v>372</v>
      </c>
      <c r="D69" s="374"/>
      <c r="G69" s="390"/>
    </row>
    <row r="70" spans="2:7" s="372" customFormat="1" ht="72" x14ac:dyDescent="0.25">
      <c r="B70" s="380">
        <v>710</v>
      </c>
      <c r="C70" s="381" t="s">
        <v>371</v>
      </c>
      <c r="D70" s="374"/>
      <c r="G70" s="390"/>
    </row>
    <row r="71" spans="2:7" s="372" customFormat="1" ht="43.2" x14ac:dyDescent="0.25">
      <c r="B71" s="380">
        <v>711</v>
      </c>
      <c r="C71" s="381" t="s">
        <v>370</v>
      </c>
      <c r="D71" s="374"/>
      <c r="G71" s="390"/>
    </row>
    <row r="72" spans="2:7" s="372" customFormat="1" ht="61.5" customHeight="1" x14ac:dyDescent="0.25">
      <c r="B72" s="380">
        <v>750</v>
      </c>
      <c r="C72" s="381" t="s">
        <v>369</v>
      </c>
      <c r="D72" s="374"/>
      <c r="G72" s="390"/>
    </row>
    <row r="73" spans="2:7" s="372" customFormat="1" ht="28.8" x14ac:dyDescent="0.25">
      <c r="B73" s="380">
        <v>751</v>
      </c>
      <c r="C73" s="381" t="s">
        <v>368</v>
      </c>
      <c r="D73" s="374"/>
      <c r="G73" s="390"/>
    </row>
    <row r="74" spans="2:7" s="372" customFormat="1" ht="19.5" customHeight="1" x14ac:dyDescent="0.25">
      <c r="B74" s="380">
        <v>752</v>
      </c>
      <c r="C74" s="381" t="s">
        <v>367</v>
      </c>
      <c r="D74" s="374"/>
      <c r="G74" s="390"/>
    </row>
    <row r="75" spans="2:7" s="372" customFormat="1" ht="29.25" customHeight="1" x14ac:dyDescent="0.25">
      <c r="B75" s="380">
        <v>753</v>
      </c>
      <c r="C75" s="381" t="s">
        <v>366</v>
      </c>
      <c r="D75" s="374"/>
      <c r="G75" s="390"/>
    </row>
    <row r="76" spans="2:7" s="372" customFormat="1" ht="43.5" customHeight="1" x14ac:dyDescent="0.25">
      <c r="B76" s="380">
        <v>754</v>
      </c>
      <c r="C76" s="381" t="s">
        <v>365</v>
      </c>
      <c r="D76" s="374"/>
      <c r="G76" s="390"/>
    </row>
    <row r="77" spans="2:7" s="372" customFormat="1" ht="18.75" customHeight="1" thickBot="1" x14ac:dyDescent="0.3">
      <c r="B77" s="382">
        <v>756</v>
      </c>
      <c r="C77" s="383" t="s">
        <v>353</v>
      </c>
      <c r="D77" s="374"/>
      <c r="G77" s="390"/>
    </row>
    <row r="78" spans="2:7" s="372" customFormat="1" ht="14.4" customHeight="1" thickBot="1" x14ac:dyDescent="0.3">
      <c r="B78" s="384"/>
      <c r="C78" s="388"/>
      <c r="D78" s="374"/>
      <c r="G78" s="390"/>
    </row>
    <row r="79" spans="2:7" s="372" customFormat="1" ht="17.100000000000001" customHeight="1" x14ac:dyDescent="0.35">
      <c r="B79" s="378"/>
      <c r="C79" s="379" t="s">
        <v>364</v>
      </c>
      <c r="D79" s="374"/>
      <c r="G79" s="390"/>
    </row>
    <row r="80" spans="2:7" s="372" customFormat="1" ht="30" customHeight="1" x14ac:dyDescent="0.25">
      <c r="B80" s="380">
        <v>800</v>
      </c>
      <c r="C80" s="381" t="s">
        <v>363</v>
      </c>
      <c r="D80" s="374"/>
      <c r="G80" s="390"/>
    </row>
    <row r="81" spans="2:7" s="372" customFormat="1" ht="14.4" x14ac:dyDescent="0.25">
      <c r="B81" s="380"/>
      <c r="C81" s="381"/>
      <c r="D81" s="374"/>
      <c r="G81" s="390"/>
    </row>
    <row r="82" spans="2:7" s="372" customFormat="1" ht="50.25" customHeight="1" x14ac:dyDescent="0.25">
      <c r="B82" s="380">
        <v>802</v>
      </c>
      <c r="C82" s="381" t="s">
        <v>362</v>
      </c>
      <c r="D82" s="374"/>
      <c r="G82" s="390"/>
    </row>
    <row r="83" spans="2:7" s="372" customFormat="1" ht="14.4" x14ac:dyDescent="0.25">
      <c r="B83" s="380">
        <v>803</v>
      </c>
      <c r="C83" s="381" t="s">
        <v>361</v>
      </c>
      <c r="D83" s="374"/>
      <c r="G83" s="390"/>
    </row>
    <row r="84" spans="2:7" s="372" customFormat="1" ht="35.25" customHeight="1" x14ac:dyDescent="0.25">
      <c r="B84" s="380">
        <v>804</v>
      </c>
      <c r="C84" s="381" t="s">
        <v>360</v>
      </c>
      <c r="D84" s="374"/>
      <c r="G84" s="390"/>
    </row>
    <row r="85" spans="2:7" s="372" customFormat="1" ht="28.8" x14ac:dyDescent="0.25">
      <c r="B85" s="380">
        <v>806</v>
      </c>
      <c r="C85" s="381" t="s">
        <v>359</v>
      </c>
      <c r="D85" s="374"/>
      <c r="G85" s="390"/>
    </row>
    <row r="86" spans="2:7" s="372" customFormat="1" ht="14.4" x14ac:dyDescent="0.25">
      <c r="B86" s="380">
        <v>807</v>
      </c>
      <c r="C86" s="381" t="s">
        <v>358</v>
      </c>
      <c r="D86" s="374"/>
      <c r="G86" s="390"/>
    </row>
    <row r="87" spans="2:7" s="372" customFormat="1" ht="14.4" x14ac:dyDescent="0.25">
      <c r="B87" s="380">
        <v>808</v>
      </c>
      <c r="C87" s="381" t="s">
        <v>357</v>
      </c>
      <c r="D87" s="374"/>
      <c r="G87" s="390"/>
    </row>
    <row r="88" spans="2:7" s="372" customFormat="1" ht="17.25" customHeight="1" x14ac:dyDescent="0.25">
      <c r="B88" s="380">
        <v>809</v>
      </c>
      <c r="C88" s="381" t="s">
        <v>356</v>
      </c>
      <c r="D88" s="374"/>
      <c r="G88" s="390"/>
    </row>
    <row r="89" spans="2:7" s="372" customFormat="1" ht="29.25" customHeight="1" x14ac:dyDescent="0.25">
      <c r="B89" s="380">
        <v>810</v>
      </c>
      <c r="C89" s="381" t="s">
        <v>355</v>
      </c>
      <c r="D89" s="374"/>
      <c r="G89" s="390"/>
    </row>
    <row r="90" spans="2:7" s="372" customFormat="1" ht="29.25" customHeight="1" x14ac:dyDescent="0.25">
      <c r="B90" s="380" t="s">
        <v>354</v>
      </c>
      <c r="C90" s="381" t="s">
        <v>353</v>
      </c>
      <c r="D90" s="374"/>
      <c r="G90" s="390"/>
    </row>
    <row r="91" spans="2:7" s="372" customFormat="1" ht="43.8" thickBot="1" x14ac:dyDescent="0.3">
      <c r="B91" s="382">
        <v>811</v>
      </c>
      <c r="C91" s="383" t="s">
        <v>352</v>
      </c>
      <c r="D91" s="374"/>
      <c r="G91" s="390"/>
    </row>
    <row r="92" spans="2:7" s="372" customFormat="1" x14ac:dyDescent="0.25">
      <c r="B92" s="370"/>
      <c r="C92" s="370"/>
      <c r="D92" s="374"/>
      <c r="G92" s="390"/>
    </row>
    <row r="93" spans="2:7" s="372" customFormat="1" x14ac:dyDescent="0.25">
      <c r="B93" s="370"/>
      <c r="C93" s="370"/>
      <c r="D93" s="374"/>
      <c r="G93" s="390"/>
    </row>
    <row r="94" spans="2:7" x14ac:dyDescent="0.25">
      <c r="B94" s="370"/>
      <c r="C94" s="370"/>
      <c r="D94" s="370"/>
      <c r="G94" s="392"/>
    </row>
    <row r="95" spans="2:7" x14ac:dyDescent="0.25">
      <c r="B95" s="370"/>
      <c r="C95" s="370"/>
      <c r="D95" s="370"/>
      <c r="G95" s="392"/>
    </row>
    <row r="96" spans="2:7" x14ac:dyDescent="0.25">
      <c r="B96" s="370"/>
      <c r="C96" s="370"/>
      <c r="D96" s="370"/>
      <c r="G96" s="392"/>
    </row>
    <row r="97" spans="2:7" x14ac:dyDescent="0.25">
      <c r="B97" s="370"/>
      <c r="C97" s="370"/>
      <c r="D97" s="370"/>
      <c r="G97" s="392"/>
    </row>
    <row r="98" spans="2:7" x14ac:dyDescent="0.25">
      <c r="B98" s="370"/>
      <c r="C98" s="370"/>
      <c r="D98" s="370"/>
      <c r="G98" s="392"/>
    </row>
    <row r="99" spans="2:7" x14ac:dyDescent="0.25">
      <c r="B99" s="370"/>
      <c r="C99" s="370"/>
      <c r="D99" s="370"/>
      <c r="G99" s="392"/>
    </row>
    <row r="100" spans="2:7" x14ac:dyDescent="0.25">
      <c r="B100" s="370"/>
      <c r="C100" s="370"/>
      <c r="D100" s="370"/>
      <c r="G100" s="392"/>
    </row>
    <row r="101" spans="2:7" x14ac:dyDescent="0.25">
      <c r="B101" s="370"/>
      <c r="C101" s="370"/>
      <c r="D101" s="370"/>
      <c r="G101" s="392"/>
    </row>
    <row r="102" spans="2:7" x14ac:dyDescent="0.25">
      <c r="B102" s="370"/>
      <c r="C102" s="370"/>
      <c r="D102" s="370"/>
      <c r="G102" s="392"/>
    </row>
    <row r="103" spans="2:7" x14ac:dyDescent="0.25">
      <c r="B103" s="370"/>
      <c r="C103" s="370"/>
      <c r="D103" s="370"/>
      <c r="G103" s="392"/>
    </row>
    <row r="104" spans="2:7" x14ac:dyDescent="0.25">
      <c r="B104" s="370"/>
      <c r="C104" s="370"/>
      <c r="D104" s="370"/>
      <c r="G104" s="392"/>
    </row>
    <row r="105" spans="2:7" x14ac:dyDescent="0.25">
      <c r="G105" s="392"/>
    </row>
    <row r="106" spans="2:7" x14ac:dyDescent="0.25">
      <c r="G106" s="392"/>
    </row>
    <row r="107" spans="2:7" x14ac:dyDescent="0.25">
      <c r="G107" s="392"/>
    </row>
    <row r="108" spans="2:7" x14ac:dyDescent="0.25">
      <c r="G108" s="392"/>
    </row>
    <row r="109" spans="2:7" x14ac:dyDescent="0.25">
      <c r="G109" s="392"/>
    </row>
    <row r="110" spans="2:7" x14ac:dyDescent="0.25">
      <c r="G110" s="392"/>
    </row>
    <row r="111" spans="2:7" x14ac:dyDescent="0.25">
      <c r="G111" s="392"/>
    </row>
    <row r="112" spans="2:7" x14ac:dyDescent="0.25">
      <c r="G112" s="392"/>
    </row>
    <row r="113" spans="7:7" x14ac:dyDescent="0.25">
      <c r="G113" s="392"/>
    </row>
    <row r="114" spans="7:7" x14ac:dyDescent="0.25">
      <c r="G114" s="392"/>
    </row>
    <row r="115" spans="7:7" x14ac:dyDescent="0.25">
      <c r="G115" s="392"/>
    </row>
    <row r="116" spans="7:7" x14ac:dyDescent="0.25">
      <c r="G116" s="392"/>
    </row>
    <row r="117" spans="7:7" x14ac:dyDescent="0.25">
      <c r="G117" s="392"/>
    </row>
    <row r="118" spans="7:7" x14ac:dyDescent="0.25">
      <c r="G118" s="392"/>
    </row>
    <row r="119" spans="7:7" x14ac:dyDescent="0.25">
      <c r="G119" s="392"/>
    </row>
    <row r="120" spans="7:7" x14ac:dyDescent="0.25">
      <c r="G120" s="392"/>
    </row>
    <row r="121" spans="7:7" x14ac:dyDescent="0.25">
      <c r="G121" s="392"/>
    </row>
    <row r="122" spans="7:7" x14ac:dyDescent="0.25">
      <c r="G122" s="392"/>
    </row>
    <row r="123" spans="7:7" x14ac:dyDescent="0.25">
      <c r="G123" s="392"/>
    </row>
    <row r="124" spans="7:7" x14ac:dyDescent="0.25">
      <c r="G124" s="392"/>
    </row>
    <row r="125" spans="7:7" x14ac:dyDescent="0.25">
      <c r="G125" s="392"/>
    </row>
    <row r="126" spans="7:7" x14ac:dyDescent="0.25">
      <c r="G126" s="392"/>
    </row>
    <row r="127" spans="7:7" x14ac:dyDescent="0.25">
      <c r="G127" s="392"/>
    </row>
    <row r="128" spans="7:7" x14ac:dyDescent="0.25">
      <c r="G128" s="392"/>
    </row>
    <row r="129" spans="7:7" x14ac:dyDescent="0.25">
      <c r="G129" s="392"/>
    </row>
    <row r="130" spans="7:7" x14ac:dyDescent="0.25">
      <c r="G130" s="392"/>
    </row>
    <row r="131" spans="7:7" x14ac:dyDescent="0.25">
      <c r="G131" s="392"/>
    </row>
    <row r="132" spans="7:7" x14ac:dyDescent="0.25">
      <c r="G132" s="392"/>
    </row>
    <row r="133" spans="7:7" x14ac:dyDescent="0.25">
      <c r="G133" s="392"/>
    </row>
    <row r="134" spans="7:7" x14ac:dyDescent="0.25">
      <c r="G134" s="392"/>
    </row>
    <row r="135" spans="7:7" x14ac:dyDescent="0.25">
      <c r="G135" s="392"/>
    </row>
    <row r="136" spans="7:7" x14ac:dyDescent="0.25">
      <c r="G136" s="392"/>
    </row>
    <row r="137" spans="7:7" x14ac:dyDescent="0.25">
      <c r="G137" s="392"/>
    </row>
    <row r="138" spans="7:7" x14ac:dyDescent="0.25">
      <c r="G138" s="392"/>
    </row>
    <row r="139" spans="7:7" x14ac:dyDescent="0.25">
      <c r="G139" s="392"/>
    </row>
    <row r="140" spans="7:7" x14ac:dyDescent="0.25">
      <c r="G140" s="392"/>
    </row>
    <row r="141" spans="7:7" x14ac:dyDescent="0.25">
      <c r="G141" s="392"/>
    </row>
    <row r="142" spans="7:7" x14ac:dyDescent="0.25">
      <c r="G142" s="392"/>
    </row>
    <row r="143" spans="7:7" x14ac:dyDescent="0.25">
      <c r="G143" s="392"/>
    </row>
    <row r="144" spans="7:7" x14ac:dyDescent="0.25">
      <c r="G144" s="392"/>
    </row>
    <row r="145" spans="7:7" x14ac:dyDescent="0.25">
      <c r="G145" s="392"/>
    </row>
    <row r="146" spans="7:7" x14ac:dyDescent="0.25">
      <c r="G146" s="392"/>
    </row>
    <row r="147" spans="7:7" x14ac:dyDescent="0.25">
      <c r="G147" s="392"/>
    </row>
    <row r="148" spans="7:7" x14ac:dyDescent="0.25">
      <c r="G148" s="392"/>
    </row>
    <row r="149" spans="7:7" x14ac:dyDescent="0.25">
      <c r="G149" s="392"/>
    </row>
    <row r="150" spans="7:7" x14ac:dyDescent="0.25">
      <c r="G150" s="392"/>
    </row>
    <row r="151" spans="7:7" x14ac:dyDescent="0.25">
      <c r="G151" s="392"/>
    </row>
    <row r="152" spans="7:7" x14ac:dyDescent="0.25">
      <c r="G152" s="392"/>
    </row>
    <row r="153" spans="7:7" x14ac:dyDescent="0.25">
      <c r="G153" s="392"/>
    </row>
    <row r="154" spans="7:7" x14ac:dyDescent="0.25">
      <c r="G154" s="392"/>
    </row>
    <row r="155" spans="7:7" x14ac:dyDescent="0.25">
      <c r="G155" s="392"/>
    </row>
    <row r="156" spans="7:7" x14ac:dyDescent="0.25">
      <c r="G156" s="392"/>
    </row>
    <row r="157" spans="7:7" x14ac:dyDescent="0.25">
      <c r="G157" s="392"/>
    </row>
    <row r="158" spans="7:7" x14ac:dyDescent="0.25">
      <c r="G158" s="392"/>
    </row>
    <row r="159" spans="7:7" x14ac:dyDescent="0.25">
      <c r="G159" s="392"/>
    </row>
    <row r="160" spans="7:7" x14ac:dyDescent="0.25">
      <c r="G160" s="392"/>
    </row>
    <row r="161" spans="7:7" x14ac:dyDescent="0.25">
      <c r="G161" s="392"/>
    </row>
  </sheetData>
  <sheetProtection algorithmName="SHA-512" hashValue="ekW+lq+nCV6V01yDbRWE4qcxHI0ZSUh8nb1YFKk5euTBr0O9Ix+Mrno+Wm1x+Bil8J09VIpxjjJba01r3+GcRA==" saltValue="mZ/ejOlOGGLvDfhzxpxI8A==" spinCount="100000" sheet="1" objects="1" scenarios="1"/>
  <mergeCells count="1">
    <mergeCell ref="C6:C7"/>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111f490-064d-465f-92df-07255df8e1a9" xsi:nil="true"/>
    <lcf76f155ced4ddcb4097134ff3c332f xmlns="5ca8af61-7290-4187-b5d5-58704259112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F65995A21A764A9EBFC059CD17E515" ma:contentTypeVersion="18" ma:contentTypeDescription="Een nieuw document maken." ma:contentTypeScope="" ma:versionID="45d95d63eea88973671b06db4874781f">
  <xsd:schema xmlns:xsd="http://www.w3.org/2001/XMLSchema" xmlns:xs="http://www.w3.org/2001/XMLSchema" xmlns:p="http://schemas.microsoft.com/office/2006/metadata/properties" xmlns:ns2="5ca8af61-7290-4187-b5d5-58704259112f" xmlns:ns3="2111f490-064d-465f-92df-07255df8e1a9" targetNamespace="http://schemas.microsoft.com/office/2006/metadata/properties" ma:root="true" ma:fieldsID="c5b9b8ddf9e9eef518c7a8eb2cd6279f" ns2:_="" ns3:_="">
    <xsd:import namespace="5ca8af61-7290-4187-b5d5-58704259112f"/>
    <xsd:import namespace="2111f490-064d-465f-92df-07255df8e1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8af61-7290-4187-b5d5-587042591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cf80045-088c-438d-869b-7b675a9fbe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11f490-064d-465f-92df-07255df8e1a9"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3f0467d-d331-4c71-b299-daee0d5c8546}" ma:internalName="TaxCatchAll" ma:showField="CatchAllData" ma:web="2111f490-064d-465f-92df-07255df8e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3F8FD1-FA82-4C1F-B5F0-BC94FC17DB15}">
  <ds:schemaRefs>
    <ds:schemaRef ds:uri="http://schemas.microsoft.com/sharepoint/v3/contenttype/forms"/>
  </ds:schemaRefs>
</ds:datastoreItem>
</file>

<file path=customXml/itemProps2.xml><?xml version="1.0" encoding="utf-8"?>
<ds:datastoreItem xmlns:ds="http://schemas.openxmlformats.org/officeDocument/2006/customXml" ds:itemID="{8847B573-EEDF-4608-9B44-40C5B8DFCD24}">
  <ds:schemaRefs>
    <ds:schemaRef ds:uri="http://schemas.microsoft.com/office/2006/metadata/properties"/>
    <ds:schemaRef ds:uri="http://schemas.microsoft.com/office/infopath/2007/PartnerControls"/>
    <ds:schemaRef ds:uri="2111f490-064d-465f-92df-07255df8e1a9"/>
    <ds:schemaRef ds:uri="5ca8af61-7290-4187-b5d5-58704259112f"/>
  </ds:schemaRefs>
</ds:datastoreItem>
</file>

<file path=customXml/itemProps3.xml><?xml version="1.0" encoding="utf-8"?>
<ds:datastoreItem xmlns:ds="http://schemas.openxmlformats.org/officeDocument/2006/customXml" ds:itemID="{B7CA5A0B-3D3D-487D-BEC8-FD120CD16E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8af61-7290-4187-b5d5-58704259112f"/>
    <ds:schemaRef ds:uri="2111f490-064d-465f-92df-07255df8e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6</vt:lpstr>
      <vt:lpstr>5</vt:lpstr>
      <vt:lpstr>4</vt:lpstr>
      <vt:lpstr>3</vt:lpstr>
      <vt:lpstr>2</vt:lpstr>
      <vt:lpstr>1</vt:lpstr>
      <vt:lpstr>P1 - MJP Totaal</vt:lpstr>
      <vt:lpstr>P2 - Inschrijfbiljet Totaal</vt:lpstr>
      <vt:lpstr>WOF Tekst </vt:lpstr>
      <vt:lpstr>'1'!Afdrukbereik</vt:lpstr>
      <vt:lpstr>'2'!Afdrukbereik</vt:lpstr>
      <vt:lpstr>'3'!Afdrukbereik</vt:lpstr>
      <vt:lpstr>'4'!Afdrukbereik</vt:lpstr>
      <vt:lpstr>'5'!Afdrukbereik</vt:lpstr>
      <vt:lpstr>'6'!Afdrukbereik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Remco van der Meer</dc:creator>
  <cp:keywords/>
  <dc:description/>
  <cp:lastModifiedBy>Henri Feddes</cp:lastModifiedBy>
  <cp:revision/>
  <dcterms:created xsi:type="dcterms:W3CDTF">2022-01-16T09:46:35Z</dcterms:created>
  <dcterms:modified xsi:type="dcterms:W3CDTF">2024-03-21T08:48:03Z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0x01010038F65995A21A764A9EBFC059CD17E515</vt:lpwstr>
  </property>
  <property fmtid="{D5CDD505-2E9C-101B-9397-08002B2CF9AE}" pid="3" name="MediaServiceImageTags">
    <vt:lpwstr/>
  </property>
</Properties>
</file>