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inkoop\Initiële Inkoop\2023\L-EU-23-11 Elektronen Microscoop\2c. Aanbestedingssdocumenten (PVE)\"/>
    </mc:Choice>
  </mc:AlternateContent>
  <xr:revisionPtr revIDLastSave="0" documentId="13_ncr:1_{C7B2DF91-DB0B-49D0-804C-3A729428E0F3}" xr6:coauthVersionLast="47" xr6:coauthVersionMax="47" xr10:uidLastSave="{00000000-0000-0000-0000-000000000000}"/>
  <bookViews>
    <workbookView xWindow="28680" yWindow="-120" windowWidth="25440" windowHeight="15390" tabRatio="800" activeTab="1" xr2:uid="{00000000-000D-0000-FFFF-FFFF00000000}"/>
  </bookViews>
  <sheets>
    <sheet name="Purchase price" sheetId="20" r:id="rId1"/>
    <sheet name="Maintenance price" sheetId="18" r:id="rId2"/>
  </sheets>
  <definedNames>
    <definedName name="MaxPnt" localSheetId="1">'Maintenance price'!$B$18</definedName>
    <definedName name="MaxPnt" localSheetId="0">'Purchase price'!$B$18</definedName>
    <definedName name="MaxPnt">#REF!</definedName>
    <definedName name="PrIn" localSheetId="1">'Maintenance price'!$B$21</definedName>
    <definedName name="PrIn" localSheetId="0">'Purchase price'!$B$21</definedName>
    <definedName name="PrIn">#REF!</definedName>
    <definedName name="PrKn" localSheetId="1">'Maintenance price'!$B$15</definedName>
    <definedName name="PrKn" localSheetId="0">'Purchase price'!$B$15</definedName>
    <definedName name="PrKn">#REF!</definedName>
    <definedName name="PrMax" localSheetId="1">'Maintenance price'!$B$17</definedName>
    <definedName name="PrMax" localSheetId="0">'Purchase price'!$B$17</definedName>
    <definedName name="PrMax">#REF!</definedName>
    <definedName name="PuKn" localSheetId="1">'Maintenance price'!$B$16</definedName>
    <definedName name="PuKn" localSheetId="0">'Purchase price'!$B$16</definedName>
    <definedName name="PuK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20" l="1"/>
  <c r="M16" i="20" s="1"/>
  <c r="C28" i="20"/>
  <c r="B28" i="20"/>
  <c r="C27" i="20"/>
  <c r="B27" i="20"/>
  <c r="M19" i="20"/>
  <c r="L19" i="20"/>
  <c r="N18" i="20"/>
  <c r="M18" i="20"/>
  <c r="J16" i="20"/>
  <c r="I16" i="20"/>
  <c r="M15" i="20"/>
  <c r="K15" i="20"/>
  <c r="J15" i="20"/>
  <c r="A31" i="18"/>
  <c r="M16" i="18" s="1"/>
  <c r="C28" i="18"/>
  <c r="B28" i="18"/>
  <c r="C27" i="18"/>
  <c r="B27" i="18"/>
  <c r="M19" i="18"/>
  <c r="L19" i="18"/>
  <c r="N18" i="18"/>
  <c r="M18" i="18"/>
  <c r="J16" i="18"/>
  <c r="I16" i="18"/>
  <c r="M15" i="18"/>
  <c r="K15" i="18"/>
  <c r="J15" i="18"/>
</calcChain>
</file>

<file path=xl/sharedStrings.xml><?xml version="1.0" encoding="utf-8"?>
<sst xmlns="http://schemas.openxmlformats.org/spreadsheetml/2006/main" count="56" uniqueCount="25">
  <si>
    <t>Prijsknippunt</t>
  </si>
  <si>
    <t>Puntenknippunt</t>
  </si>
  <si>
    <t>Maximale prijs</t>
  </si>
  <si>
    <t>Inschrijvingsprijs</t>
  </si>
  <si>
    <t>x</t>
  </si>
  <si>
    <t>y</t>
  </si>
  <si>
    <t>euro</t>
  </si>
  <si>
    <t>punten</t>
  </si>
  <si>
    <t>Gegevens perceel</t>
  </si>
  <si>
    <t>Gegevens inschrijver</t>
  </si>
  <si>
    <t>Berekende gegevens grafiek</t>
  </si>
  <si>
    <t>Deel 1</t>
  </si>
  <si>
    <t>Deel 2</t>
  </si>
  <si>
    <t>A</t>
  </si>
  <si>
    <t>B</t>
  </si>
  <si>
    <t>Score</t>
  </si>
  <si>
    <r>
      <t>Grafiekformule: Punten =</t>
    </r>
    <r>
      <rPr>
        <i/>
        <sz val="11"/>
        <color theme="1"/>
        <rFont val="Calibri"/>
        <family val="2"/>
        <scheme val="minor"/>
      </rPr>
      <t xml:space="preserve"> </t>
    </r>
    <r>
      <rPr>
        <b/>
        <i/>
        <sz val="11"/>
        <color rgb="FFFF0000"/>
        <rFont val="Calibri"/>
        <family val="2"/>
        <scheme val="minor"/>
      </rPr>
      <t>A</t>
    </r>
    <r>
      <rPr>
        <sz val="11"/>
        <color theme="1"/>
        <rFont val="Calibri"/>
        <family val="2"/>
        <scheme val="minor"/>
      </rPr>
      <t xml:space="preserve"> x Inschrijvingsprijs + </t>
    </r>
    <r>
      <rPr>
        <b/>
        <i/>
        <sz val="11"/>
        <color rgb="FFFF0000"/>
        <rFont val="Calibri"/>
        <family val="2"/>
        <scheme val="minor"/>
      </rPr>
      <t>B</t>
    </r>
  </si>
  <si>
    <t>Maximum pnt</t>
  </si>
  <si>
    <t>Naam</t>
  </si>
  <si>
    <t>PrKn</t>
  </si>
  <si>
    <t>PuKn</t>
  </si>
  <si>
    <t>PrMax</t>
  </si>
  <si>
    <t>Rekenblad gunningscriterium G1.5</t>
  </si>
  <si>
    <t>You only have to fill in the blue cell (B21). Enter the total amount that you offer the LUMC. The amount is inclusive of VAT and all costs included in the delivery (DDP), installation and commissioning of the machine</t>
  </si>
  <si>
    <t>You only have to fill in the blue cell (B21). Enter the total amount that you offer the LUMC for a one year full service maintenance agreement (average  yearly price over 13 years of Maintenance). The amount is inclusive of VAT and all costs included in the delivery (DDP), installation and commissioning of the machine. This amount is applicable after 24 months of warranty and can be indexed annually according to the average NZa standard with a maximum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</si>
</sst>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5" x14ac:knownFonts="1">
    <font>
      <sz val="11"/>
      <color theme="1"/>
      <name val="Calibri"/>
      <family val="2"/>
      <scheme val="minor"/>
    </font>
    <font>
      <b/>
      <sz val="11"/>
      <color theme="1"/>
      <name val="Calibri"/>
      <family val="2"/>
      <scheme val="minor"/>
    </font>
    <font>
      <i/>
      <sz val="11"/>
      <color theme="1"/>
      <name val="Calibri"/>
      <family val="2"/>
      <scheme val="minor"/>
    </font>
    <font>
      <b/>
      <i/>
      <sz val="11"/>
      <color rgb="FFFF0000"/>
      <name val="Calibri"/>
      <family val="2"/>
      <scheme val="minor"/>
    </font>
    <font>
      <b/>
      <sz val="2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3" tint="0.39997558519241921"/>
        <bgColor indexed="64"/>
      </patternFill>
    </fill>
  </fills>
  <borders count="1">
    <border>
      <left/>
      <right/>
      <top/>
      <bottom/>
      <diagonal/>
    </border>
  </borders>
  <cellStyleXfs count="1">
    <xf numFmtId="0" fontId="0" fillId="0" borderId="0"/>
  </cellStyleXfs>
  <cellXfs count="19">
    <xf numFmtId="0" fontId="0" fillId="0" borderId="0" xfId="0"/>
    <xf numFmtId="0" fontId="0" fillId="5" borderId="0" xfId="0" applyFill="1" applyProtection="1">
      <protection locked="0"/>
    </xf>
    <xf numFmtId="0" fontId="1" fillId="0" borderId="0" xfId="0" applyFont="1" applyFill="1" applyAlignment="1" applyProtection="1"/>
    <xf numFmtId="0" fontId="0" fillId="0" borderId="0" xfId="0" applyFill="1" applyProtection="1"/>
    <xf numFmtId="0" fontId="1" fillId="3" borderId="0" xfId="0" applyFont="1" applyFill="1" applyProtection="1"/>
    <xf numFmtId="0" fontId="0" fillId="0" borderId="0" xfId="0" applyProtection="1"/>
    <xf numFmtId="0" fontId="1" fillId="0" borderId="0" xfId="0" applyFont="1" applyFill="1" applyProtection="1"/>
    <xf numFmtId="0" fontId="0" fillId="2" borderId="0" xfId="0" applyFill="1" applyProtection="1"/>
    <xf numFmtId="0" fontId="0" fillId="0" borderId="0" xfId="0" applyAlignment="1" applyProtection="1">
      <alignment horizontal="right"/>
    </xf>
    <xf numFmtId="1" fontId="0" fillId="0" borderId="0" xfId="0" applyNumberFormat="1" applyProtection="1"/>
    <xf numFmtId="0" fontId="3" fillId="0" borderId="0" xfId="0" applyFont="1" applyAlignment="1" applyProtection="1">
      <alignment horizontal="center"/>
    </xf>
    <xf numFmtId="164" fontId="1" fillId="4" borderId="0" xfId="0" applyNumberFormat="1" applyFont="1" applyFill="1" applyProtection="1"/>
    <xf numFmtId="0" fontId="0" fillId="3" borderId="0" xfId="0" applyFill="1" applyAlignment="1" applyProtection="1">
      <alignment horizontal="center"/>
    </xf>
    <xf numFmtId="0" fontId="1" fillId="3" borderId="0" xfId="0" applyFont="1" applyFill="1" applyAlignment="1" applyProtection="1">
      <alignment horizontal="center"/>
    </xf>
    <xf numFmtId="165" fontId="4" fillId="4" borderId="0" xfId="0" applyNumberFormat="1" applyFont="1" applyFill="1" applyAlignment="1" applyProtection="1">
      <alignment horizontal="center" vertical="center"/>
    </xf>
    <xf numFmtId="1" fontId="4" fillId="0" borderId="0" xfId="0" applyNumberFormat="1" applyFont="1" applyFill="1" applyAlignment="1" applyProtection="1">
      <alignment horizontal="center" vertical="center"/>
    </xf>
    <xf numFmtId="0" fontId="0" fillId="0" borderId="0" xfId="0" applyAlignment="1" applyProtection="1">
      <alignment horizontal="left" vertical="top" wrapText="1"/>
    </xf>
    <xf numFmtId="0" fontId="1" fillId="2" borderId="0" xfId="0" applyFont="1" applyFill="1" applyAlignment="1" applyProtection="1">
      <alignment horizontal="right"/>
      <protection locked="0"/>
    </xf>
    <xf numFmtId="0" fontId="1" fillId="0" borderId="0" xfId="0" applyFont="1" applyFill="1" applyAlignment="1" applyProtection="1">
      <alignment horizontal="right"/>
    </xf>
  </cellXfs>
  <cellStyles count="1">
    <cellStyle name="Standaard" xfId="0" builtinId="0"/>
  </cellStyles>
  <dxfs count="2">
    <dxf>
      <fill>
        <patternFill>
          <bgColor rgb="FF00FF00"/>
        </patternFill>
      </fill>
    </dxf>
    <dxf>
      <fill>
        <patternFill>
          <bgColor rgb="FF00FF00"/>
        </patternFill>
      </fill>
    </dxf>
  </dxfs>
  <tableStyles count="0" defaultTableStyle="TableStyleMedium2" defaultPivotStyle="PivotStyleLight16"/>
  <colors>
    <mruColors>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6F89-4126-925E-51A2DBED1749}"/>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'Purchase price'!$I$15:$J$15</c:f>
              <c:numCache>
                <c:formatCode>General</c:formatCode>
                <c:ptCount val="2"/>
                <c:pt idx="0">
                  <c:v>0</c:v>
                </c:pt>
                <c:pt idx="1">
                  <c:v>600000</c:v>
                </c:pt>
              </c:numCache>
            </c:numRef>
          </c:xVal>
          <c:yVal>
            <c:numRef>
              <c:f>'Purchase price'!$I$16:$J$16</c:f>
              <c:numCache>
                <c:formatCode>General</c:formatCode>
                <c:ptCount val="2"/>
                <c:pt idx="0">
                  <c:v>600</c:v>
                </c:pt>
                <c:pt idx="1">
                  <c:v>600</c:v>
                </c:pt>
              </c:numCache>
            </c:numRef>
          </c:yVal>
          <c:smooth val="0"/>
          <c:extLst>
            <c:ext xmlns:c16="http://schemas.microsoft.com/office/drawing/2014/chart" uri="{C3380CC4-5D6E-409C-BE32-E72D297353CC}">
              <c16:uniqueId val="{00000001-6F89-4126-925E-51A2DBED1749}"/>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6F89-4126-925E-51A2DBED1749}"/>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'Purchase price'!$J$15:$K$15</c:f>
              <c:numCache>
                <c:formatCode>General</c:formatCode>
                <c:ptCount val="2"/>
                <c:pt idx="0">
                  <c:v>600000</c:v>
                </c:pt>
                <c:pt idx="1">
                  <c:v>800000</c:v>
                </c:pt>
              </c:numCache>
            </c:numRef>
          </c:xVal>
          <c:yVal>
            <c:numRef>
              <c:f>'Purchase price'!$J$16:$K$16</c:f>
              <c:numCache>
                <c:formatCode>General</c:formatCode>
                <c:ptCount val="2"/>
                <c:pt idx="0">
                  <c:v>600</c:v>
                </c:pt>
                <c:pt idx="1">
                  <c:v>0</c:v>
                </c:pt>
              </c:numCache>
            </c:numRef>
          </c:yVal>
          <c:smooth val="0"/>
          <c:extLst>
            <c:ext xmlns:c16="http://schemas.microsoft.com/office/drawing/2014/chart" uri="{C3380CC4-5D6E-409C-BE32-E72D297353CC}">
              <c16:uniqueId val="{00000003-6F89-4126-925E-51A2DBED1749}"/>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6F89-4126-925E-51A2DBED1749}"/>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6F89-4126-925E-51A2DBED1749}"/>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'Purchase price'!$M$15</c:f>
              <c:numCache>
                <c:formatCode>General</c:formatCode>
                <c:ptCount val="1"/>
                <c:pt idx="0">
                  <c:v>0</c:v>
                </c:pt>
              </c:numCache>
            </c:numRef>
          </c:xVal>
          <c:yVal>
            <c:numRef>
              <c:f>'Purchase price'!$M$16</c:f>
              <c:numCache>
                <c:formatCode>0</c:formatCode>
                <c:ptCount val="1"/>
                <c:pt idx="0">
                  <c:v>600</c:v>
                </c:pt>
              </c:numCache>
            </c:numRef>
          </c:yVal>
          <c:smooth val="0"/>
          <c:extLst>
            <c:ext xmlns:c16="http://schemas.microsoft.com/office/drawing/2014/chart" uri="{C3380CC4-5D6E-409C-BE32-E72D297353CC}">
              <c16:uniqueId val="{00000005-6F89-4126-925E-51A2DBED1749}"/>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'Purchase price'!$L$18:$M$18</c:f>
              <c:numCache>
                <c:formatCode>General</c:formatCode>
                <c:ptCount val="2"/>
                <c:pt idx="0">
                  <c:v>0</c:v>
                </c:pt>
                <c:pt idx="1">
                  <c:v>600000</c:v>
                </c:pt>
              </c:numCache>
            </c:numRef>
          </c:xVal>
          <c:yVal>
            <c:numRef>
              <c:f>'Purchase price'!$L$19:$M$19</c:f>
              <c:numCache>
                <c:formatCode>General</c:formatCode>
                <c:ptCount val="2"/>
                <c:pt idx="0">
                  <c:v>600</c:v>
                </c:pt>
                <c:pt idx="1">
                  <c:v>600</c:v>
                </c:pt>
              </c:numCache>
            </c:numRef>
          </c:yVal>
          <c:smooth val="0"/>
          <c:extLst>
            <c:ext xmlns:c16="http://schemas.microsoft.com/office/drawing/2014/chart" uri="{C3380CC4-5D6E-409C-BE32-E72D297353CC}">
              <c16:uniqueId val="{00000006-6F89-4126-925E-51A2DBED1749}"/>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'Purchase price'!$M$18:$N$18</c:f>
              <c:numCache>
                <c:formatCode>General</c:formatCode>
                <c:ptCount val="2"/>
                <c:pt idx="0">
                  <c:v>600000</c:v>
                </c:pt>
                <c:pt idx="1">
                  <c:v>600000</c:v>
                </c:pt>
              </c:numCache>
            </c:numRef>
          </c:xVal>
          <c:yVal>
            <c:numRef>
              <c:f>'Purchase price'!$M$19:$N$19</c:f>
              <c:numCache>
                <c:formatCode>General</c:formatCode>
                <c:ptCount val="2"/>
                <c:pt idx="0">
                  <c:v>600</c:v>
                </c:pt>
                <c:pt idx="1">
                  <c:v>0</c:v>
                </c:pt>
              </c:numCache>
            </c:numRef>
          </c:yVal>
          <c:smooth val="0"/>
          <c:extLst>
            <c:ext xmlns:c16="http://schemas.microsoft.com/office/drawing/2014/chart" uri="{C3380CC4-5D6E-409C-BE32-E72D297353CC}">
              <c16:uniqueId val="{00000007-6F89-4126-925E-51A2DBED1749}"/>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4C06-4419-AD23-AD114C856495}"/>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'Maintenance price'!$I$15:$J$15</c:f>
              <c:numCache>
                <c:formatCode>General</c:formatCode>
                <c:ptCount val="2"/>
                <c:pt idx="0">
                  <c:v>0</c:v>
                </c:pt>
                <c:pt idx="1">
                  <c:v>35000</c:v>
                </c:pt>
              </c:numCache>
            </c:numRef>
          </c:xVal>
          <c:yVal>
            <c:numRef>
              <c:f>'Maintenance price'!$I$16:$J$16</c:f>
              <c:numCache>
                <c:formatCode>General</c:formatCode>
                <c:ptCount val="2"/>
                <c:pt idx="0">
                  <c:v>400</c:v>
                </c:pt>
                <c:pt idx="1">
                  <c:v>400</c:v>
                </c:pt>
              </c:numCache>
            </c:numRef>
          </c:yVal>
          <c:smooth val="0"/>
          <c:extLst>
            <c:ext xmlns:c16="http://schemas.microsoft.com/office/drawing/2014/chart" uri="{C3380CC4-5D6E-409C-BE32-E72D297353CC}">
              <c16:uniqueId val="{00000001-4C06-4419-AD23-AD114C856495}"/>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4C06-4419-AD23-AD114C856495}"/>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'Maintenance price'!$J$15:$K$15</c:f>
              <c:numCache>
                <c:formatCode>General</c:formatCode>
                <c:ptCount val="2"/>
                <c:pt idx="0">
                  <c:v>35000</c:v>
                </c:pt>
                <c:pt idx="1">
                  <c:v>45000</c:v>
                </c:pt>
              </c:numCache>
            </c:numRef>
          </c:xVal>
          <c:yVal>
            <c:numRef>
              <c:f>'Maintenance price'!$J$16:$K$16</c:f>
              <c:numCache>
                <c:formatCode>General</c:formatCode>
                <c:ptCount val="2"/>
                <c:pt idx="0">
                  <c:v>400</c:v>
                </c:pt>
                <c:pt idx="1">
                  <c:v>0</c:v>
                </c:pt>
              </c:numCache>
            </c:numRef>
          </c:yVal>
          <c:smooth val="0"/>
          <c:extLst>
            <c:ext xmlns:c16="http://schemas.microsoft.com/office/drawing/2014/chart" uri="{C3380CC4-5D6E-409C-BE32-E72D297353CC}">
              <c16:uniqueId val="{00000003-4C06-4419-AD23-AD114C856495}"/>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4C06-4419-AD23-AD114C856495}"/>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C06-4419-AD23-AD114C856495}"/>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'Maintenance price'!$M$15</c:f>
              <c:numCache>
                <c:formatCode>General</c:formatCode>
                <c:ptCount val="1"/>
                <c:pt idx="0">
                  <c:v>0</c:v>
                </c:pt>
              </c:numCache>
            </c:numRef>
          </c:xVal>
          <c:yVal>
            <c:numRef>
              <c:f>'Maintenance price'!$M$16</c:f>
              <c:numCache>
                <c:formatCode>0</c:formatCode>
                <c:ptCount val="1"/>
                <c:pt idx="0">
                  <c:v>400</c:v>
                </c:pt>
              </c:numCache>
            </c:numRef>
          </c:yVal>
          <c:smooth val="0"/>
          <c:extLst>
            <c:ext xmlns:c16="http://schemas.microsoft.com/office/drawing/2014/chart" uri="{C3380CC4-5D6E-409C-BE32-E72D297353CC}">
              <c16:uniqueId val="{00000005-4C06-4419-AD23-AD114C856495}"/>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'Maintenance price'!$L$18:$M$18</c:f>
              <c:numCache>
                <c:formatCode>General</c:formatCode>
                <c:ptCount val="2"/>
                <c:pt idx="0">
                  <c:v>0</c:v>
                </c:pt>
                <c:pt idx="1">
                  <c:v>35000</c:v>
                </c:pt>
              </c:numCache>
            </c:numRef>
          </c:xVal>
          <c:yVal>
            <c:numRef>
              <c:f>'Maintenance price'!$L$19:$M$19</c:f>
              <c:numCache>
                <c:formatCode>General</c:formatCode>
                <c:ptCount val="2"/>
                <c:pt idx="0">
                  <c:v>400</c:v>
                </c:pt>
                <c:pt idx="1">
                  <c:v>400</c:v>
                </c:pt>
              </c:numCache>
            </c:numRef>
          </c:yVal>
          <c:smooth val="0"/>
          <c:extLst>
            <c:ext xmlns:c16="http://schemas.microsoft.com/office/drawing/2014/chart" uri="{C3380CC4-5D6E-409C-BE32-E72D297353CC}">
              <c16:uniqueId val="{00000006-4C06-4419-AD23-AD114C856495}"/>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'Maintenance price'!$M$18:$N$18</c:f>
              <c:numCache>
                <c:formatCode>General</c:formatCode>
                <c:ptCount val="2"/>
                <c:pt idx="0">
                  <c:v>35000</c:v>
                </c:pt>
                <c:pt idx="1">
                  <c:v>35000</c:v>
                </c:pt>
              </c:numCache>
            </c:numRef>
          </c:xVal>
          <c:yVal>
            <c:numRef>
              <c:f>'Maintenance price'!$M$19:$N$19</c:f>
              <c:numCache>
                <c:formatCode>General</c:formatCode>
                <c:ptCount val="2"/>
                <c:pt idx="0">
                  <c:v>400</c:v>
                </c:pt>
                <c:pt idx="1">
                  <c:v>0</c:v>
                </c:pt>
              </c:numCache>
            </c:numRef>
          </c:yVal>
          <c:smooth val="0"/>
          <c:extLst>
            <c:ext xmlns:c16="http://schemas.microsoft.com/office/drawing/2014/chart" uri="{C3380CC4-5D6E-409C-BE32-E72D297353CC}">
              <c16:uniqueId val="{00000007-4C06-4419-AD23-AD114C856495}"/>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34</xdr:row>
      <xdr:rowOff>19050</xdr:rowOff>
    </xdr:to>
    <xdr:graphicFrame macro="">
      <xdr:nvGraphicFramePr>
        <xdr:cNvPr id="2" name="Grafiek 1">
          <a:extLst>
            <a:ext uri="{FF2B5EF4-FFF2-40B4-BE49-F238E27FC236}">
              <a16:creationId xmlns:a16="http://schemas.microsoft.com/office/drawing/2014/main" id="{0BBF7284-C295-4876-ADDA-19646A9CF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34</xdr:row>
      <xdr:rowOff>19050</xdr:rowOff>
    </xdr:to>
    <xdr:graphicFrame macro="">
      <xdr:nvGraphicFramePr>
        <xdr:cNvPr id="2" name="Grafiek 1">
          <a:extLst>
            <a:ext uri="{FF2B5EF4-FFF2-40B4-BE49-F238E27FC236}">
              <a16:creationId xmlns:a16="http://schemas.microsoft.com/office/drawing/2014/main" id="{DA6D2A17-D9C2-4513-9FDE-BDFFBA3E5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0E07-7A2B-46F6-B9F2-07A58222893D}">
  <sheetPr>
    <pageSetUpPr fitToPage="1"/>
  </sheetPr>
  <dimension ref="A1:T34"/>
  <sheetViews>
    <sheetView workbookViewId="0">
      <selection sqref="A1:P6"/>
    </sheetView>
  </sheetViews>
  <sheetFormatPr defaultColWidth="9.140625" defaultRowHeight="15" x14ac:dyDescent="0.25"/>
  <cols>
    <col min="1" max="1" width="15.5703125" style="5" customWidth="1"/>
    <col min="2" max="3" width="13.7109375" style="5" customWidth="1"/>
    <col min="4" max="4" width="9.140625" style="5"/>
    <col min="5" max="5" width="4.140625" style="5" customWidth="1"/>
    <col min="6" max="16384" width="9.140625" style="5"/>
  </cols>
  <sheetData>
    <row r="1" spans="1:20" x14ac:dyDescent="0.25">
      <c r="A1" s="16" t="s">
        <v>23</v>
      </c>
      <c r="B1" s="16"/>
      <c r="C1" s="16"/>
      <c r="D1" s="16"/>
      <c r="E1" s="16"/>
      <c r="F1" s="16"/>
      <c r="G1" s="16"/>
      <c r="H1" s="16"/>
      <c r="I1" s="16"/>
      <c r="J1" s="16"/>
      <c r="K1" s="16"/>
      <c r="L1" s="16"/>
      <c r="M1" s="16"/>
      <c r="N1" s="16"/>
      <c r="O1" s="16"/>
      <c r="P1" s="16"/>
    </row>
    <row r="2" spans="1:20" x14ac:dyDescent="0.25">
      <c r="A2" s="16"/>
      <c r="B2" s="16"/>
      <c r="C2" s="16"/>
      <c r="D2" s="16"/>
      <c r="E2" s="16"/>
      <c r="F2" s="16"/>
      <c r="G2" s="16"/>
      <c r="H2" s="16"/>
      <c r="I2" s="16"/>
      <c r="J2" s="16"/>
      <c r="K2" s="16"/>
      <c r="L2" s="16"/>
      <c r="M2" s="16"/>
      <c r="N2" s="16"/>
      <c r="O2" s="16"/>
      <c r="P2" s="16"/>
    </row>
    <row r="3" spans="1:20" x14ac:dyDescent="0.25">
      <c r="A3" s="16"/>
      <c r="B3" s="16"/>
      <c r="C3" s="16"/>
      <c r="D3" s="16"/>
      <c r="E3" s="16"/>
      <c r="F3" s="16"/>
      <c r="G3" s="16"/>
      <c r="H3" s="16"/>
      <c r="I3" s="16"/>
      <c r="J3" s="16"/>
      <c r="K3" s="16"/>
      <c r="L3" s="16"/>
      <c r="M3" s="16"/>
      <c r="N3" s="16"/>
      <c r="O3" s="16"/>
      <c r="P3" s="16"/>
    </row>
    <row r="4" spans="1:20" x14ac:dyDescent="0.25">
      <c r="A4" s="16"/>
      <c r="B4" s="16"/>
      <c r="C4" s="16"/>
      <c r="D4" s="16"/>
      <c r="E4" s="16"/>
      <c r="F4" s="16"/>
      <c r="G4" s="16"/>
      <c r="H4" s="16"/>
      <c r="I4" s="16"/>
      <c r="J4" s="16"/>
      <c r="K4" s="16"/>
      <c r="L4" s="16"/>
      <c r="M4" s="16"/>
      <c r="N4" s="16"/>
      <c r="O4" s="16"/>
      <c r="P4" s="16"/>
    </row>
    <row r="5" spans="1:20" x14ac:dyDescent="0.25">
      <c r="A5" s="16"/>
      <c r="B5" s="16"/>
      <c r="C5" s="16"/>
      <c r="D5" s="16"/>
      <c r="E5" s="16"/>
      <c r="F5" s="16"/>
      <c r="G5" s="16"/>
      <c r="H5" s="16"/>
      <c r="I5" s="16"/>
      <c r="J5" s="16"/>
      <c r="K5" s="16"/>
      <c r="L5" s="16"/>
      <c r="M5" s="16"/>
      <c r="N5" s="16"/>
      <c r="O5" s="16"/>
      <c r="P5" s="16"/>
    </row>
    <row r="6" spans="1:20" x14ac:dyDescent="0.25">
      <c r="A6" s="16"/>
      <c r="B6" s="16"/>
      <c r="C6" s="16"/>
      <c r="D6" s="16"/>
      <c r="E6" s="16"/>
      <c r="F6" s="16"/>
      <c r="G6" s="16"/>
      <c r="H6" s="16"/>
      <c r="I6" s="16"/>
      <c r="J6" s="16"/>
      <c r="K6" s="16"/>
      <c r="L6" s="16"/>
      <c r="M6" s="16"/>
      <c r="N6" s="16"/>
      <c r="O6" s="16"/>
      <c r="P6" s="16"/>
    </row>
    <row r="9" spans="1:20" s="3" customFormat="1" x14ac:dyDescent="0.25">
      <c r="A9" s="13" t="s">
        <v>22</v>
      </c>
      <c r="B9" s="13"/>
      <c r="C9" s="13"/>
      <c r="D9" s="13"/>
      <c r="E9" s="13"/>
      <c r="F9" s="13"/>
      <c r="G9" s="13"/>
      <c r="H9" s="13"/>
      <c r="I9" s="13"/>
      <c r="J9" s="13"/>
      <c r="K9" s="13"/>
      <c r="L9" s="13"/>
      <c r="M9" s="13"/>
      <c r="N9" s="13"/>
      <c r="O9" s="13"/>
      <c r="P9" s="13"/>
      <c r="Q9" s="2"/>
      <c r="R9" s="2"/>
      <c r="S9" s="2"/>
      <c r="T9" s="2"/>
    </row>
    <row r="11" spans="1:20" x14ac:dyDescent="0.25">
      <c r="A11" s="4" t="s">
        <v>18</v>
      </c>
      <c r="B11" s="17"/>
      <c r="C11" s="17"/>
      <c r="D11" s="17"/>
      <c r="E11" s="3"/>
    </row>
    <row r="12" spans="1:20" x14ac:dyDescent="0.25">
      <c r="A12" s="6"/>
      <c r="B12" s="18"/>
      <c r="C12" s="18"/>
      <c r="D12" s="18"/>
      <c r="E12" s="3"/>
    </row>
    <row r="13" spans="1:20" x14ac:dyDescent="0.25">
      <c r="E13" s="3"/>
    </row>
    <row r="14" spans="1:20" x14ac:dyDescent="0.25">
      <c r="A14" s="12" t="s">
        <v>8</v>
      </c>
      <c r="B14" s="12"/>
      <c r="C14" s="12"/>
      <c r="D14" s="12"/>
      <c r="E14" s="3"/>
      <c r="I14" s="5" t="s">
        <v>4</v>
      </c>
      <c r="J14" s="5" t="s">
        <v>5</v>
      </c>
    </row>
    <row r="15" spans="1:20" x14ac:dyDescent="0.25">
      <c r="A15" s="5" t="s">
        <v>0</v>
      </c>
      <c r="B15" s="7">
        <v>600000</v>
      </c>
      <c r="C15" s="8" t="s">
        <v>6</v>
      </c>
      <c r="D15" s="5" t="s">
        <v>19</v>
      </c>
      <c r="E15" s="3"/>
      <c r="I15" s="5">
        <v>0</v>
      </c>
      <c r="J15" s="5">
        <f>PrKn</f>
        <v>600000</v>
      </c>
      <c r="K15" s="5">
        <f>PrMax</f>
        <v>800000</v>
      </c>
      <c r="M15" s="5">
        <f>PrIn</f>
        <v>0</v>
      </c>
    </row>
    <row r="16" spans="1:20" x14ac:dyDescent="0.25">
      <c r="A16" s="5" t="s">
        <v>1</v>
      </c>
      <c r="B16" s="7">
        <v>600</v>
      </c>
      <c r="C16" s="8" t="s">
        <v>7</v>
      </c>
      <c r="D16" s="5" t="s">
        <v>20</v>
      </c>
      <c r="E16" s="3"/>
      <c r="I16" s="5">
        <f>MaxPnt</f>
        <v>600</v>
      </c>
      <c r="J16" s="5">
        <f>PuKn</f>
        <v>600</v>
      </c>
      <c r="K16" s="5">
        <v>0</v>
      </c>
      <c r="M16" s="9">
        <f>IF(PrIn&lt;=PrMax,A31,0)</f>
        <v>600</v>
      </c>
    </row>
    <row r="17" spans="1:14" x14ac:dyDescent="0.25">
      <c r="A17" s="5" t="s">
        <v>2</v>
      </c>
      <c r="B17" s="7">
        <v>800000</v>
      </c>
      <c r="C17" s="8" t="s">
        <v>6</v>
      </c>
      <c r="D17" s="5" t="s">
        <v>21</v>
      </c>
      <c r="E17" s="3"/>
    </row>
    <row r="18" spans="1:14" x14ac:dyDescent="0.25">
      <c r="A18" s="5" t="s">
        <v>17</v>
      </c>
      <c r="B18" s="7">
        <v>600</v>
      </c>
      <c r="C18" s="8" t="s">
        <v>7</v>
      </c>
      <c r="E18" s="3"/>
      <c r="L18" s="5">
        <v>0</v>
      </c>
      <c r="M18" s="5">
        <f>PrKn</f>
        <v>600000</v>
      </c>
      <c r="N18" s="5">
        <f>PrKn</f>
        <v>600000</v>
      </c>
    </row>
    <row r="19" spans="1:14" x14ac:dyDescent="0.25">
      <c r="E19" s="3"/>
      <c r="L19" s="5">
        <f>PuKn</f>
        <v>600</v>
      </c>
      <c r="M19" s="5">
        <f>PuKn</f>
        <v>600</v>
      </c>
      <c r="N19" s="5">
        <v>0</v>
      </c>
    </row>
    <row r="20" spans="1:14" x14ac:dyDescent="0.25">
      <c r="A20" s="12" t="s">
        <v>9</v>
      </c>
      <c r="B20" s="12"/>
      <c r="C20" s="12"/>
      <c r="D20" s="12"/>
      <c r="E20" s="3"/>
    </row>
    <row r="21" spans="1:14" x14ac:dyDescent="0.25">
      <c r="A21" s="5" t="s">
        <v>3</v>
      </c>
      <c r="B21" s="1"/>
      <c r="C21" s="8" t="s">
        <v>6</v>
      </c>
      <c r="E21" s="3"/>
    </row>
    <row r="22" spans="1:14" x14ac:dyDescent="0.25">
      <c r="E22" s="3"/>
    </row>
    <row r="23" spans="1:14" x14ac:dyDescent="0.25">
      <c r="A23" s="12" t="s">
        <v>10</v>
      </c>
      <c r="B23" s="12"/>
      <c r="C23" s="12"/>
      <c r="D23" s="12"/>
      <c r="E23" s="3"/>
    </row>
    <row r="24" spans="1:14" x14ac:dyDescent="0.25">
      <c r="A24" s="5" t="s">
        <v>16</v>
      </c>
      <c r="E24" s="3"/>
    </row>
    <row r="25" spans="1:14" x14ac:dyDescent="0.25">
      <c r="E25" s="3"/>
    </row>
    <row r="26" spans="1:14" x14ac:dyDescent="0.25">
      <c r="B26" s="10" t="s">
        <v>13</v>
      </c>
      <c r="C26" s="10" t="s">
        <v>14</v>
      </c>
      <c r="E26" s="3"/>
    </row>
    <row r="27" spans="1:14" x14ac:dyDescent="0.25">
      <c r="A27" s="5" t="s">
        <v>11</v>
      </c>
      <c r="B27" s="11">
        <f>(PuKn-MaxPnt)/PrKn</f>
        <v>0</v>
      </c>
      <c r="C27" s="11">
        <f>MaxPnt</f>
        <v>600</v>
      </c>
      <c r="E27" s="3"/>
    </row>
    <row r="28" spans="1:14" x14ac:dyDescent="0.25">
      <c r="A28" s="5" t="s">
        <v>12</v>
      </c>
      <c r="B28" s="11">
        <f>(0-PuKn)/(PrMax-PrKn)</f>
        <v>-3.0000000000000001E-3</v>
      </c>
      <c r="C28" s="11">
        <f>PrMax*PuKn/(PrMax-PrKn)</f>
        <v>2400</v>
      </c>
      <c r="E28" s="3"/>
    </row>
    <row r="29" spans="1:14" x14ac:dyDescent="0.25">
      <c r="E29" s="3"/>
    </row>
    <row r="30" spans="1:14" x14ac:dyDescent="0.25">
      <c r="A30" s="13" t="s">
        <v>15</v>
      </c>
      <c r="B30" s="13"/>
      <c r="C30" s="13"/>
      <c r="D30" s="13"/>
      <c r="E30" s="3"/>
    </row>
    <row r="31" spans="1:14" x14ac:dyDescent="0.25">
      <c r="A31" s="14">
        <f>IF(PrIn&lt;=PrKn,ROUND((PuKn-MaxPnt)/PrKn*PrIn+MaxPnt,3),IF(PrIn&gt;=PrMax,"0",ROUND(((0-PuKn)/(PrMax-PrKn))*PrIn+PrMax*PuKn/(PrMax-PrKn),3)))</f>
        <v>600</v>
      </c>
      <c r="B31" s="14"/>
      <c r="C31" s="14"/>
      <c r="D31" s="14"/>
      <c r="E31" s="3"/>
    </row>
    <row r="32" spans="1:14" ht="15" customHeight="1" x14ac:dyDescent="0.25">
      <c r="A32" s="14"/>
      <c r="B32" s="14"/>
      <c r="C32" s="14"/>
      <c r="D32" s="14"/>
      <c r="E32" s="3"/>
    </row>
    <row r="33" spans="1:5" ht="15" customHeight="1" x14ac:dyDescent="0.25">
      <c r="A33" s="15" t="s">
        <v>7</v>
      </c>
      <c r="B33" s="15"/>
      <c r="C33" s="15"/>
      <c r="D33" s="15"/>
      <c r="E33" s="3"/>
    </row>
    <row r="34" spans="1:5" ht="15" customHeight="1" x14ac:dyDescent="0.25">
      <c r="A34" s="15"/>
      <c r="B34" s="15"/>
      <c r="C34" s="15"/>
      <c r="D34" s="15"/>
      <c r="E34" s="3"/>
    </row>
  </sheetData>
  <sheetProtection algorithmName="SHA-512" hashValue="Ojn0/VvEZf3f2oRiWaHYgqBU9VF/3Lq2CBawAWBzubp7juBsX5e5LcmvzY02FaR39rsRXClK+oxO9oFSiCk4ng==" saltValue="2EACDTgiZwIwBohMaE+OGg==" spinCount="100000" sheet="1" objects="1" scenarios="1"/>
  <mergeCells count="10">
    <mergeCell ref="A23:D23"/>
    <mergeCell ref="A30:D30"/>
    <mergeCell ref="A31:D32"/>
    <mergeCell ref="A33:D34"/>
    <mergeCell ref="A1:P6"/>
    <mergeCell ref="A9:P9"/>
    <mergeCell ref="B11:D11"/>
    <mergeCell ref="B12:D12"/>
    <mergeCell ref="A14:D14"/>
    <mergeCell ref="A20:D20"/>
  </mergeCells>
  <conditionalFormatting sqref="A33:D34">
    <cfRule type="containsText" dxfId="1" priority="1" operator="containsText" text="punten">
      <formula>NOT(ISERROR(SEARCH("punten",A33)))</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34"/>
  <sheetViews>
    <sheetView tabSelected="1" workbookViewId="0">
      <selection activeCell="B21" sqref="B21"/>
    </sheetView>
  </sheetViews>
  <sheetFormatPr defaultColWidth="9.140625" defaultRowHeight="15" x14ac:dyDescent="0.25"/>
  <cols>
    <col min="1" max="1" width="15.5703125" style="5" customWidth="1"/>
    <col min="2" max="3" width="13.7109375" style="5" customWidth="1"/>
    <col min="4" max="4" width="9.140625" style="5"/>
    <col min="5" max="5" width="4.140625" style="5" customWidth="1"/>
    <col min="6" max="16384" width="9.140625" style="5"/>
  </cols>
  <sheetData>
    <row r="1" spans="1:20" x14ac:dyDescent="0.25">
      <c r="A1" s="16" t="s">
        <v>24</v>
      </c>
      <c r="B1" s="16"/>
      <c r="C1" s="16"/>
      <c r="D1" s="16"/>
      <c r="E1" s="16"/>
      <c r="F1" s="16"/>
      <c r="G1" s="16"/>
      <c r="H1" s="16"/>
      <c r="I1" s="16"/>
      <c r="J1" s="16"/>
      <c r="K1" s="16"/>
      <c r="L1" s="16"/>
      <c r="M1" s="16"/>
      <c r="N1" s="16"/>
      <c r="O1" s="16"/>
      <c r="P1" s="16"/>
    </row>
    <row r="2" spans="1:20" x14ac:dyDescent="0.25">
      <c r="A2" s="16"/>
      <c r="B2" s="16"/>
      <c r="C2" s="16"/>
      <c r="D2" s="16"/>
      <c r="E2" s="16"/>
      <c r="F2" s="16"/>
      <c r="G2" s="16"/>
      <c r="H2" s="16"/>
      <c r="I2" s="16"/>
      <c r="J2" s="16"/>
      <c r="K2" s="16"/>
      <c r="L2" s="16"/>
      <c r="M2" s="16"/>
      <c r="N2" s="16"/>
      <c r="O2" s="16"/>
      <c r="P2" s="16"/>
    </row>
    <row r="3" spans="1:20" x14ac:dyDescent="0.25">
      <c r="A3" s="16"/>
      <c r="B3" s="16"/>
      <c r="C3" s="16"/>
      <c r="D3" s="16"/>
      <c r="E3" s="16"/>
      <c r="F3" s="16"/>
      <c r="G3" s="16"/>
      <c r="H3" s="16"/>
      <c r="I3" s="16"/>
      <c r="J3" s="16"/>
      <c r="K3" s="16"/>
      <c r="L3" s="16"/>
      <c r="M3" s="16"/>
      <c r="N3" s="16"/>
      <c r="O3" s="16"/>
      <c r="P3" s="16"/>
    </row>
    <row r="4" spans="1:20" x14ac:dyDescent="0.25">
      <c r="A4" s="16"/>
      <c r="B4" s="16"/>
      <c r="C4" s="16"/>
      <c r="D4" s="16"/>
      <c r="E4" s="16"/>
      <c r="F4" s="16"/>
      <c r="G4" s="16"/>
      <c r="H4" s="16"/>
      <c r="I4" s="16"/>
      <c r="J4" s="16"/>
      <c r="K4" s="16"/>
      <c r="L4" s="16"/>
      <c r="M4" s="16"/>
      <c r="N4" s="16"/>
      <c r="O4" s="16"/>
      <c r="P4" s="16"/>
    </row>
    <row r="5" spans="1:20" x14ac:dyDescent="0.25">
      <c r="A5" s="16"/>
      <c r="B5" s="16"/>
      <c r="C5" s="16"/>
      <c r="D5" s="16"/>
      <c r="E5" s="16"/>
      <c r="F5" s="16"/>
      <c r="G5" s="16"/>
      <c r="H5" s="16"/>
      <c r="I5" s="16"/>
      <c r="J5" s="16"/>
      <c r="K5" s="16"/>
      <c r="L5" s="16"/>
      <c r="M5" s="16"/>
      <c r="N5" s="16"/>
      <c r="O5" s="16"/>
      <c r="P5" s="16"/>
    </row>
    <row r="6" spans="1:20" x14ac:dyDescent="0.25">
      <c r="A6" s="16"/>
      <c r="B6" s="16"/>
      <c r="C6" s="16"/>
      <c r="D6" s="16"/>
      <c r="E6" s="16"/>
      <c r="F6" s="16"/>
      <c r="G6" s="16"/>
      <c r="H6" s="16"/>
      <c r="I6" s="16"/>
      <c r="J6" s="16"/>
      <c r="K6" s="16"/>
      <c r="L6" s="16"/>
      <c r="M6" s="16"/>
      <c r="N6" s="16"/>
      <c r="O6" s="16"/>
      <c r="P6" s="16"/>
    </row>
    <row r="9" spans="1:20" s="3" customFormat="1" x14ac:dyDescent="0.25">
      <c r="A9" s="13" t="s">
        <v>22</v>
      </c>
      <c r="B9" s="13"/>
      <c r="C9" s="13"/>
      <c r="D9" s="13"/>
      <c r="E9" s="13"/>
      <c r="F9" s="13"/>
      <c r="G9" s="13"/>
      <c r="H9" s="13"/>
      <c r="I9" s="13"/>
      <c r="J9" s="13"/>
      <c r="K9" s="13"/>
      <c r="L9" s="13"/>
      <c r="M9" s="13"/>
      <c r="N9" s="13"/>
      <c r="O9" s="13"/>
      <c r="P9" s="13"/>
      <c r="Q9" s="2"/>
      <c r="R9" s="2"/>
      <c r="S9" s="2"/>
      <c r="T9" s="2"/>
    </row>
    <row r="11" spans="1:20" x14ac:dyDescent="0.25">
      <c r="A11" s="4" t="s">
        <v>18</v>
      </c>
      <c r="B11" s="17"/>
      <c r="C11" s="17"/>
      <c r="D11" s="17"/>
      <c r="E11" s="3"/>
    </row>
    <row r="12" spans="1:20" x14ac:dyDescent="0.25">
      <c r="A12" s="6"/>
      <c r="B12" s="18"/>
      <c r="C12" s="18"/>
      <c r="D12" s="18"/>
      <c r="E12" s="3"/>
    </row>
    <row r="13" spans="1:20" x14ac:dyDescent="0.25">
      <c r="E13" s="3"/>
    </row>
    <row r="14" spans="1:20" x14ac:dyDescent="0.25">
      <c r="A14" s="12" t="s">
        <v>8</v>
      </c>
      <c r="B14" s="12"/>
      <c r="C14" s="12"/>
      <c r="D14" s="12"/>
      <c r="E14" s="3"/>
      <c r="I14" s="5" t="s">
        <v>4</v>
      </c>
      <c r="J14" s="5" t="s">
        <v>5</v>
      </c>
    </row>
    <row r="15" spans="1:20" x14ac:dyDescent="0.25">
      <c r="A15" s="5" t="s">
        <v>0</v>
      </c>
      <c r="B15" s="7">
        <v>35000</v>
      </c>
      <c r="C15" s="8" t="s">
        <v>6</v>
      </c>
      <c r="D15" s="5" t="s">
        <v>19</v>
      </c>
      <c r="E15" s="3"/>
      <c r="I15" s="5">
        <v>0</v>
      </c>
      <c r="J15" s="5">
        <f>PrKn</f>
        <v>35000</v>
      </c>
      <c r="K15" s="5">
        <f>PrMax</f>
        <v>45000</v>
      </c>
      <c r="M15" s="5">
        <f>PrIn</f>
        <v>0</v>
      </c>
    </row>
    <row r="16" spans="1:20" x14ac:dyDescent="0.25">
      <c r="A16" s="5" t="s">
        <v>1</v>
      </c>
      <c r="B16" s="7">
        <v>400</v>
      </c>
      <c r="C16" s="8" t="s">
        <v>7</v>
      </c>
      <c r="D16" s="5" t="s">
        <v>20</v>
      </c>
      <c r="E16" s="3"/>
      <c r="I16" s="5">
        <f>MaxPnt</f>
        <v>400</v>
      </c>
      <c r="J16" s="5">
        <f>PuKn</f>
        <v>400</v>
      </c>
      <c r="K16" s="5">
        <v>0</v>
      </c>
      <c r="M16" s="9">
        <f>IF(PrIn&lt;=PrMax,A31,0)</f>
        <v>400</v>
      </c>
    </row>
    <row r="17" spans="1:14" x14ac:dyDescent="0.25">
      <c r="A17" s="5" t="s">
        <v>2</v>
      </c>
      <c r="B17" s="7">
        <v>45000</v>
      </c>
      <c r="C17" s="8" t="s">
        <v>6</v>
      </c>
      <c r="D17" s="5" t="s">
        <v>21</v>
      </c>
      <c r="E17" s="3"/>
    </row>
    <row r="18" spans="1:14" x14ac:dyDescent="0.25">
      <c r="A18" s="5" t="s">
        <v>17</v>
      </c>
      <c r="B18" s="7">
        <v>400</v>
      </c>
      <c r="C18" s="8" t="s">
        <v>7</v>
      </c>
      <c r="E18" s="3"/>
      <c r="L18" s="5">
        <v>0</v>
      </c>
      <c r="M18" s="5">
        <f>PrKn</f>
        <v>35000</v>
      </c>
      <c r="N18" s="5">
        <f>PrKn</f>
        <v>35000</v>
      </c>
    </row>
    <row r="19" spans="1:14" x14ac:dyDescent="0.25">
      <c r="E19" s="3"/>
      <c r="L19" s="5">
        <f>PuKn</f>
        <v>400</v>
      </c>
      <c r="M19" s="5">
        <f>PuKn</f>
        <v>400</v>
      </c>
      <c r="N19" s="5">
        <v>0</v>
      </c>
    </row>
    <row r="20" spans="1:14" x14ac:dyDescent="0.25">
      <c r="A20" s="12" t="s">
        <v>9</v>
      </c>
      <c r="B20" s="12"/>
      <c r="C20" s="12"/>
      <c r="D20" s="12"/>
      <c r="E20" s="3"/>
    </row>
    <row r="21" spans="1:14" x14ac:dyDescent="0.25">
      <c r="A21" s="5" t="s">
        <v>3</v>
      </c>
      <c r="B21" s="1"/>
      <c r="C21" s="8" t="s">
        <v>6</v>
      </c>
      <c r="E21" s="3"/>
    </row>
    <row r="22" spans="1:14" x14ac:dyDescent="0.25">
      <c r="E22" s="3"/>
    </row>
    <row r="23" spans="1:14" x14ac:dyDescent="0.25">
      <c r="A23" s="12" t="s">
        <v>10</v>
      </c>
      <c r="B23" s="12"/>
      <c r="C23" s="12"/>
      <c r="D23" s="12"/>
      <c r="E23" s="3"/>
    </row>
    <row r="24" spans="1:14" x14ac:dyDescent="0.25">
      <c r="A24" s="5" t="s">
        <v>16</v>
      </c>
      <c r="E24" s="3"/>
    </row>
    <row r="25" spans="1:14" x14ac:dyDescent="0.25">
      <c r="E25" s="3"/>
    </row>
    <row r="26" spans="1:14" x14ac:dyDescent="0.25">
      <c r="B26" s="10" t="s">
        <v>13</v>
      </c>
      <c r="C26" s="10" t="s">
        <v>14</v>
      </c>
      <c r="E26" s="3"/>
    </row>
    <row r="27" spans="1:14" x14ac:dyDescent="0.25">
      <c r="A27" s="5" t="s">
        <v>11</v>
      </c>
      <c r="B27" s="11">
        <f>(PuKn-MaxPnt)/PrKn</f>
        <v>0</v>
      </c>
      <c r="C27" s="11">
        <f>MaxPnt</f>
        <v>400</v>
      </c>
      <c r="E27" s="3"/>
    </row>
    <row r="28" spans="1:14" x14ac:dyDescent="0.25">
      <c r="A28" s="5" t="s">
        <v>12</v>
      </c>
      <c r="B28" s="11">
        <f>(0-PuKn)/(PrMax-PrKn)</f>
        <v>-0.04</v>
      </c>
      <c r="C28" s="11">
        <f>PrMax*PuKn/(PrMax-PrKn)</f>
        <v>1800</v>
      </c>
      <c r="E28" s="3"/>
    </row>
    <row r="29" spans="1:14" x14ac:dyDescent="0.25">
      <c r="E29" s="3"/>
    </row>
    <row r="30" spans="1:14" x14ac:dyDescent="0.25">
      <c r="A30" s="13" t="s">
        <v>15</v>
      </c>
      <c r="B30" s="13"/>
      <c r="C30" s="13"/>
      <c r="D30" s="13"/>
      <c r="E30" s="3"/>
    </row>
    <row r="31" spans="1:14" x14ac:dyDescent="0.25">
      <c r="A31" s="14">
        <f>IF(PrIn&lt;=PrKn,ROUND((PuKn-MaxPnt)/PrKn*PrIn+MaxPnt,3),IF(PrIn&gt;=PrMax,"0",ROUND(((0-PuKn)/(PrMax-PrKn))*PrIn+PrMax*PuKn/(PrMax-PrKn),3)))</f>
        <v>400</v>
      </c>
      <c r="B31" s="14"/>
      <c r="C31" s="14"/>
      <c r="D31" s="14"/>
      <c r="E31" s="3"/>
    </row>
    <row r="32" spans="1:14" ht="15" customHeight="1" x14ac:dyDescent="0.25">
      <c r="A32" s="14"/>
      <c r="B32" s="14"/>
      <c r="C32" s="14"/>
      <c r="D32" s="14"/>
      <c r="E32" s="3"/>
    </row>
    <row r="33" spans="1:5" ht="15" customHeight="1" x14ac:dyDescent="0.25">
      <c r="A33" s="15" t="s">
        <v>7</v>
      </c>
      <c r="B33" s="15"/>
      <c r="C33" s="15"/>
      <c r="D33" s="15"/>
      <c r="E33" s="3"/>
    </row>
    <row r="34" spans="1:5" ht="15" customHeight="1" x14ac:dyDescent="0.25">
      <c r="A34" s="15"/>
      <c r="B34" s="15"/>
      <c r="C34" s="15"/>
      <c r="D34" s="15"/>
      <c r="E34" s="3"/>
    </row>
  </sheetData>
  <sheetProtection algorithmName="SHA-512" hashValue="srLR1RMMWd9Qgs7QgKuXEMxR2Y5J5YljS6/DFl64eZ3dwLhZEIZSlHk1S/UX9WJKESJy+xo6Yu389Ck7iUBK8Q==" saltValue="/eHJSxi7YkZYbcIJ/IADsQ==" spinCount="100000" sheet="1" objects="1" scenarios="1"/>
  <mergeCells count="10">
    <mergeCell ref="A23:D23"/>
    <mergeCell ref="A30:D30"/>
    <mergeCell ref="A31:D32"/>
    <mergeCell ref="A33:D34"/>
    <mergeCell ref="A1:P6"/>
    <mergeCell ref="A9:P9"/>
    <mergeCell ref="B11:D11"/>
    <mergeCell ref="B12:D12"/>
    <mergeCell ref="A14:D14"/>
    <mergeCell ref="A20:D20"/>
  </mergeCells>
  <conditionalFormatting sqref="A33:D34">
    <cfRule type="containsText" dxfId="0" priority="1" operator="containsText" text="punten">
      <formula>NOT(ISERROR(SEARCH("punten",A33)))</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10</vt:i4>
      </vt:variant>
    </vt:vector>
  </HeadingPairs>
  <TitlesOfParts>
    <vt:vector size="12" baseType="lpstr">
      <vt:lpstr>Purchase price</vt:lpstr>
      <vt:lpstr>Maintenance price</vt:lpstr>
      <vt:lpstr>'Maintenance price'!MaxPnt</vt:lpstr>
      <vt:lpstr>'Purchase price'!MaxPnt</vt:lpstr>
      <vt:lpstr>'Maintenance price'!PrIn</vt:lpstr>
      <vt:lpstr>'Purchase price'!PrIn</vt:lpstr>
      <vt:lpstr>'Maintenance price'!PrKn</vt:lpstr>
      <vt:lpstr>'Purchase price'!PrKn</vt:lpstr>
      <vt:lpstr>'Maintenance price'!PrMax</vt:lpstr>
      <vt:lpstr>'Purchase price'!PrMax</vt:lpstr>
      <vt:lpstr>'Maintenance price'!PuKn</vt:lpstr>
      <vt:lpstr>'Purchase price'!PuKn</vt:lpstr>
    </vt:vector>
  </TitlesOfParts>
  <Company>Stanislascollege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diederik.bauw@inkopenvoor.nl</dc:creator>
  <cp:lastModifiedBy>Berg, P.J. van den (FB-INKOOP)</cp:lastModifiedBy>
  <cp:lastPrinted>2015-01-20T17:54:55Z</cp:lastPrinted>
  <dcterms:created xsi:type="dcterms:W3CDTF">2015-01-19T14:52:11Z</dcterms:created>
  <dcterms:modified xsi:type="dcterms:W3CDTF">2024-02-12T11:55:02Z</dcterms:modified>
</cp:coreProperties>
</file>