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585" documentId="8_{3516EB3B-B1A9-40E5-86E8-2420627D3D7E}" xr6:coauthVersionLast="47" xr6:coauthVersionMax="47" xr10:uidLastSave="{D53CB868-7AAE-450B-99CA-A7AE3F6F594F}"/>
  <workbookProtection workbookAlgorithmName="SHA-512" workbookHashValue="zzncRo6r2amBecFaHz1IqkzB8NMOGJG4MESHHxfFNjLTQ71KeAdNWLnOQJTB5Qoq79dUFtrB1DvfTYlFhdNxzA==" workbookSaltValue="y45IKMC6Zf27+sL7uqUMMQ==" workbookSpinCount="100000" lockStructure="1"/>
  <bookViews>
    <workbookView xWindow="-108" yWindow="-108" windowWidth="23256" windowHeight="12456" tabRatio="807" xr2:uid="{00000000-000D-0000-FFFF-FFFF00000000}"/>
  </bookViews>
  <sheets>
    <sheet name="instructie" sheetId="35" r:id="rId1"/>
    <sheet name="1. algemeen" sheetId="2" r:id="rId2"/>
    <sheet name="2. Functionaliteit algemeen" sheetId="14" r:id="rId3"/>
    <sheet name="3. Architectuur" sheetId="34" r:id="rId4"/>
    <sheet name="4. Techniek SAAS" sheetId="6" r:id="rId5"/>
    <sheet name="5. Koppelingen" sheetId="33" r:id="rId6"/>
    <sheet name="6. Info-veiligheid en privacy" sheetId="17" r:id="rId7"/>
    <sheet name="7. Gegevensmanagement" sheetId="5" r:id="rId8"/>
    <sheet name="8. Beheer en gebruik" sheetId="9" r:id="rId9"/>
    <sheet name="Eis Wens" sheetId="37" state="hidden" r:id="rId10"/>
    <sheet name="Ja nee" sheetId="36" state="hidden" r:id="rId11"/>
  </sheets>
  <definedNames>
    <definedName name="_xlnm._FilterDatabase" localSheetId="1" hidden="1">'1. algemeen'!$C$2:$C$9</definedName>
    <definedName name="_xlnm._FilterDatabase" localSheetId="2" hidden="1">'2. Functionaliteit algemeen'!$A$2:$F$46</definedName>
    <definedName name="_xlnm._FilterDatabase" localSheetId="3" hidden="1">'3. Architectuur'!$B$2:$B$10</definedName>
    <definedName name="_xlnm._FilterDatabase" localSheetId="4" hidden="1">'4. Techniek SAAS'!$A$2:$B$2</definedName>
    <definedName name="_xlnm._FilterDatabase" localSheetId="5" hidden="1">'5. Koppelingen'!$A$2:$F$25</definedName>
    <definedName name="_xlnm._FilterDatabase" localSheetId="6" hidden="1">'6. Info-veiligheid en privacy'!$A$2:$B$2</definedName>
    <definedName name="_xlnm._FilterDatabase" localSheetId="8" hidden="1">'8. Beheer en gebruik'!$A$2:$B$11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6" l="1"/>
  <c r="E20" i="33"/>
  <c r="E19" i="33"/>
  <c r="E22" i="33"/>
  <c r="A37" i="14"/>
  <c r="A38" i="14"/>
  <c r="A39" i="14" s="1"/>
  <c r="A40" i="14" s="1"/>
  <c r="A41" i="14" s="1"/>
  <c r="A42" i="14" s="1"/>
  <c r="A43" i="14" s="1"/>
  <c r="A44" i="14" s="1"/>
  <c r="A45" i="14" s="1"/>
  <c r="A46" i="14" s="1"/>
  <c r="A5" i="33"/>
  <c r="A6" i="33" s="1"/>
  <c r="A7" i="33" s="1"/>
  <c r="A8" i="33" s="1"/>
  <c r="A9" i="33" s="1"/>
  <c r="A10" i="33" s="1"/>
  <c r="A11" i="33" s="1"/>
  <c r="A12" i="33" s="1"/>
  <c r="A13" i="33" s="1"/>
  <c r="A14" i="33" s="1"/>
  <c r="A15" i="33" s="1"/>
  <c r="A16" i="33" s="1"/>
  <c r="A17" i="33" s="1"/>
  <c r="A18" i="33" s="1"/>
  <c r="A19" i="33" s="1"/>
  <c r="A20" i="33" s="1"/>
  <c r="A21" i="33" s="1"/>
  <c r="A22" i="33" s="1"/>
  <c r="A23" i="33" s="1"/>
  <c r="A24" i="33" s="1"/>
  <c r="A25" i="33" s="1"/>
  <c r="A26" i="33" s="1"/>
  <c r="A4" i="33"/>
  <c r="A4" i="17"/>
  <c r="A12" i="17"/>
  <c r="A14" i="17"/>
  <c r="A16" i="17"/>
  <c r="E16" i="33"/>
  <c r="E17" i="33"/>
  <c r="E15" i="33"/>
  <c r="E7" i="2"/>
  <c r="A4" i="14"/>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4" i="9"/>
  <c r="A5" i="9" s="1"/>
  <c r="A6" i="9" s="1"/>
  <c r="A7" i="9" s="1"/>
  <c r="A8" i="9" s="1"/>
  <c r="A9" i="9" s="1"/>
  <c r="A10" i="9" s="1"/>
  <c r="A11" i="9" s="1"/>
  <c r="A12" i="9" s="1"/>
  <c r="A13" i="9" s="1"/>
  <c r="A14" i="9" s="1"/>
  <c r="A15" i="9" s="1"/>
  <c r="A16" i="9" s="1"/>
  <c r="A4" i="6"/>
  <c r="A5" i="6" s="1"/>
  <c r="A6" i="6" s="1"/>
  <c r="A7" i="6" s="1"/>
  <c r="A8" i="6" s="1"/>
  <c r="A9" i="6" s="1"/>
  <c r="A4" i="2"/>
  <c r="A5" i="2" s="1"/>
  <c r="A6" i="2" s="1"/>
  <c r="A7" i="2" s="1"/>
  <c r="A8" i="2" s="1"/>
  <c r="A9" i="2" s="1"/>
  <c r="E11" i="6" l="1"/>
  <c r="E7" i="9"/>
  <c r="E12" i="9"/>
  <c r="E7" i="5"/>
  <c r="E9" i="5" s="1"/>
  <c r="B21" i="35" s="1"/>
  <c r="E9" i="17"/>
  <c r="E15" i="17"/>
  <c r="E11" i="33"/>
  <c r="E23" i="33"/>
  <c r="E24" i="33"/>
  <c r="E25" i="33"/>
  <c r="E8" i="34"/>
  <c r="E9" i="34"/>
  <c r="E16" i="14"/>
  <c r="E17" i="14"/>
  <c r="E23" i="14"/>
  <c r="E32" i="14"/>
  <c r="E9" i="2"/>
  <c r="E8" i="2"/>
  <c r="A4" i="5"/>
  <c r="A5" i="5" s="1"/>
  <c r="A6" i="5" s="1"/>
  <c r="A7" i="5" s="1"/>
  <c r="A4" i="34"/>
  <c r="A5" i="34" s="1"/>
  <c r="A6" i="34" s="1"/>
  <c r="A7" i="34" s="1"/>
  <c r="A8" i="34" s="1"/>
  <c r="A9" i="34" s="1"/>
  <c r="E27" i="33" l="1"/>
  <c r="B19" i="35" s="1"/>
  <c r="E17" i="9"/>
  <c r="B22" i="35" s="1"/>
  <c r="E18" i="17"/>
  <c r="B20" i="35" s="1"/>
  <c r="E12" i="6"/>
  <c r="B18" i="35" s="1"/>
  <c r="E10" i="2"/>
  <c r="B15" i="35" s="1"/>
  <c r="E10" i="34"/>
  <c r="B17" i="35" s="1"/>
  <c r="E47" i="14"/>
  <c r="B16" i="35" s="1"/>
  <c r="B23" i="35" l="1"/>
  <c r="B29" i="35" s="1"/>
</calcChain>
</file>

<file path=xl/sharedStrings.xml><?xml version="1.0" encoding="utf-8"?>
<sst xmlns="http://schemas.openxmlformats.org/spreadsheetml/2006/main" count="336" uniqueCount="163">
  <si>
    <t>Invulinstructie</t>
  </si>
  <si>
    <t>In de volgende tabbladen vindt u de eisen en wensen per onderdeel gecategoriseerd. In de nota van inlichtingen kunt u vragen stellen als u een toelichting wenst op een specifieke eis of wens. Geeft u het nummer van het tabblad aan en het nummer van de eis of wens.</t>
  </si>
  <si>
    <t>Indien u voldoet aan een eis of wens kiest u ja in de betreffende cel. Kunt u niet voldoen dan kiest u nee. De eisen zijn knock-out criteria, dat betekent dat bij een nee u uitgesloten wordt van verdere deelname. Uitzondering is op pagina 3- nummer 4. Hier kan een toelichting volstaan.</t>
  </si>
  <si>
    <t>Bij 2 wensen en 2 eisen vragen wij u om een toelichting. Dit staat vermeld op pagina 1-3-5-6.</t>
  </si>
  <si>
    <t>Score:</t>
  </si>
  <si>
    <t>Als u eisen met nee hebt beantwoord wordt u uitgesloten van deelname. (Uitzondering is op pagina 3 Architectuur- nummer 4).</t>
  </si>
  <si>
    <t>Het aantal wensen die in het Programma van Eisen en Wensen zijn  beantwoord met “JA” worden opgeteld en vervolgens gedeeld door het totaal aantal wensen in het Programma van Eisen en Wensen en tenslotte vermenigvuldigd met het maximaal aantal punten van 15. De uitkomst hiervan wordt afgerond op hele punten. In het geval er geen toelichting wordt gegeven bij bovenstaande wensen, kan de beoordelingscommissie besluiten dat de wens niet wordt meegeteld.</t>
  </si>
  <si>
    <t>Totaal aantal behaalde wensen</t>
  </si>
  <si>
    <t>Pagina 1</t>
  </si>
  <si>
    <t>Pagina 2</t>
  </si>
  <si>
    <t>Pagina 3</t>
  </si>
  <si>
    <t>Pagina 4</t>
  </si>
  <si>
    <t>Pagina 5</t>
  </si>
  <si>
    <t>Pagina 6</t>
  </si>
  <si>
    <t>Pagina 7</t>
  </si>
  <si>
    <t>Pagina 8</t>
  </si>
  <si>
    <t>Totaal</t>
  </si>
  <si>
    <t>Maximaal aantal wensen</t>
  </si>
  <si>
    <t>Maximaal te behalen score</t>
  </si>
  <si>
    <t>punten</t>
  </si>
  <si>
    <t>Aantal behaalde punten</t>
  </si>
  <si>
    <t>Nr.</t>
  </si>
  <si>
    <t>Omschrijving</t>
  </si>
  <si>
    <t>Eis/Wens</t>
  </si>
  <si>
    <t>Akkoord</t>
  </si>
  <si>
    <t>Punten wens</t>
  </si>
  <si>
    <t>Toelichting bij de eis</t>
  </si>
  <si>
    <t>De aanbestedende dienst stelt als eis in dit Programma van Eisen en Wensen dat inschrijver voldoet aan de Inkoopvoorwaarden GIBIT 2023 Artikelen. Op de concept overeenkomst zijn deze voorwaarden van toepassing tenzij daarvan wordt afgeweken in dit Programma van Eisen.</t>
  </si>
  <si>
    <t>Eis</t>
  </si>
  <si>
    <t>Innovatie op digitaal gebied is niet meer weg te denken en ontwikkelingen volgen elkaar snel op. Als afdeling BOR hebben we te maken met ontwikkelingen als klimaatadaptatie, bestrijiding van de Japanse duizendknoop etc. zodat er continue aanpassingen in beheer en beleid worden gevraagd. De aanbestedende dienst zoekt een inschrijver die innovatie onderdeel heeft gemaakt van de productontwikkeling en een visie heeft op ontwikkelen. U beschikt over een Roadmap die u op verzoek kunt tonen.</t>
  </si>
  <si>
    <t>Toelichting:</t>
  </si>
  <si>
    <t>Inschrijver heeft een vaste overlegstructuur met klanten.</t>
  </si>
  <si>
    <t>Inschrijver levert een concept SLA aan. Eventuele vragen over de concept SLA worden tijdens de presentatie gesteld.</t>
  </si>
  <si>
    <t>Het systeem voldoet aan alle relevante standaarden zoals beschreven in de gemeentelijke ICT-kwaliteitsnormen versie 2023-1- geldig vanaf 17-07—2023, met uitzondering van specifieke artikelen welke als eis zijn opgenomen in dit Programma van Eisen en Wensen. De standaarden die gevraagd worden zijn de standaarden die van toepassing zijn op de scope.</t>
  </si>
  <si>
    <t>Wens</t>
  </si>
  <si>
    <t>Inschrijver heeft het Groeipact Common Ground ondertekend of kan in een product strategie/release agenda aantonen dat hier naartoe wordt gewerkt.</t>
  </si>
  <si>
    <t>De inschrijver deelt wensen m.b.t doorontwikkeling vanuit andere klanten.</t>
  </si>
  <si>
    <t>Nummer</t>
  </si>
  <si>
    <t>Toelichting bij de wens</t>
  </si>
  <si>
    <t>Inschrijver levert een systeem, dat door de aanbestedende dienst als objectenregistratie en beheersysteem gebruikt kan worden.</t>
  </si>
  <si>
    <t>Het systeem is geschikt voor het reigstreren van objectgegevens conform de IMBOR en voor het beheren van assets van de volgende vakdisciplines: 
- Bomen
- Ecologie 
- Faunavoorzieningen 
- Groen 
- Meubilair 
- Spelen 
- Water
- Wegen</t>
  </si>
  <si>
    <t>Objecten kunnen uitsluitend conform de IMBOR 2022 geregistreerd worden in het systeem.</t>
  </si>
  <si>
    <t>Het systeem beschikt over bomenpaspoorten, ingericht op basis van het Handboek Bomen 2022.</t>
  </si>
  <si>
    <t>Het systeem beschikt over beeldmeetlatten volgens de Kwaliteitscatalogus Openbare Ruimte (KOR2023).</t>
  </si>
  <si>
    <t>Het systeem  beschikt over de functionaliteit om te schouwen aan de hand van de beeldmeetlatten van de KOR 2023 CROW op random geselecteerde locaties en op eigen geselecteerde locaties.</t>
  </si>
  <si>
    <t>Het systeem beschikt over de functionaliteit voor het zoeken naar -,  het selecteren en filteren van gegevens, waaronder in ieder geval op: object id, wijk, straatnaam, straatnaam+huisnummer, eigenaar, beheerder, type object, object kenmerk en xy-coordinaat.</t>
  </si>
  <si>
    <t>Het systeem beschikt over de functionaliteit voor het grafisch registeren van objecten.</t>
  </si>
  <si>
    <t>Het systeem beschikt over de functionaliteit voor het genereren van arealen van de totale asset en/of per deelgebied (bv. wijk).</t>
  </si>
  <si>
    <t>Het systeem beschikt over de functionaliteit voor het maken van themakaarten zoals deelopdrachten en projecten.</t>
  </si>
  <si>
    <t>Het systeem beschikt over de functionaliteit dat van vlakken automatisch de oppervlakte wordt geregistreerd.</t>
  </si>
  <si>
    <t>Het systeem beschikt over de functionaliteit dat van lijnen automatisch de lengte wordt gegenereerd.</t>
  </si>
  <si>
    <t>Het systeem beschikt over de functionaliteit dat van punten automatisch de RD-coordinaten wordt geregistreerd.</t>
  </si>
  <si>
    <t>Het systeem beschikt over de functionaliteit dat bij vlakken automatisch de randlengte grenzend aan andere beheerobjecten wordt gegenereerd.</t>
  </si>
  <si>
    <t>Het systeem kan op basis van voorkomende objecten rekening houden met het aantal en soort obstakels binnen een vlakobject. De gebruiker kan aangeven welke objecttypes meegenomen worden als obstakel. Dit kan voor zowel punt-, lijn- als vlakobjecten.</t>
  </si>
  <si>
    <r>
      <rPr>
        <sz val="10"/>
        <color rgb="FF000000"/>
        <rFont val="Calibri"/>
        <family val="2"/>
      </rPr>
      <t>De kaarten hebben een</t>
    </r>
    <r>
      <rPr>
        <sz val="10"/>
        <color rgb="FFFF0000"/>
        <rFont val="Calibri"/>
        <family val="2"/>
      </rPr>
      <t xml:space="preserve"> </t>
    </r>
    <r>
      <rPr>
        <sz val="10"/>
        <color rgb="FF000000"/>
        <rFont val="Calibri"/>
        <family val="2"/>
      </rPr>
      <t>hoog detailniveau bij het raadplegen hiervan in het werk buiten. Dat betekent dat bijvoorbeeld een hoek in een grasveld niet bestaat uit 2 punten,  maar dat de rondingen ook worden weergegeven.</t>
    </r>
  </si>
  <si>
    <t>Het is mogelijk om buiten in het werkveld de snoeiopname in te voeren.</t>
  </si>
  <si>
    <t>Het is mogelijk om buiten een tijdelijke mutatie in de kaart te tekenen of als opmerking in de kaart te zetten die beheer in kan zien/over kan nemen/kan keuren.</t>
  </si>
  <si>
    <t>Het is mogelijk om eenvoudig en snel gegevens en kaarten in te zien, zowel binnen als buiten in het werkveld.</t>
  </si>
  <si>
    <t>Het is mogelijk om het soort beplanting per vak te exporteren/als lijst weer te geven/printen.</t>
  </si>
  <si>
    <t>Het is mogelijk om per locatie het grondtype vast te leggen en ook direct in te zien.</t>
  </si>
  <si>
    <t>Het is mogelijk om buiten een omvormadvies in te voeren per plantvak.</t>
  </si>
  <si>
    <t>Het is mogelijk om buiten in het werkveld inboet op te nemen.</t>
  </si>
  <si>
    <t>Met het systeem kunnen objecten geraadpleegd worden door verschillende gebruikers tegelijk. Als een object of selectie van objecten wordt gemuteerd, dan kunnen andere gebruikers, wel raadplegen.</t>
  </si>
  <si>
    <t>Het is mogelijk in het systeem dmv een selectie van individuele objecten of één selectie van meerdere objecten (polygoon) gelijktijdig te muteren.</t>
  </si>
  <si>
    <t>Het systeem beschikt over de functionaliteit om op tablet en/of mobiele aparatuur de actuele locatie (GPS) weer te geven op de beheerkaart.</t>
  </si>
  <si>
    <t>Het systeem heeft de mogelijkheid om zowel een eigenaar als een beheerder van een beheerobject op te nemen.</t>
  </si>
  <si>
    <t>Het invoeren van specifieke velden (zoals inspectie/mutatie datum, inspecteur, wijk/buurt aanduiding etc.) dient in het gehele pakket eenduidig te zijn en wordt automatisch gekoppeld aan een object. In het kader van traceerbaarheid van gemuteerde data.</t>
  </si>
  <si>
    <t>Het systeem beschikt over de functionaliteit dat gemaakte selecties (filters) kunnen worden opgeslagen voor toekomstig gebruik en toegankelijk zijn voor alle gebruikers.</t>
  </si>
  <si>
    <t>Het systeem beschikt over de functionaliteit om gegevens over te nemen uit de revisieomgeving (importeren van werktekeningen in verschillende formats).</t>
  </si>
  <si>
    <t>Het systeem beschikt over de mogelijkheid om werkpakketten te wijzigen, toe te voegen, te koppelen aan objecten ten behoeve van de voorcalculatie inclusief eenheidsprijzen van het regulier beheer. De eenheidsprijzen van het regulier beheer zijn gebaseerd op de IMAG normen.</t>
  </si>
  <si>
    <t>Het systeem beschikt over de mogelijkheid om werkpakketten te koppelen aan objecten ten behoeve van de voorcalculatie voor vervanging na inspectie.</t>
  </si>
  <si>
    <t>Het systeem beschikt over de mogelijkheid om onderhoudsplanningen (regulier en terugkerend) te maken en de financiele gevolgen inzichtelijk te maken.</t>
  </si>
  <si>
    <t>Het systeem beschikt over de functionaliteit voor het maken van (meerjaren) planningen en begrotingen.</t>
  </si>
  <si>
    <t>Onderhoudsplanningen, projectplanning en meerjarenplanning moeten grafisch weergegeven kunnen worden op een kaart.</t>
  </si>
  <si>
    <t>Het systeem beschikt over de functionaliteit voor het vastleggen van de historie van objectgegevens. Deze gegevens zijn buiten in het werkveld ook op te vragen</t>
  </si>
  <si>
    <t>Het is mogelijk om bij een object de geometrie te verwijderen en deze op een later tijdstip weer zelfstandig eenvoudig toe te voegen. Zonder verlies van historie.</t>
  </si>
  <si>
    <t>Het systeem beschikt over de functionaliteit voor het controleren en corrigeren met betrekking tot de consistentie van gegevens.</t>
  </si>
  <si>
    <t>Het systeem beschikt over de functionaliteit om eigen beeldmeetlatten toe te voegen.</t>
  </si>
  <si>
    <t>Het systeem beschikt over de functionaliteit om te doorzoeken op verschillende plaatsen in het systeem, bijvoorbeeld over het domein van meerdere datasets, of binnen een enkele dataset. Zoekwoordherkenning en -suggesties in een gebruiksvriendelijke zoekbalk kunnen hiervoor worden gebruikt. Zoekcriteria worden gebruikt om specifieke zoekopdrachten te formuleren. Voorbeeld is een zoekfunctie op straat/wijk/object.</t>
  </si>
  <si>
    <t>Het kopiëren van objecten inclusief alle attributen en dynamische gegevens zoals maatregelen, onderhoudsplan en uitgevoerd werk, moet mogelijk zijn. Hiervoor dient het object wel een unieke code te hebben.</t>
  </si>
  <si>
    <t>Het systeem beschikt over een functionaliteit zodat bijvoorbeeld aannemers een rol kunnen krijgen voor het inzien en afmelden van (deel)opdrachten.</t>
  </si>
  <si>
    <t xml:space="preserve">Het systeem beschikt over de functionaliteit voor het maken van management dashboards en/of rapportages. </t>
  </si>
  <si>
    <t>Het is mogelijk om van de gevraagde informatie in lijsten te kunnen weergeven, te printen en te exporteren naar Excel en Word bestanden.</t>
  </si>
  <si>
    <t>Toelichting bij de eis/wens</t>
  </si>
  <si>
    <t>Het systeem biedt een gestandaardiseerde ondersteuning op de werkprocessen en informatievoorziening van de aanbestedende dienst.</t>
  </si>
  <si>
    <t>De inschrijver levert bij de offerte een visualisatie van het aangeboden systeem, modulen en koppelingen door middel van een architectuurschets waarin wordt aangegeven welke componenten worden geleverd en hoe deze op elkaar aansluiten. U kunt de schets als aparte bijlage toevoegen.</t>
  </si>
  <si>
    <t>De inschrijver actualiseert na afloop van de implementatie de visualisatie van de aangeboden systeem, modulen en koppelingen door middel van een architectuurschets waarin wordt aangegeven welke componenten worden geleverd en hoe deze op elkaar aansluiten.</t>
  </si>
  <si>
    <t>Bij afname van gegevens van een Landelijke Voorziening zoals van de BAG, gebeurt dit conform de relevante standaarden. Het systeem ondersteunt altijd de meest recente of de voorlaatste versie van Stuf BG en of API. De koppeling loopt via BGT Stuf Koppelvlak conform IMGEO. Het systeem voldoet aan de  gemeentelijke-ict-kwaliteitsnormen-v2023-1 hoofdstuk 3, met name 3.3 B3. U kunt een toelichting geven als u afwijkt van de Gibit.</t>
  </si>
  <si>
    <t>Het systeem voldoet bij aan de door de overheid opgestelde lijst van verplichte open standaarden voor zover van toepassing.Zie https://www.forumstandaardisatie.nl/open-standaarden.De inschrijver waarborgt dat de oplossing niet meer dan één major versie achterloopt (‘neerwaartse comptabiliteit’) op de open standaarden van het Forum Standaardisatie. Daarnaast wordt de oude versie nog minimaal 12 maanden ondersteund. Dit geldt alleen voor de onderdelen die van toepassing zijn op de scope van dit systeem.</t>
  </si>
  <si>
    <t>De inschrijver licht kort toe hoe wordt aangesloten bij ontwikkelingen als IMBOR en BORius binnen het systeem.</t>
  </si>
  <si>
    <t xml:space="preserve">Toelichting: </t>
  </si>
  <si>
    <t>Het systeem draait bij voorkeur op een platform dat geschikt is om administratieve en/of geometrische gegevens te verwerken (Postgress, Microsoft SQL of Oracle Locator).</t>
  </si>
  <si>
    <t>Het systeem wordt geleverd als Software as a Service (SaaS).</t>
  </si>
  <si>
    <t>Het systeem is volledig web-based beschikbaar binnen een standaard webbrowser als Edge en Chrome (bij voorkeur Edge).</t>
  </si>
  <si>
    <t>Het systeem is benaderbaar via ieder beschikbaar netwerk (Openbaar/bedrijfs /Mobiel netwerk).</t>
  </si>
  <si>
    <t>Het systeem kan gebruik maken van de standaard GPS functionaliteit van een Smartphone, tablet voor een locatiebepaling.</t>
  </si>
  <si>
    <t>Het systeem is benaderbaar via een Android mobiel devices (Smartphone, Tablet) via een native- of webapp</t>
  </si>
  <si>
    <t>De gebruikersauthenticatie vindt plaats op basis van Microsoft Single Sign On (AAD) "Modern Authentication" rollen en rechten (Open ID connect) De gebruikers authenticatie vindt plaats op basis van Microsoft Single Sign On (AAD) "Modern Authentication" rollen en rechten:  Stadswerk072 (en Gemeente Alkmaar) werkt met Microsoft als strategisch partner. Het is wenselijk dat er gebruik kan worden gemaakt van Microsoft Entra. Dit houdt o.a. in dat de authenticatie van de medewerkers plaats vind op basis van het gebruikersprofiel binnen de organisatie.</t>
  </si>
  <si>
    <t>Het systeem is te benaderen via zowel Ipv4 als via Ipv6.</t>
  </si>
  <si>
    <t>Voor de logische communicatielaag dient het verkeer gebaseerd te zijn op het https protocol, zowel intern als extern.</t>
  </si>
  <si>
    <t>Het systeem op mobiele devices (Smartphone, Tablet) kan mutaties registreren ook als er geen netwerkverbinding aanwezig is. De verwerking moet dan plaatsvinden zodra er weer connectie is gemaakt. Hiermee moet gezorgd worden dat er gewerkt kan worden in gebieden met geen of slechte dekking. Deze postprocessing synchronisatie moet dan geautomatiseerd plaatsvinden.</t>
  </si>
  <si>
    <t>Het systeem ondersteunt de koppeling (a.d.h.v. het standaard koppelvlak) met de BGT applicatie en moet blijvend voldoen aan de huidige universele richtlijnen voor de BGT/IMGeo 2.2 (en alle daarop volgende versies) en ondersteunt Stuf-Geo IMGEO 1.2 (en alle daarop volgende versies). Onze huidige BGT leverancier is Geoborg.</t>
  </si>
  <si>
    <t>Het systeem biedt een (cloud)server in eigen beheer tbv van de koppelingen, waarop berichtenverkeer kan worden verwerkt. Waardoor het systeem niet afhankelijk is van het netwerk van de gemeentelijke organisatie.</t>
  </si>
  <si>
    <t>Het systeem ondersteunt een directe connectie, al dan niet via een API, met Azure Synapse Analytics.</t>
  </si>
  <si>
    <t>Het systeem ondersteunt een directe connectie, al dan niet via een API, met geoserver van Gemeente Alkmaar.</t>
  </si>
  <si>
    <t xml:space="preserve">Het systeem biedt de mogelijkheid om aan te sluiten op webservices om informatie van binnen en buiten het gemeentelijk netwerk in het beheerproces te gebruiken. Concreet de koppelingsmogelijkheid via WMS/WFS met PDOK. </t>
  </si>
  <si>
    <t>Het systeem beschikt over de functionaliteit voor het importeren en exporteren van shape-files en bestanden DBF,PDF, XLSX, DXF, DGN, CSV, XML,DOCX.</t>
  </si>
  <si>
    <t xml:space="preserve">Het systeem biedt de export en importfunctionaliteit richting andere Gis-Systemen dmv standaard kaartlagen. </t>
  </si>
  <si>
    <t>Het systeem biedt een integratie met 360 graden streetview (Mobile Mapping, AI-infrasolutions).</t>
  </si>
  <si>
    <t>Het systeem biedt mogelijkheid om te kunnen koppelen met gedetailleerde luchtfoto's in (bestandsformaat .ecw). Deze data moet vanuit een cloudomgeving te benaderen zijn (sharepoint, of cloudopslag bij leverancier).</t>
  </si>
  <si>
    <t>Het systeem biedt de mogelijkheid om te koppelen aan ons bestaande meldingensysteem WOWEB. Doel is de meldingen ook kunnen vastleggen aan het object.</t>
  </si>
  <si>
    <t>Het systeem heeft de mogelijkheid om te koppelen aan ons bestaande monitoringssysteem Apptimize zodat hiermee schouwrapporten gemaakt kunnen worden.</t>
  </si>
  <si>
    <t>Het systeem biedt de mogelijkheid om te koppelen aan GRIB, zodat de aanbestedende dienst boominspecties kan uitvoeren.</t>
  </si>
  <si>
    <t>Het systeem biedt een functionaliteit om meldingen van burgers te verwerken.</t>
  </si>
  <si>
    <t>Het systeem biedt functionaliteit om een schouw uit te voeren, een rapport te genereren, en deze vast te leggen in het systeem.</t>
  </si>
  <si>
    <t>Het systeem biedt de mogelijkheid om boominspecties uit te voeren en deze vast te leggen in het systeem.</t>
  </si>
  <si>
    <t>Het systeem kan controleren of koppelingen actief zijn (of het berichtenverkeer tussen systemen werkt).</t>
  </si>
  <si>
    <t>Het systeem heeft een signaalfunctie op uitval van koppelingen en maakt hiervan een melding.</t>
  </si>
  <si>
    <t>Het systeem heeft een signaalfunctie op binnenkomende en uitgaande berichten vanuit eerder genoemde automatische koppelingen. Daarnaast beschikt het systeem over een logfunctie voor het monitoren van berichtenverkeer.</t>
  </si>
  <si>
    <t>Data in transit is encrypted als de data niet publiek/open is.</t>
  </si>
  <si>
    <r>
      <t xml:space="preserve">Indien het systeem beschikt over een mailvoorziening, dan moet doormiddel van mail relay naar de omgeving van de </t>
    </r>
    <r>
      <rPr>
        <sz val="10"/>
        <rFont val="Calibri"/>
        <family val="2"/>
      </rPr>
      <t>aanbestedende dienst</t>
    </r>
    <r>
      <rPr>
        <sz val="10"/>
        <color rgb="FF000000"/>
        <rFont val="Calibri"/>
        <family val="2"/>
      </rPr>
      <t xml:space="preserve"> gerouteerd worden met een herkenbare domeinnaam van de betreffende organisatie.</t>
    </r>
  </si>
  <si>
    <t>Indien het systeem beschikt over een mailvoorziening dient deze te kunnen worden gebruikt via Microsoft Graph. (Microsoft Azure)</t>
  </si>
  <si>
    <t>Integraties vinden plaats op basis van API's die zijn opgebouwd in overeenstemming met de REST API Design Rules voor Nederlandse overheden en Open API Specification (OAS) versie 3.0. In het geval dat Inschrijver hier niet aan kan voldoen worden API's in ieder geval in de vorm van REST/JSON beschreven. Kunt u toelichten hoe u het aanbiedt.</t>
  </si>
  <si>
    <t>Het systeem biedt de mogelijkheid om gegevens uit te wisselen met een planningssysteem. Vanuit een jaarplanning in het beheersysteem worden geplande werkzaamheden met bijbehorende kengetallen als basis gebruikt voor het realiseren van een operationele planning in onze planningstool.</t>
  </si>
  <si>
    <t>Het systeem ondersteunt een directe databaseconnectie, al dan niet via een API, zodat de gegevens in PowerBI gebruikt kunnen worden.</t>
  </si>
  <si>
    <t>Toelichting bij de eis/ wens</t>
  </si>
  <si>
    <t>De inschrijver hanteert de normen die worden gesteld conform AVG.</t>
  </si>
  <si>
    <t>De inschrijver is in het bezit van een ISO 27001 certificaat conform de controls van ISO27002, of aantoonbaar gelijkwaardig. Geef een toelichting over (de status van) uw certificering of geef aan dat u een document "Beschrijving informatiebeveiliging" heeft toegevoegd.</t>
  </si>
  <si>
    <t>De inschrijver hanteert de normen die worden gesteld in BIO (Baseline Informatiebeveiliging Overheid) voor de reikwijdte die redelijkerwijs aan een SAAS-leverancier kan worden gesteld.</t>
  </si>
  <si>
    <t>De inschrijver zorgt voor een passende informatiebeveiliging van de (persoons)gegevens, controleert hier jaarlijks op en treft waar nodig passende maatregelen. De inschrijver informeert de aanbestedende dienst over risicovolle bevindingen en levert binnen drie maanden een verbeterplan met maatregelen.</t>
  </si>
  <si>
    <t>De inschrijver zorgt dat de applicatie en koppelingen bestand zijn tegen bedreigingen van buitenaf en neemt passende maatregelen om dit te borgen De inschrijver informeert de aanbestedende dienst over risicovolle bevindingen en levert binnen 3 maanden een verbeterplan met maatregelen.</t>
  </si>
  <si>
    <t>Het systeem beschikt over auditing mogelijkheden zoals loggingmechanismen van systeemgebeurtenissen en acties van beheerders. </t>
  </si>
  <si>
    <t>In de logbestanden wordt vastgelegd: de datum en tijd, de identificatie van de dienst dat gebruikt is (incl. versienummer), het OIN (Organisatie-identificatienummer) van de organisatie die de dienst heeft aangeroepen, de doelbindingsclaim en de unieke log-ID waarmee de aanroep herleid kan worden naar de logging van de dienstenafnemer.</t>
  </si>
  <si>
    <t>In het systeem en bijbehorende database opgeslagen gegevens zijn alleen toegankelijk voor geautoriseerde gebruikers en behandelaars.</t>
  </si>
  <si>
    <t>Binnen het systeem kunnen specifieke toegangsrechten tot gegevens en functies verleend worden op basis van een rol gebaseerde autorisatie (Role Based Access Control).</t>
  </si>
  <si>
    <t xml:space="preserve">De inschrijver garandeert, back-up- en restorevoorzieningen van het systeem en de data. Dit gebeurt op aanvraag van de aanbestedende dienst en waarbij die volgende voorwaarden van toepassing zijn (conform de BIO).
- RPO minder dan 24 uur.
- RTO minder dan 16 uur.       </t>
  </si>
  <si>
    <t>Indien het systeem vastloopt, mag er geen data in de database verloren gaan of corrupt raken.</t>
  </si>
  <si>
    <t>De restore procedure wordt minimaal jaarlijks getest of na een grote wijziging. De aanbestedende dienst ontvangt hiervan een rapportage.</t>
  </si>
  <si>
    <t>De tijdsregistratie op de systemen is op de seconde nauwkeurig en in de tijdzone van de inschrijver.</t>
  </si>
  <si>
    <t>Er worden geen mutaties in logbestanden toegestaan.</t>
  </si>
  <si>
    <t>Wettelijke kaders op het gebied van privacy, informatiebeveiliging en duurzame toegankelijkheid (AVG, BIO , Archiefwet, Omgevingswet) zijn verankerd in het ontwerp van de lifecycle van data.</t>
  </si>
  <si>
    <t>Nr</t>
  </si>
  <si>
    <t>De inschrijver levert aan de aanbestedende dienst een juiste, volledige en gedetailleerde beschrijving van de aan het systeem ten grondslag liggende datamodellen inclusief kenmerken, relaties en eventuele toegepaste berekeningen. Met als doel dat de aanbestedende dienst de gegevens zelf kan ontsluiten/publiceren. Zoals beschreven in de GIBIT inkoopvoorwaarden 2023 21.2 III</t>
  </si>
  <si>
    <t>De inschrijver levert aan de aanbestedende dienst de specificaties voor dataportaliteit. Deze specificaties bevatten de export en import van data van en vooral naar een ander systeem:
- de beschrijving van betekenis van de data van entiteit, atributen en waardebereik
- de beschrijving van betekenis en relaties tussen gegevens
- het formaat waarin data kan worden geïmporteerd/ geëxporteerd
- welke gegevens en metadata wel en niet worden meegenomen en het formaat waarin dat plaatsvindt
- de beschrijving van de import en exportfunctionaliteit die de software ondersteund
- de data die niet in de im- /exportfunctionaliteit wordt meegenomen
- opgave van technische formaten die voor dataportaliteit gebruikt worden
Dit alles conform Gibit 2020-2023 Gemeentelijke ICT-Kwaliteitsnormen paragraaf 5.3.D1</t>
  </si>
  <si>
    <t>Voor het uitvoeren van een acceptie-/testprocedure stelt de inschrijver een acceptatieomgeving te beschikking zoals beschreven in artikel 32.2 van de GIBIT 2023.</t>
  </si>
  <si>
    <t xml:space="preserve">De testdataset van de acceptatieomgeving kan 4 keer per jaar kosteloos op aanvraag worden vervangen door de productieomgeving.   </t>
  </si>
  <si>
    <t>De testdataset van de acceptatieomgeving kan op aanvraag worden teruggezet naar de beginstand.</t>
  </si>
  <si>
    <t>De inschrijver stelt (digitale) gebruikers- en beheerdershandleidingen, compleet en in de Nederlandse taal, beschikbaar aan de aanbestedende dienst. Aanvullende informatie staat vermeld in artikel 14 van de Gibit 2023.</t>
  </si>
  <si>
    <t xml:space="preserve">De Inschrijver verzorgt een Nederlandstalige helpdesk voor zowel technische als functionele ondersteuning. De helpdesk is het centrale punt voor het melden van incidenten, het stellen van vragen, indienen van wijzigingsvoorstellen en geeft informatie/ inzicht in de afhandeling daarvan. De helpdesk van de Inschrijver levert zowel telefonische ondersteuning als ondersteuning via een klantportal. De helpdesk is telefonisch bereikbaar op werkdagen tussen 09.00 en 17.00 uur. Voor Calamiteiten met een hoge impact wordt ondersteuning geboden buiten de standaarduren (09.00 en 17.00). </t>
  </si>
  <si>
    <t>De helpdesk van de inschrijver is verantwoordelijk voor de gehele behandeling van meldingen, incidenten m.b.t. het systeem volgens de procedures zoals vastgelegd in de Service Level Agreement (SLA).</t>
  </si>
  <si>
    <t>De inschrijver verzorgt een klantportal waarop incidenten,informatieverzoeken, status en storingen kunnen worden uitgewisseld met de aanbestedende dienst.</t>
  </si>
  <si>
    <t>Geplande service windows voor releases zijn doordeweeks buiten kantoortijden, of in het weekend.</t>
  </si>
  <si>
    <t>Op werkdagen van 09.00- 17.00 uur wordt de beschikbaarheid van het systeem voor minimaal 98 %  per maand gegarandeerd.</t>
  </si>
  <si>
    <t>De inschrijver zal periodiek aan de aanbestedende dienst rapporteren over de mate waarin de overeengekomen Service levels zijn nagekomen en het niveau van de diensten, waaronder in ieder geval begrepen de beschikbaarheid en het onderhoud. De frequentie van deze rapportage wordt vastgelegd in de SLA.</t>
  </si>
  <si>
    <t>De inschrijver houdt het systeem en de koppeling binnen de overeenkomst actueel ten aanzien van wijzigingen in van toepassing zijnde wet en regelgeving.</t>
  </si>
  <si>
    <t>Nieuwe releases mogen niet leiden tot verminderde functionaliteit (zoals beschreven in dit PVE) van het systeem.</t>
  </si>
  <si>
    <t>Nieuwe releases worden standaard voorzien van releasenotes vooraf, welke minimaal 5 werkdagen voorafgaand aan de release worden verstrekt aan de aanbestedende partij.</t>
  </si>
  <si>
    <t>Nieuwe releases worden standaard uitgerold op een testomgeving. De aanbestedende dienst krijgt minimaal 10 werkdagen voorafgaand aan de release de mogelijkheid de functionaliteiten te testen.</t>
  </si>
  <si>
    <r>
      <rPr>
        <sz val="10"/>
        <color rgb="FF000000"/>
        <rFont val="Calibri"/>
        <family val="2"/>
        <scheme val="minor"/>
      </rPr>
      <t>De functioneel beheerder van de aanbestedende dienst heeft beheer over de toegang</t>
    </r>
    <r>
      <rPr>
        <sz val="10"/>
        <color rgb="FFFF0000"/>
        <rFont val="Calibri"/>
        <family val="2"/>
        <scheme val="minor"/>
      </rPr>
      <t xml:space="preserve"> </t>
    </r>
    <r>
      <rPr>
        <sz val="10"/>
        <color rgb="FF000000"/>
        <rFont val="Calibri"/>
        <family val="2"/>
        <scheme val="minor"/>
      </rPr>
      <t>tot het systeem dmv een autorisatietool.</t>
    </r>
  </si>
  <si>
    <t>Autorisatieschemas zijn te exporteren naar een bestand wat aan auditoren, accountants etc is over te dragen.</t>
  </si>
  <si>
    <t>Het systeem beschikt over de functionaliteit voor het autoriseren van rollen als (functioneel) beheerder, gebruikers, en raadplegers. Het betreft 75 licenties.</t>
  </si>
  <si>
    <t>Ja</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</si>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</sst>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scheme val="minor"/>
    </font>
    <font>
      <sz val="11"/>
      <color theme="1"/>
      <name val="Calibri"/>
      <scheme val="minor"/>
    </font>
    <font>
      <b/>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name val="Arial"/>
      <family val="2"/>
    </font>
    <font>
      <sz val="11"/>
      <name val="Calibri"/>
      <family val="2"/>
      <scheme val="minor"/>
    </font>
    <font>
      <sz val="10"/>
      <name val="Arial"/>
      <family val="2"/>
    </font>
    <font>
      <sz val="11"/>
      <color theme="1"/>
      <name val="Calibri"/>
      <family val="2"/>
      <scheme val="minor"/>
    </font>
    <font>
      <sz val="8"/>
      <name val="Calibri"/>
      <family val="2"/>
      <scheme val="minor"/>
    </font>
    <font>
      <sz val="10"/>
      <name val="Calibri"/>
      <family val="2"/>
      <scheme val="minor"/>
    </font>
    <font>
      <b/>
      <sz val="10"/>
      <name val="Calibri"/>
      <family val="2"/>
      <scheme val="minor"/>
    </font>
    <font>
      <b/>
      <sz val="11"/>
      <color theme="1"/>
      <name val="Calibri"/>
      <scheme val="minor"/>
    </font>
    <font>
      <b/>
      <sz val="11"/>
      <name val="Calibri"/>
      <family val="2"/>
      <scheme val="minor"/>
    </font>
    <font>
      <sz val="10"/>
      <color rgb="FF000000"/>
      <name val="Calibri"/>
    </font>
    <font>
      <sz val="10"/>
      <name val="Calibri"/>
      <family val="2"/>
    </font>
    <font>
      <sz val="10"/>
      <color rgb="FF000000"/>
      <name val="Calibri"/>
      <family val="2"/>
    </font>
    <font>
      <b/>
      <sz val="11"/>
      <color theme="1"/>
      <name val="Calibri Light"/>
      <scheme val="major"/>
    </font>
    <font>
      <b/>
      <sz val="10"/>
      <color theme="1"/>
      <name val="Calibri"/>
      <family val="2"/>
      <scheme val="minor"/>
    </font>
    <font>
      <sz val="10"/>
      <color rgb="FF000000"/>
      <name val="Calibri"/>
      <family val="2"/>
      <scheme val="minor"/>
    </font>
    <font>
      <b/>
      <sz val="10"/>
      <color theme="1"/>
      <name val="Calibri Light"/>
      <family val="2"/>
      <scheme val="major"/>
    </font>
    <font>
      <sz val="10"/>
      <color theme="1"/>
      <name val="Calibri"/>
      <family val="2"/>
    </font>
    <font>
      <sz val="10"/>
      <color rgb="FFFF0000"/>
      <name val="Calibri"/>
      <family val="2"/>
    </font>
    <font>
      <b/>
      <sz val="10"/>
      <name val="Calibri"/>
      <family val="2"/>
    </font>
    <font>
      <b/>
      <sz val="10"/>
      <name val="Calibri Light"/>
      <family val="2"/>
      <scheme val="major"/>
    </font>
    <font>
      <sz val="10"/>
      <name val="Calibri Light"/>
      <family val="2"/>
      <scheme val="major"/>
    </font>
    <font>
      <sz val="10"/>
      <color theme="1"/>
      <name val="Calibri Light"/>
      <family val="2"/>
      <scheme val="major"/>
    </font>
    <font>
      <sz val="10"/>
      <color rgb="FFFF0000"/>
      <name val="Calibri"/>
      <family val="2"/>
      <scheme val="minor"/>
    </font>
    <font>
      <b/>
      <sz val="11"/>
      <color theme="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0" fontId="9" fillId="0" borderId="0"/>
    <xf numFmtId="0" fontId="5" fillId="0" borderId="0"/>
    <xf numFmtId="0" fontId="10" fillId="0" borderId="0"/>
  </cellStyleXfs>
  <cellXfs count="91">
    <xf numFmtId="0" fontId="0" fillId="0" borderId="0" xfId="0"/>
    <xf numFmtId="0" fontId="6" fillId="0" borderId="0" xfId="0" applyFont="1" applyAlignment="1">
      <alignment wrapText="1"/>
    </xf>
    <xf numFmtId="0" fontId="12" fillId="0" borderId="0" xfId="0" applyFont="1" applyAlignment="1">
      <alignment vertical="top"/>
    </xf>
    <xf numFmtId="0" fontId="13" fillId="0" borderId="0" xfId="0" applyFont="1" applyAlignment="1">
      <alignment vertical="top"/>
    </xf>
    <xf numFmtId="0" fontId="8" fillId="0" borderId="0" xfId="0" applyFont="1"/>
    <xf numFmtId="0" fontId="14" fillId="0" borderId="0" xfId="0" applyFont="1" applyAlignment="1">
      <alignment horizontal="left" vertical="top"/>
    </xf>
    <xf numFmtId="0" fontId="2" fillId="0" borderId="0" xfId="0" applyFont="1"/>
    <xf numFmtId="0" fontId="3" fillId="0" borderId="0" xfId="0" applyFont="1" applyAlignment="1">
      <alignment horizontal="left" vertical="top"/>
    </xf>
    <xf numFmtId="0" fontId="7" fillId="0" borderId="4" xfId="0" applyFont="1" applyBorder="1" applyAlignment="1">
      <alignment vertical="top" wrapText="1"/>
    </xf>
    <xf numFmtId="0" fontId="0" fillId="0" borderId="4" xfId="0" applyBorder="1"/>
    <xf numFmtId="0" fontId="12" fillId="0" borderId="4" xfId="0" applyFont="1" applyBorder="1" applyAlignment="1">
      <alignment horizontal="left" vertical="top" wrapText="1"/>
    </xf>
    <xf numFmtId="0" fontId="19" fillId="0" borderId="4" xfId="0" applyFont="1" applyBorder="1"/>
    <xf numFmtId="0" fontId="0" fillId="0" borderId="4" xfId="0" applyBorder="1" applyAlignment="1">
      <alignment vertical="top"/>
    </xf>
    <xf numFmtId="0" fontId="6" fillId="0" borderId="4" xfId="0" applyFont="1" applyBorder="1" applyAlignment="1">
      <alignment horizontal="left" vertical="top" wrapText="1"/>
    </xf>
    <xf numFmtId="0" fontId="6" fillId="0" borderId="4" xfId="0" applyFont="1" applyBorder="1" applyAlignment="1">
      <alignment vertical="top" wrapText="1"/>
    </xf>
    <xf numFmtId="0" fontId="4" fillId="0" borderId="5" xfId="0" applyFont="1" applyBorder="1" applyAlignment="1">
      <alignment horizontal="left" vertical="top" wrapText="1"/>
    </xf>
    <xf numFmtId="0" fontId="3" fillId="0" borderId="4" xfId="0" applyFont="1" applyBorder="1" applyAlignment="1">
      <alignment vertical="top"/>
    </xf>
    <xf numFmtId="0" fontId="13" fillId="0" borderId="4" xfId="0" applyFont="1" applyBorder="1" applyAlignment="1">
      <alignment vertical="top" wrapText="1"/>
    </xf>
    <xf numFmtId="0" fontId="18" fillId="0" borderId="4" xfId="0" applyFont="1" applyBorder="1" applyAlignment="1">
      <alignment horizontal="left" vertical="top" wrapText="1"/>
    </xf>
    <xf numFmtId="0" fontId="0" fillId="0" borderId="6" xfId="0" applyBorder="1"/>
    <xf numFmtId="0" fontId="15" fillId="0" borderId="0" xfId="0" applyFont="1" applyAlignment="1">
      <alignment horizontal="left" vertical="top"/>
    </xf>
    <xf numFmtId="0" fontId="0" fillId="0" borderId="2" xfId="0" applyBorder="1"/>
    <xf numFmtId="0" fontId="0" fillId="0" borderId="8" xfId="0" applyBorder="1"/>
    <xf numFmtId="0" fontId="19" fillId="0" borderId="7" xfId="0" applyFont="1" applyBorder="1"/>
    <xf numFmtId="0" fontId="20" fillId="0" borderId="4" xfId="0" applyFont="1" applyBorder="1" applyAlignment="1">
      <alignment horizontal="left" vertical="top" wrapText="1"/>
    </xf>
    <xf numFmtId="0" fontId="20" fillId="0" borderId="4" xfId="0" applyFont="1" applyBorder="1" applyAlignment="1">
      <alignment wrapText="1"/>
    </xf>
    <xf numFmtId="0" fontId="6" fillId="2" borderId="4" xfId="0" applyFont="1" applyFill="1" applyBorder="1" applyAlignment="1">
      <alignment horizontal="left" vertical="top" wrapText="1"/>
    </xf>
    <xf numFmtId="0" fontId="12" fillId="0" borderId="4" xfId="0" applyFont="1" applyBorder="1" applyAlignment="1">
      <alignment vertical="center" wrapText="1"/>
    </xf>
    <xf numFmtId="0" fontId="21" fillId="0" borderId="4" xfId="0" applyFont="1" applyBorder="1" applyAlignment="1">
      <alignment vertical="center" wrapText="1"/>
    </xf>
    <xf numFmtId="0" fontId="18" fillId="0" borderId="4" xfId="0" applyFont="1" applyBorder="1" applyAlignment="1">
      <alignment vertical="top" wrapText="1"/>
    </xf>
    <xf numFmtId="0" fontId="13" fillId="0" borderId="4" xfId="0" applyFont="1" applyBorder="1"/>
    <xf numFmtId="0" fontId="22" fillId="0" borderId="4" xfId="0" applyFont="1" applyBorder="1"/>
    <xf numFmtId="0" fontId="22" fillId="0" borderId="9" xfId="0" applyFont="1" applyBorder="1"/>
    <xf numFmtId="0" fontId="6" fillId="0" borderId="4" xfId="0" applyFont="1" applyBorder="1"/>
    <xf numFmtId="0" fontId="6" fillId="0" borderId="2" xfId="0" applyFont="1" applyBorder="1"/>
    <xf numFmtId="0" fontId="6" fillId="0" borderId="10" xfId="0" applyFont="1" applyBorder="1"/>
    <xf numFmtId="0" fontId="6" fillId="0" borderId="7" xfId="0" applyFont="1" applyBorder="1"/>
    <xf numFmtId="0" fontId="6" fillId="0" borderId="6" xfId="0" applyFont="1" applyBorder="1"/>
    <xf numFmtId="0" fontId="6" fillId="0" borderId="8" xfId="0" applyFont="1" applyBorder="1"/>
    <xf numFmtId="0" fontId="20" fillId="0" borderId="4" xfId="0" applyFont="1" applyBorder="1"/>
    <xf numFmtId="0" fontId="6" fillId="0" borderId="4" xfId="0" applyFont="1" applyBorder="1" applyAlignment="1">
      <alignment vertical="top"/>
    </xf>
    <xf numFmtId="0" fontId="20" fillId="0" borderId="4" xfId="0" applyFont="1" applyBorder="1" applyAlignment="1">
      <alignment vertical="top" wrapText="1"/>
    </xf>
    <xf numFmtId="0" fontId="22" fillId="0" borderId="7" xfId="0" applyFont="1" applyBorder="1"/>
    <xf numFmtId="0" fontId="20" fillId="0" borderId="1" xfId="0" applyFont="1" applyBorder="1" applyAlignment="1">
      <alignment horizontal="left" vertical="top" wrapText="1"/>
    </xf>
    <xf numFmtId="0" fontId="21" fillId="0" borderId="3" xfId="0" applyFont="1" applyBorder="1" applyAlignment="1">
      <alignment horizontal="left" vertical="top" wrapText="1"/>
    </xf>
    <xf numFmtId="0" fontId="6" fillId="0" borderId="2" xfId="0" applyFont="1" applyBorder="1" applyAlignment="1">
      <alignment vertical="top" wrapText="1"/>
    </xf>
    <xf numFmtId="0" fontId="21" fillId="0" borderId="2" xfId="0" applyFont="1" applyBorder="1" applyAlignment="1">
      <alignment vertical="top" wrapText="1"/>
    </xf>
    <xf numFmtId="0" fontId="12" fillId="0" borderId="2" xfId="0" applyFont="1" applyBorder="1" applyAlignment="1">
      <alignment vertical="top" wrapText="1"/>
    </xf>
    <xf numFmtId="0" fontId="12" fillId="0" borderId="2" xfId="0" applyFont="1" applyBorder="1" applyAlignment="1">
      <alignment horizontal="left" vertical="top" wrapText="1"/>
    </xf>
    <xf numFmtId="0" fontId="6" fillId="0" borderId="2" xfId="0" applyFont="1" applyBorder="1" applyAlignment="1">
      <alignment horizontal="left" vertical="top" wrapText="1"/>
    </xf>
    <xf numFmtId="0" fontId="6" fillId="0" borderId="5" xfId="0" applyFont="1" applyBorder="1" applyAlignment="1">
      <alignment vertical="top"/>
    </xf>
    <xf numFmtId="0" fontId="6" fillId="0" borderId="4" xfId="0" quotePrefix="1" applyFont="1" applyBorder="1" applyAlignment="1">
      <alignment horizontal="left" vertical="top" wrapText="1"/>
    </xf>
    <xf numFmtId="0" fontId="16" fillId="0" borderId="4" xfId="0" applyFont="1" applyBorder="1" applyAlignment="1">
      <alignment horizontal="left" vertical="top" wrapText="1"/>
    </xf>
    <xf numFmtId="0" fontId="21" fillId="0" borderId="4" xfId="0" applyFont="1" applyBorder="1" applyAlignment="1">
      <alignment vertical="top" wrapText="1"/>
    </xf>
    <xf numFmtId="0" fontId="21" fillId="2" borderId="4" xfId="0" applyFont="1" applyFill="1" applyBorder="1" applyAlignment="1">
      <alignment vertical="top" wrapText="1"/>
    </xf>
    <xf numFmtId="0" fontId="12" fillId="2" borderId="4" xfId="0" applyFont="1" applyFill="1" applyBorder="1" applyAlignment="1">
      <alignment horizontal="left" vertical="top" wrapText="1"/>
    </xf>
    <xf numFmtId="0" fontId="12" fillId="0" borderId="0" xfId="0" applyFont="1"/>
    <xf numFmtId="0" fontId="25" fillId="0" borderId="0" xfId="0" applyFont="1" applyAlignment="1">
      <alignment horizontal="left" vertical="top"/>
    </xf>
    <xf numFmtId="0" fontId="6" fillId="0" borderId="0" xfId="0" applyFont="1"/>
    <xf numFmtId="0" fontId="26" fillId="0" borderId="4" xfId="0" applyFont="1" applyBorder="1" applyAlignment="1">
      <alignment horizontal="left" vertical="top" wrapText="1"/>
    </xf>
    <xf numFmtId="0" fontId="25" fillId="0" borderId="4" xfId="0" applyFont="1" applyBorder="1" applyAlignment="1">
      <alignment vertical="top" wrapText="1"/>
    </xf>
    <xf numFmtId="0" fontId="27" fillId="0" borderId="4" xfId="0" applyFont="1" applyBorder="1" applyAlignment="1">
      <alignment vertical="top" wrapText="1"/>
    </xf>
    <xf numFmtId="0" fontId="28" fillId="0" borderId="4" xfId="0" applyFont="1" applyBorder="1"/>
    <xf numFmtId="0" fontId="6" fillId="0" borderId="6" xfId="0" applyFont="1" applyBorder="1" applyAlignment="1">
      <alignment vertical="top"/>
    </xf>
    <xf numFmtId="0" fontId="6" fillId="0" borderId="8" xfId="0" applyFont="1" applyBorder="1" applyAlignment="1">
      <alignment vertical="top"/>
    </xf>
    <xf numFmtId="0" fontId="6" fillId="0" borderId="0" xfId="0" applyFont="1" applyAlignment="1">
      <alignment vertical="top"/>
    </xf>
    <xf numFmtId="0" fontId="18" fillId="2" borderId="4" xfId="0" applyFont="1" applyFill="1" applyBorder="1" applyAlignment="1">
      <alignment vertical="top" wrapText="1"/>
    </xf>
    <xf numFmtId="0" fontId="12" fillId="2" borderId="4" xfId="0" applyFont="1" applyFill="1" applyBorder="1" applyAlignment="1">
      <alignment vertical="top" wrapText="1"/>
    </xf>
    <xf numFmtId="0" fontId="12" fillId="0" borderId="4" xfId="0" applyFont="1" applyBorder="1"/>
    <xf numFmtId="0" fontId="20" fillId="0" borderId="0" xfId="0" applyFont="1" applyAlignment="1">
      <alignment wrapText="1"/>
    </xf>
    <xf numFmtId="0" fontId="20" fillId="0" borderId="0" xfId="0" applyFont="1" applyAlignment="1">
      <alignment vertical="center" wrapText="1"/>
    </xf>
    <xf numFmtId="0" fontId="6" fillId="0" borderId="0" xfId="0" applyFont="1" applyAlignment="1">
      <alignment vertical="center" wrapText="1"/>
    </xf>
    <xf numFmtId="0" fontId="20" fillId="3" borderId="4" xfId="0" applyFont="1" applyFill="1" applyBorder="1" applyAlignment="1">
      <alignment wrapText="1"/>
    </xf>
    <xf numFmtId="0" fontId="6" fillId="3" borderId="4" xfId="0" applyFont="1" applyFill="1" applyBorder="1"/>
    <xf numFmtId="0" fontId="6" fillId="0" borderId="4" xfId="0" applyFont="1" applyBorder="1" applyAlignment="1">
      <alignment wrapText="1"/>
    </xf>
    <xf numFmtId="0" fontId="20" fillId="3" borderId="4" xfId="0" applyFont="1" applyFill="1" applyBorder="1"/>
    <xf numFmtId="0" fontId="20" fillId="0" borderId="7" xfId="0" applyFont="1" applyBorder="1"/>
    <xf numFmtId="0" fontId="4" fillId="0" borderId="0" xfId="0" applyFont="1" applyAlignment="1">
      <alignment vertical="top"/>
    </xf>
    <xf numFmtId="0" fontId="20" fillId="0" borderId="0" xfId="0" applyFont="1"/>
    <xf numFmtId="0" fontId="20" fillId="0" borderId="9" xfId="0" applyFont="1" applyBorder="1"/>
    <xf numFmtId="1" fontId="6" fillId="0" borderId="0" xfId="0" applyNumberFormat="1" applyFont="1"/>
    <xf numFmtId="0" fontId="23" fillId="0" borderId="4"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vertical="top" wrapText="1"/>
    </xf>
    <xf numFmtId="0" fontId="30" fillId="0" borderId="7" xfId="0" applyFont="1" applyBorder="1"/>
    <xf numFmtId="0" fontId="0" fillId="0" borderId="8" xfId="0" applyBorder="1" applyAlignment="1">
      <alignment vertical="top" wrapText="1"/>
    </xf>
    <xf numFmtId="0" fontId="0" fillId="0" borderId="8" xfId="0" applyBorder="1" applyAlignment="1">
      <alignment vertical="top"/>
    </xf>
    <xf numFmtId="0" fontId="17" fillId="0" borderId="4" xfId="0" applyFont="1" applyBorder="1" applyAlignment="1">
      <alignment horizontal="left" vertical="top" wrapText="1"/>
    </xf>
    <xf numFmtId="0" fontId="21" fillId="0" borderId="4" xfId="0" applyFont="1" applyBorder="1" applyAlignment="1">
      <alignment horizontal="left" vertical="top" wrapText="1"/>
    </xf>
    <xf numFmtId="0" fontId="1" fillId="0" borderId="0" xfId="0" applyFont="1"/>
    <xf numFmtId="0" fontId="1" fillId="2" borderId="0" xfId="0" applyFont="1" applyFill="1"/>
  </cellXfs>
  <cellStyles count="4">
    <cellStyle name="Standaard" xfId="0" builtinId="0"/>
    <cellStyle name="Standaard 2" xfId="1" xr:uid="{00000000-0005-0000-0000-000001000000}"/>
    <cellStyle name="Standaard 2 2" xfId="3" xr:uid="{00000000-0005-0000-0000-000002000000}"/>
    <cellStyle name="Standaard 3" xfId="2" xr:uid="{00000000-0005-0000-0000-000003000000}"/>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11442-4402-4480-B9BB-60150BE36661}">
  <dimension ref="A1:H29"/>
  <sheetViews>
    <sheetView tabSelected="1" topLeftCell="A12" zoomScale="115" zoomScaleNormal="115" workbookViewId="0">
      <selection activeCell="B29" sqref="B29"/>
    </sheetView>
  </sheetViews>
  <sheetFormatPr defaultColWidth="9.33203125" defaultRowHeight="13.8" x14ac:dyDescent="0.3"/>
  <cols>
    <col min="1" max="1" width="104.6640625" style="1" customWidth="1"/>
    <col min="2" max="7" width="9.33203125" style="58"/>
    <col min="8" max="8" width="153.6640625" style="58" customWidth="1"/>
    <col min="9" max="16384" width="9.33203125" style="58"/>
  </cols>
  <sheetData>
    <row r="1" spans="1:8" x14ac:dyDescent="0.3">
      <c r="A1" s="69" t="s">
        <v>0</v>
      </c>
    </row>
    <row r="2" spans="1:8" x14ac:dyDescent="0.3">
      <c r="H2" s="70"/>
    </row>
    <row r="3" spans="1:8" x14ac:dyDescent="0.3">
      <c r="H3" s="71"/>
    </row>
    <row r="4" spans="1:8" ht="41.4" x14ac:dyDescent="0.3">
      <c r="A4" s="71" t="s">
        <v>1</v>
      </c>
      <c r="H4" s="71"/>
    </row>
    <row r="6" spans="1:8" x14ac:dyDescent="0.3">
      <c r="H6" s="71"/>
    </row>
    <row r="7" spans="1:8" ht="41.4" x14ac:dyDescent="0.3">
      <c r="A7" s="71" t="s">
        <v>2</v>
      </c>
      <c r="H7" s="71"/>
    </row>
    <row r="8" spans="1:8" x14ac:dyDescent="0.3">
      <c r="A8" s="71" t="s">
        <v>3</v>
      </c>
    </row>
    <row r="10" spans="1:8" x14ac:dyDescent="0.3">
      <c r="A10" s="69" t="s">
        <v>4</v>
      </c>
      <c r="H10" s="71"/>
    </row>
    <row r="11" spans="1:8" x14ac:dyDescent="0.3">
      <c r="A11" s="71" t="s">
        <v>5</v>
      </c>
      <c r="H11" s="70"/>
    </row>
    <row r="12" spans="1:8" ht="55.2" x14ac:dyDescent="0.3">
      <c r="A12" s="71" t="s">
        <v>6</v>
      </c>
    </row>
    <row r="14" spans="1:8" x14ac:dyDescent="0.3">
      <c r="A14" s="72" t="s">
        <v>7</v>
      </c>
      <c r="B14" s="73"/>
    </row>
    <row r="15" spans="1:8" x14ac:dyDescent="0.3">
      <c r="A15" s="74" t="s">
        <v>8</v>
      </c>
      <c r="B15" s="33">
        <f>'1. algemeen'!E10</f>
        <v>0</v>
      </c>
    </row>
    <row r="16" spans="1:8" x14ac:dyDescent="0.3">
      <c r="A16" s="74" t="s">
        <v>9</v>
      </c>
      <c r="B16" s="33">
        <f>'2. Functionaliteit algemeen'!E47</f>
        <v>0</v>
      </c>
    </row>
    <row r="17" spans="1:3" x14ac:dyDescent="0.3">
      <c r="A17" s="74" t="s">
        <v>10</v>
      </c>
      <c r="B17" s="33">
        <f>'3. Architectuur'!E10</f>
        <v>0</v>
      </c>
    </row>
    <row r="18" spans="1:3" x14ac:dyDescent="0.3">
      <c r="A18" s="74" t="s">
        <v>11</v>
      </c>
      <c r="B18" s="33">
        <f>'4. Techniek SAAS'!E12</f>
        <v>0</v>
      </c>
    </row>
    <row r="19" spans="1:3" x14ac:dyDescent="0.3">
      <c r="A19" s="74" t="s">
        <v>12</v>
      </c>
      <c r="B19" s="33">
        <f>'5. Koppelingen'!E27</f>
        <v>0</v>
      </c>
    </row>
    <row r="20" spans="1:3" x14ac:dyDescent="0.3">
      <c r="A20" s="74" t="s">
        <v>13</v>
      </c>
      <c r="B20" s="33">
        <f>'6. Info-veiligheid en privacy'!E18</f>
        <v>0</v>
      </c>
    </row>
    <row r="21" spans="1:3" x14ac:dyDescent="0.3">
      <c r="A21" s="74" t="s">
        <v>14</v>
      </c>
      <c r="B21" s="33">
        <f>'7. Gegevensmanagement'!E9</f>
        <v>0</v>
      </c>
    </row>
    <row r="22" spans="1:3" x14ac:dyDescent="0.3">
      <c r="A22" s="74" t="s">
        <v>15</v>
      </c>
      <c r="B22" s="33">
        <f>'8. Beheer en gebruik'!E17</f>
        <v>0</v>
      </c>
    </row>
    <row r="23" spans="1:3" x14ac:dyDescent="0.3">
      <c r="A23" s="72" t="s">
        <v>16</v>
      </c>
      <c r="B23" s="75">
        <f>SUM(B15:B22)</f>
        <v>0</v>
      </c>
    </row>
    <row r="25" spans="1:3" x14ac:dyDescent="0.3">
      <c r="A25" s="1" t="s">
        <v>17</v>
      </c>
      <c r="B25" s="58">
        <v>25</v>
      </c>
    </row>
    <row r="27" spans="1:3" x14ac:dyDescent="0.3">
      <c r="A27" s="1" t="s">
        <v>18</v>
      </c>
      <c r="B27" s="58">
        <v>15</v>
      </c>
      <c r="C27" s="58" t="s">
        <v>19</v>
      </c>
    </row>
    <row r="29" spans="1:3" x14ac:dyDescent="0.3">
      <c r="A29" s="1" t="s">
        <v>20</v>
      </c>
      <c r="B29" s="80">
        <f>(B23/B25)*B27</f>
        <v>0</v>
      </c>
    </row>
  </sheetData>
  <sheetProtection algorithmName="SHA-512" hashValue="0W8D+c9uhksi4qncX/KZsh0Wsww3lQmIHD4yXqG6rtZvK7owojdoCungp1RTV0JHuPBrVqLQpZIt/NYtlxYmLQ==" saltValue="kLLZujhd9sQwtsR/UMh99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F484B-031F-42A6-A59F-4B7FF0E9CB44}">
  <dimension ref="A1:B2"/>
  <sheetViews>
    <sheetView workbookViewId="0"/>
  </sheetViews>
  <sheetFormatPr defaultRowHeight="14.4" x14ac:dyDescent="0.3"/>
  <sheetData>
    <row r="1" spans="1:2" x14ac:dyDescent="0.3">
      <c r="A1" t="s">
        <v>28</v>
      </c>
    </row>
    <row r="2" spans="1:2" x14ac:dyDescent="0.3">
      <c r="A2" t="s">
        <v>34</v>
      </c>
      <c r="B2">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E05D4-62F8-4D28-A192-D2E201BD6108}">
  <dimension ref="A1:B2"/>
  <sheetViews>
    <sheetView workbookViewId="0">
      <selection activeCell="A3" sqref="A3"/>
    </sheetView>
  </sheetViews>
  <sheetFormatPr defaultRowHeight="14.4" x14ac:dyDescent="0.3"/>
  <sheetData>
    <row r="1" spans="1:2" x14ac:dyDescent="0.3">
      <c r="A1" t="s">
        <v>161</v>
      </c>
      <c r="B1">
        <v>1</v>
      </c>
    </row>
    <row r="2" spans="1:2" x14ac:dyDescent="0.3">
      <c r="A2" t="s">
        <v>162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
  <sheetViews>
    <sheetView zoomScale="110" zoomScaleNormal="110" workbookViewId="0">
      <pane xSplit="2" ySplit="2" topLeftCell="C4" activePane="bottomRight" state="frozen"/>
      <selection pane="topRight" activeCell="D1" sqref="D1"/>
      <selection pane="bottomLeft" activeCell="A3" sqref="A3"/>
      <selection pane="bottomRight" activeCell="D7" sqref="D7"/>
    </sheetView>
  </sheetViews>
  <sheetFormatPr defaultColWidth="8.6640625" defaultRowHeight="13.8" x14ac:dyDescent="0.3"/>
  <cols>
    <col min="1" max="1" width="7.33203125" style="56" customWidth="1"/>
    <col min="2" max="2" width="117.33203125" style="56" customWidth="1"/>
    <col min="3" max="3" width="21.6640625" style="58" customWidth="1"/>
    <col min="4" max="4" width="18.6640625" style="58" customWidth="1"/>
    <col min="5" max="5" width="18.44140625" style="58" customWidth="1"/>
    <col min="6" max="6" width="107.109375" style="58" customWidth="1"/>
    <col min="7" max="16384" width="8.6640625" style="58"/>
  </cols>
  <sheetData>
    <row r="1" spans="1:7" x14ac:dyDescent="0.3">
      <c r="B1" s="57"/>
    </row>
    <row r="2" spans="1:7" x14ac:dyDescent="0.3">
      <c r="A2" s="59" t="s">
        <v>21</v>
      </c>
      <c r="B2" s="60" t="s">
        <v>22</v>
      </c>
      <c r="C2" s="31" t="s">
        <v>23</v>
      </c>
      <c r="D2" s="31" t="s">
        <v>24</v>
      </c>
      <c r="E2" s="42" t="s">
        <v>25</v>
      </c>
      <c r="F2" s="31" t="s">
        <v>26</v>
      </c>
    </row>
    <row r="3" spans="1:7" ht="39" customHeight="1" x14ac:dyDescent="0.3">
      <c r="A3" s="61">
        <v>1</v>
      </c>
      <c r="B3" s="53" t="s">
        <v>27</v>
      </c>
      <c r="C3" s="62" t="s">
        <v>28</v>
      </c>
      <c r="D3" s="63"/>
      <c r="E3" s="32"/>
      <c r="F3" s="31"/>
    </row>
    <row r="4" spans="1:7" s="65" customFormat="1" ht="88.95" customHeight="1" x14ac:dyDescent="0.3">
      <c r="A4" s="61">
        <f t="shared" ref="A4:A9" si="0">1+A3</f>
        <v>2</v>
      </c>
      <c r="B4" s="53" t="s">
        <v>29</v>
      </c>
      <c r="C4" s="40" t="s">
        <v>28</v>
      </c>
      <c r="D4" s="63"/>
      <c r="E4" s="40"/>
      <c r="F4" s="82" t="s">
        <v>30</v>
      </c>
    </row>
    <row r="5" spans="1:7" s="65" customFormat="1" ht="36.75" customHeight="1" x14ac:dyDescent="0.3">
      <c r="A5" s="61">
        <f t="shared" si="0"/>
        <v>3</v>
      </c>
      <c r="B5" s="53" t="s">
        <v>31</v>
      </c>
      <c r="C5" s="40" t="s">
        <v>28</v>
      </c>
      <c r="D5" s="63"/>
      <c r="E5" s="40"/>
      <c r="F5" s="64"/>
    </row>
    <row r="6" spans="1:7" s="65" customFormat="1" ht="33" customHeight="1" x14ac:dyDescent="0.3">
      <c r="A6" s="61">
        <f t="shared" si="0"/>
        <v>4</v>
      </c>
      <c r="B6" s="53" t="s">
        <v>32</v>
      </c>
      <c r="C6" s="40" t="s">
        <v>28</v>
      </c>
      <c r="D6" s="63"/>
      <c r="E6" s="40"/>
      <c r="F6" s="64"/>
    </row>
    <row r="7" spans="1:7" ht="54.6" customHeight="1" x14ac:dyDescent="0.3">
      <c r="A7" s="61">
        <f t="shared" si="0"/>
        <v>5</v>
      </c>
      <c r="B7" s="83" t="s">
        <v>33</v>
      </c>
      <c r="C7" s="40" t="s">
        <v>34</v>
      </c>
      <c r="D7" s="63"/>
      <c r="E7" s="37">
        <f>IF(AND(C7="Wens",D7="Ja"),1,0)</f>
        <v>0</v>
      </c>
      <c r="F7" s="34"/>
      <c r="G7" s="38"/>
    </row>
    <row r="8" spans="1:7" s="65" customFormat="1" ht="44.25" customHeight="1" x14ac:dyDescent="0.3">
      <c r="A8" s="61">
        <f t="shared" si="0"/>
        <v>6</v>
      </c>
      <c r="B8" s="66" t="s">
        <v>35</v>
      </c>
      <c r="C8" s="40" t="s">
        <v>34</v>
      </c>
      <c r="D8" s="63"/>
      <c r="E8" s="40">
        <f>IF(AND(C8="Wens",D8="Ja"),1,0)</f>
        <v>0</v>
      </c>
      <c r="F8" s="64"/>
    </row>
    <row r="9" spans="1:7" s="65" customFormat="1" ht="44.25" customHeight="1" x14ac:dyDescent="0.3">
      <c r="A9" s="61">
        <f t="shared" si="0"/>
        <v>7</v>
      </c>
      <c r="B9" s="67" t="s">
        <v>36</v>
      </c>
      <c r="C9" s="40" t="s">
        <v>34</v>
      </c>
      <c r="D9" s="63"/>
      <c r="E9" s="40">
        <f t="shared" ref="E9" si="1">IF(AND(C9="Wens",D9="Ja"),1,0)</f>
        <v>0</v>
      </c>
      <c r="F9" s="64"/>
    </row>
    <row r="10" spans="1:7" x14ac:dyDescent="0.3">
      <c r="A10" s="68"/>
      <c r="B10" s="30" t="s">
        <v>16</v>
      </c>
      <c r="C10" s="33"/>
      <c r="D10" s="33"/>
      <c r="E10" s="33">
        <f>SUM(E7:E9)</f>
        <v>0</v>
      </c>
      <c r="F10" s="33"/>
    </row>
  </sheetData>
  <sheetProtection algorithmName="SHA-512" hashValue="BkcG7GqZt6Q3EBApCcYeAdnyzReZwVCpttEsNRWo/bWOVdB8wmRfrGGfYf4Qvxa6p1y3jySFz4bhWNsmTz3IXQ==" saltValue="I0xX/RxYQ7YO0is4rz4ryQ==" spinCount="100000" sheet="1" objects="1" scenarios="1"/>
  <protectedRanges>
    <protectedRange sqref="D3:D9 F3:F9" name="Instuurder"/>
  </protectedRanges>
  <phoneticPr fontId="11" type="noConversion"/>
  <conditionalFormatting sqref="D3:D9">
    <cfRule type="containsText" dxfId="17" priority="3" operator="containsText" text="Nee">
      <formula>NOT(ISERROR(SEARCH("Nee",D3)))</formula>
    </cfRule>
    <cfRule type="containsText" dxfId="16" priority="4" operator="containsText" text="Ja">
      <formula>NOT(ISERROR(SEARCH("Ja",D3)))</formula>
    </cfRule>
  </conditionalFormatting>
  <conditionalFormatting sqref="E7:E8">
    <cfRule type="containsText" dxfId="15" priority="1" operator="containsText" text="Nee">
      <formula>NOT(ISERROR(SEARCH("Nee",E7)))</formula>
    </cfRule>
    <cfRule type="containsText" dxfId="14" priority="2" operator="containsText" text="Ja">
      <formula>NOT(ISERROR(SEARCH("Ja",E7)))</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FB55F28-494B-44B7-962A-C6343AE770CE}">
          <x14:formula1>
            <xm:f>'Ja nee'!$A$1:$A$2</xm:f>
          </x14:formula1>
          <xm:sqref>E7:E8 D3:D9</xm:sqref>
        </x14:dataValidation>
        <x14:dataValidation type="list" allowBlank="1" showInputMessage="1" showErrorMessage="1" xr:uid="{869577FC-A1CB-42C2-9D42-F40496C0A89B}">
          <x14:formula1>
            <xm:f>'Eis Wens'!$A$1:$A$2</xm:f>
          </x14:formula1>
          <xm:sqref>C4:C9 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47"/>
  <sheetViews>
    <sheetView topLeftCell="B1" zoomScaleNormal="100" workbookViewId="0">
      <selection activeCell="D32" sqref="D32"/>
    </sheetView>
  </sheetViews>
  <sheetFormatPr defaultColWidth="8.6640625" defaultRowHeight="14.4" x14ac:dyDescent="0.3"/>
  <cols>
    <col min="1" max="1" width="16.44140625" customWidth="1"/>
    <col min="2" max="2" width="126.44140625" style="1" customWidth="1"/>
    <col min="3" max="3" width="15.33203125" customWidth="1"/>
    <col min="4" max="4" width="18.6640625" customWidth="1"/>
    <col min="5" max="5" width="18.44140625" customWidth="1"/>
    <col min="6" max="6" width="50.6640625" customWidth="1"/>
  </cols>
  <sheetData>
    <row r="1" spans="1:6" x14ac:dyDescent="0.3">
      <c r="B1" s="15"/>
    </row>
    <row r="2" spans="1:6" x14ac:dyDescent="0.3">
      <c r="A2" s="39" t="s">
        <v>37</v>
      </c>
      <c r="B2" s="8" t="s">
        <v>22</v>
      </c>
      <c r="C2" s="31" t="s">
        <v>23</v>
      </c>
      <c r="D2" s="31" t="s">
        <v>24</v>
      </c>
      <c r="E2" s="42" t="s">
        <v>25</v>
      </c>
      <c r="F2" s="42" t="s">
        <v>38</v>
      </c>
    </row>
    <row r="3" spans="1:6" ht="15.75" customHeight="1" x14ac:dyDescent="0.3">
      <c r="A3" s="40">
        <v>1</v>
      </c>
      <c r="B3" s="13" t="s">
        <v>39</v>
      </c>
      <c r="C3" s="33" t="s">
        <v>28</v>
      </c>
      <c r="D3" s="37"/>
      <c r="E3" s="33"/>
      <c r="F3" s="38"/>
    </row>
    <row r="4" spans="1:6" ht="132.75" customHeight="1" x14ac:dyDescent="0.3">
      <c r="A4" s="40">
        <f t="shared" ref="A4:A46" si="0">1+A3</f>
        <v>2</v>
      </c>
      <c r="B4" s="13" t="s">
        <v>40</v>
      </c>
      <c r="C4" s="33" t="s">
        <v>28</v>
      </c>
      <c r="D4" s="37"/>
      <c r="E4" s="33"/>
      <c r="F4" s="38"/>
    </row>
    <row r="5" spans="1:6" x14ac:dyDescent="0.3">
      <c r="A5" s="40">
        <f t="shared" si="0"/>
        <v>3</v>
      </c>
      <c r="B5" s="51" t="s">
        <v>41</v>
      </c>
      <c r="C5" s="33" t="s">
        <v>28</v>
      </c>
      <c r="D5" s="37"/>
      <c r="E5" s="33"/>
      <c r="F5" s="38"/>
    </row>
    <row r="6" spans="1:6" x14ac:dyDescent="0.3">
      <c r="A6" s="40">
        <f t="shared" si="0"/>
        <v>4</v>
      </c>
      <c r="B6" s="13" t="s">
        <v>42</v>
      </c>
      <c r="C6" s="33" t="s">
        <v>28</v>
      </c>
      <c r="D6" s="37"/>
      <c r="E6" s="33"/>
      <c r="F6" s="38"/>
    </row>
    <row r="7" spans="1:6" x14ac:dyDescent="0.3">
      <c r="A7" s="40">
        <f t="shared" si="0"/>
        <v>5</v>
      </c>
      <c r="B7" s="13" t="s">
        <v>43</v>
      </c>
      <c r="C7" s="33" t="s">
        <v>28</v>
      </c>
      <c r="D7" s="37"/>
      <c r="E7" s="33"/>
      <c r="F7" s="38"/>
    </row>
    <row r="8" spans="1:6" ht="32.25" customHeight="1" x14ac:dyDescent="0.3">
      <c r="A8" s="40">
        <f t="shared" si="0"/>
        <v>6</v>
      </c>
      <c r="B8" s="14" t="s">
        <v>44</v>
      </c>
      <c r="C8" s="33" t="s">
        <v>28</v>
      </c>
      <c r="D8" s="37"/>
      <c r="E8" s="33"/>
      <c r="F8" s="38"/>
    </row>
    <row r="9" spans="1:6" ht="34.5" customHeight="1" x14ac:dyDescent="0.3">
      <c r="A9" s="40">
        <f t="shared" si="0"/>
        <v>7</v>
      </c>
      <c r="B9" s="13" t="s">
        <v>45</v>
      </c>
      <c r="C9" s="33" t="s">
        <v>28</v>
      </c>
      <c r="D9" s="37"/>
      <c r="E9" s="33"/>
      <c r="F9" s="38"/>
    </row>
    <row r="10" spans="1:6" ht="30.75" customHeight="1" x14ac:dyDescent="0.3">
      <c r="A10" s="40">
        <f t="shared" si="0"/>
        <v>8</v>
      </c>
      <c r="B10" s="13" t="s">
        <v>46</v>
      </c>
      <c r="C10" s="33" t="s">
        <v>28</v>
      </c>
      <c r="D10" s="37"/>
      <c r="E10" s="33"/>
      <c r="F10" s="38"/>
    </row>
    <row r="11" spans="1:6" ht="30.75" customHeight="1" x14ac:dyDescent="0.3">
      <c r="A11" s="40">
        <f t="shared" si="0"/>
        <v>9</v>
      </c>
      <c r="B11" s="13" t="s">
        <v>47</v>
      </c>
      <c r="C11" s="33" t="s">
        <v>28</v>
      </c>
      <c r="D11" s="37"/>
      <c r="E11" s="33"/>
      <c r="F11" s="38"/>
    </row>
    <row r="12" spans="1:6" ht="30.75" customHeight="1" x14ac:dyDescent="0.3">
      <c r="A12" s="40">
        <f t="shared" si="0"/>
        <v>10</v>
      </c>
      <c r="B12" s="13" t="s">
        <v>48</v>
      </c>
      <c r="C12" s="33" t="s">
        <v>28</v>
      </c>
      <c r="D12" s="37"/>
      <c r="E12" s="33"/>
      <c r="F12" s="38"/>
    </row>
    <row r="13" spans="1:6" ht="30.75" customHeight="1" x14ac:dyDescent="0.3">
      <c r="A13" s="40">
        <f t="shared" si="0"/>
        <v>11</v>
      </c>
      <c r="B13" s="14" t="s">
        <v>49</v>
      </c>
      <c r="C13" s="33" t="s">
        <v>28</v>
      </c>
      <c r="D13" s="37"/>
      <c r="E13" s="33"/>
      <c r="F13" s="38"/>
    </row>
    <row r="14" spans="1:6" ht="30.75" customHeight="1" x14ac:dyDescent="0.3">
      <c r="A14" s="40">
        <f t="shared" si="0"/>
        <v>12</v>
      </c>
      <c r="B14" s="14" t="s">
        <v>50</v>
      </c>
      <c r="C14" s="33" t="s">
        <v>28</v>
      </c>
      <c r="D14" s="37"/>
      <c r="E14" s="33"/>
      <c r="F14" s="38"/>
    </row>
    <row r="15" spans="1:6" ht="30.75" customHeight="1" x14ac:dyDescent="0.3">
      <c r="A15" s="40">
        <f t="shared" si="0"/>
        <v>13</v>
      </c>
      <c r="B15" s="14" t="s">
        <v>51</v>
      </c>
      <c r="C15" s="33" t="s">
        <v>28</v>
      </c>
      <c r="D15" s="37"/>
      <c r="E15" s="33"/>
      <c r="F15" s="38"/>
    </row>
    <row r="16" spans="1:6" ht="30.75" customHeight="1" x14ac:dyDescent="0.3">
      <c r="A16" s="40">
        <f t="shared" si="0"/>
        <v>14</v>
      </c>
      <c r="B16" s="14" t="s">
        <v>52</v>
      </c>
      <c r="C16" s="33" t="s">
        <v>34</v>
      </c>
      <c r="D16" s="37"/>
      <c r="E16" s="33">
        <f t="shared" ref="E16:E32" si="1">IF(AND(C16="Wens",D16="Ja"),1,0)</f>
        <v>0</v>
      </c>
      <c r="F16" s="38"/>
    </row>
    <row r="17" spans="1:6" ht="30.75" customHeight="1" x14ac:dyDescent="0.3">
      <c r="A17" s="40">
        <f t="shared" si="0"/>
        <v>15</v>
      </c>
      <c r="B17" s="14" t="s">
        <v>53</v>
      </c>
      <c r="C17" s="33" t="s">
        <v>34</v>
      </c>
      <c r="D17" s="37"/>
      <c r="E17" s="33">
        <f t="shared" si="1"/>
        <v>0</v>
      </c>
      <c r="F17" s="38"/>
    </row>
    <row r="18" spans="1:6" ht="30.75" customHeight="1" x14ac:dyDescent="0.3">
      <c r="A18" s="40">
        <f t="shared" si="0"/>
        <v>16</v>
      </c>
      <c r="B18" s="81" t="s">
        <v>54</v>
      </c>
      <c r="C18" s="33" t="s">
        <v>28</v>
      </c>
      <c r="D18" s="37"/>
      <c r="E18" s="33"/>
      <c r="F18" s="38"/>
    </row>
    <row r="19" spans="1:6" ht="30.75" customHeight="1" x14ac:dyDescent="0.3">
      <c r="A19" s="40">
        <f t="shared" si="0"/>
        <v>17</v>
      </c>
      <c r="B19" s="14" t="s">
        <v>55</v>
      </c>
      <c r="C19" s="33" t="s">
        <v>28</v>
      </c>
      <c r="D19" s="37"/>
      <c r="E19" s="33"/>
      <c r="F19" s="38"/>
    </row>
    <row r="20" spans="1:6" ht="30.75" customHeight="1" x14ac:dyDescent="0.3">
      <c r="A20" s="40">
        <f t="shared" si="0"/>
        <v>18</v>
      </c>
      <c r="B20" s="14" t="s">
        <v>56</v>
      </c>
      <c r="C20" s="33" t="s">
        <v>28</v>
      </c>
      <c r="D20" s="37"/>
      <c r="E20" s="33"/>
      <c r="F20" s="38"/>
    </row>
    <row r="21" spans="1:6" ht="30.75" customHeight="1" x14ac:dyDescent="0.3">
      <c r="A21" s="40">
        <f t="shared" si="0"/>
        <v>19</v>
      </c>
      <c r="B21" s="14" t="s">
        <v>57</v>
      </c>
      <c r="C21" s="33" t="s">
        <v>28</v>
      </c>
      <c r="D21" s="37"/>
      <c r="E21" s="33"/>
      <c r="F21" s="38"/>
    </row>
    <row r="22" spans="1:6" ht="30.75" customHeight="1" x14ac:dyDescent="0.3">
      <c r="A22" s="40">
        <f t="shared" si="0"/>
        <v>20</v>
      </c>
      <c r="B22" s="14" t="s">
        <v>58</v>
      </c>
      <c r="C22" s="33" t="s">
        <v>28</v>
      </c>
      <c r="D22" s="37"/>
      <c r="E22" s="33"/>
      <c r="F22" s="38"/>
    </row>
    <row r="23" spans="1:6" ht="30.75" customHeight="1" x14ac:dyDescent="0.3">
      <c r="A23" s="40">
        <f t="shared" si="0"/>
        <v>21</v>
      </c>
      <c r="B23" s="14" t="s">
        <v>59</v>
      </c>
      <c r="C23" s="33" t="s">
        <v>34</v>
      </c>
      <c r="D23" s="37"/>
      <c r="E23" s="33">
        <f t="shared" si="1"/>
        <v>0</v>
      </c>
      <c r="F23" s="38"/>
    </row>
    <row r="24" spans="1:6" ht="30.75" customHeight="1" x14ac:dyDescent="0.3">
      <c r="A24" s="40">
        <f t="shared" si="0"/>
        <v>22</v>
      </c>
      <c r="B24" s="14" t="s">
        <v>60</v>
      </c>
      <c r="C24" s="33" t="s">
        <v>28</v>
      </c>
      <c r="D24" s="37"/>
      <c r="E24" s="33"/>
      <c r="F24" s="38"/>
    </row>
    <row r="25" spans="1:6" ht="30.75" customHeight="1" x14ac:dyDescent="0.3">
      <c r="A25" s="40">
        <f t="shared" si="0"/>
        <v>23</v>
      </c>
      <c r="B25" s="14" t="s">
        <v>61</v>
      </c>
      <c r="C25" s="33" t="s">
        <v>28</v>
      </c>
      <c r="D25" s="37"/>
      <c r="E25" s="33"/>
      <c r="F25" s="38"/>
    </row>
    <row r="26" spans="1:6" ht="30" customHeight="1" x14ac:dyDescent="0.3">
      <c r="A26" s="40">
        <f t="shared" si="0"/>
        <v>24</v>
      </c>
      <c r="B26" s="14" t="s">
        <v>62</v>
      </c>
      <c r="C26" s="33" t="s">
        <v>28</v>
      </c>
      <c r="D26" s="37"/>
      <c r="E26" s="33"/>
      <c r="F26" s="38"/>
    </row>
    <row r="27" spans="1:6" ht="27" customHeight="1" x14ac:dyDescent="0.3">
      <c r="A27" s="40">
        <f t="shared" si="0"/>
        <v>25</v>
      </c>
      <c r="B27" s="14" t="s">
        <v>63</v>
      </c>
      <c r="C27" s="33" t="s">
        <v>28</v>
      </c>
      <c r="D27" s="37"/>
      <c r="E27" s="33"/>
      <c r="F27" s="38"/>
    </row>
    <row r="28" spans="1:6" ht="27" customHeight="1" x14ac:dyDescent="0.3">
      <c r="A28" s="40">
        <f t="shared" si="0"/>
        <v>26</v>
      </c>
      <c r="B28" s="14" t="s">
        <v>64</v>
      </c>
      <c r="C28" s="33" t="s">
        <v>28</v>
      </c>
      <c r="D28" s="37"/>
      <c r="E28" s="33"/>
      <c r="F28" s="38"/>
    </row>
    <row r="29" spans="1:6" ht="27" customHeight="1" x14ac:dyDescent="0.3">
      <c r="A29" s="40">
        <f t="shared" si="0"/>
        <v>27</v>
      </c>
      <c r="B29" s="14" t="s">
        <v>65</v>
      </c>
      <c r="C29" s="33" t="s">
        <v>28</v>
      </c>
      <c r="D29" s="37"/>
      <c r="E29" s="33"/>
      <c r="F29" s="38"/>
    </row>
    <row r="30" spans="1:6" ht="33.75" customHeight="1" x14ac:dyDescent="0.3">
      <c r="A30" s="40">
        <f t="shared" si="0"/>
        <v>28</v>
      </c>
      <c r="B30" s="29" t="s">
        <v>66</v>
      </c>
      <c r="C30" s="33" t="s">
        <v>28</v>
      </c>
      <c r="D30" s="37"/>
      <c r="E30" s="33"/>
      <c r="F30" s="38"/>
    </row>
    <row r="31" spans="1:6" ht="35.25" customHeight="1" x14ac:dyDescent="0.3">
      <c r="A31" s="40">
        <f t="shared" si="0"/>
        <v>29</v>
      </c>
      <c r="B31" s="14" t="s">
        <v>67</v>
      </c>
      <c r="C31" s="33" t="s">
        <v>28</v>
      </c>
      <c r="D31" s="37"/>
      <c r="E31" s="33"/>
      <c r="F31" s="38"/>
    </row>
    <row r="32" spans="1:6" ht="27" customHeight="1" x14ac:dyDescent="0.3">
      <c r="A32" s="40">
        <f t="shared" si="0"/>
        <v>30</v>
      </c>
      <c r="B32" s="18" t="s">
        <v>68</v>
      </c>
      <c r="C32" s="33" t="s">
        <v>34</v>
      </c>
      <c r="D32" s="37"/>
      <c r="E32" s="33">
        <f t="shared" si="1"/>
        <v>0</v>
      </c>
      <c r="F32" s="38"/>
    </row>
    <row r="33" spans="1:6" ht="30.75" customHeight="1" x14ac:dyDescent="0.3">
      <c r="A33" s="40">
        <f t="shared" si="0"/>
        <v>31</v>
      </c>
      <c r="B33" s="14" t="s">
        <v>69</v>
      </c>
      <c r="C33" s="33" t="s">
        <v>28</v>
      </c>
      <c r="D33" s="37"/>
      <c r="E33" s="33"/>
      <c r="F33" s="38"/>
    </row>
    <row r="34" spans="1:6" ht="32.25" customHeight="1" x14ac:dyDescent="0.3">
      <c r="A34" s="40">
        <f t="shared" si="0"/>
        <v>32</v>
      </c>
      <c r="B34" s="14" t="s">
        <v>70</v>
      </c>
      <c r="C34" s="33" t="s">
        <v>28</v>
      </c>
      <c r="D34" s="37"/>
      <c r="E34" s="33"/>
      <c r="F34" s="38"/>
    </row>
    <row r="35" spans="1:6" ht="27" customHeight="1" x14ac:dyDescent="0.3">
      <c r="A35" s="40">
        <f t="shared" si="0"/>
        <v>33</v>
      </c>
      <c r="B35" s="14" t="s">
        <v>71</v>
      </c>
      <c r="C35" s="33" t="s">
        <v>28</v>
      </c>
      <c r="D35" s="37"/>
      <c r="E35" s="33"/>
      <c r="F35" s="38"/>
    </row>
    <row r="36" spans="1:6" ht="27" customHeight="1" x14ac:dyDescent="0.3">
      <c r="A36" s="40">
        <f t="shared" si="0"/>
        <v>34</v>
      </c>
      <c r="B36" s="13" t="s">
        <v>72</v>
      </c>
      <c r="C36" s="33" t="s">
        <v>28</v>
      </c>
      <c r="D36" s="37"/>
      <c r="E36" s="33"/>
      <c r="F36" s="38"/>
    </row>
    <row r="37" spans="1:6" ht="27" customHeight="1" x14ac:dyDescent="0.3">
      <c r="A37" s="40">
        <f t="shared" si="0"/>
        <v>35</v>
      </c>
      <c r="B37" s="14" t="s">
        <v>73</v>
      </c>
      <c r="C37" s="33" t="s">
        <v>28</v>
      </c>
      <c r="D37" s="37"/>
      <c r="E37" s="33"/>
      <c r="F37" s="38"/>
    </row>
    <row r="38" spans="1:6" ht="27" customHeight="1" x14ac:dyDescent="0.3">
      <c r="A38" s="40">
        <f t="shared" si="0"/>
        <v>36</v>
      </c>
      <c r="B38" s="13" t="s">
        <v>74</v>
      </c>
      <c r="C38" s="33" t="s">
        <v>28</v>
      </c>
      <c r="D38" s="37"/>
      <c r="E38" s="33"/>
      <c r="F38" s="38"/>
    </row>
    <row r="39" spans="1:6" ht="27" customHeight="1" x14ac:dyDescent="0.3">
      <c r="A39" s="40">
        <f t="shared" si="0"/>
        <v>37</v>
      </c>
      <c r="B39" s="10" t="s">
        <v>75</v>
      </c>
      <c r="C39" s="33" t="s">
        <v>28</v>
      </c>
      <c r="D39" s="37"/>
      <c r="E39" s="33"/>
      <c r="F39" s="38"/>
    </row>
    <row r="40" spans="1:6" ht="27" customHeight="1" x14ac:dyDescent="0.3">
      <c r="A40" s="40">
        <f t="shared" si="0"/>
        <v>38</v>
      </c>
      <c r="B40" s="13" t="s">
        <v>76</v>
      </c>
      <c r="C40" s="33" t="s">
        <v>28</v>
      </c>
      <c r="D40" s="37"/>
      <c r="E40" s="33"/>
      <c r="F40" s="38"/>
    </row>
    <row r="41" spans="1:6" ht="27" customHeight="1" x14ac:dyDescent="0.3">
      <c r="A41" s="40">
        <f t="shared" si="0"/>
        <v>39</v>
      </c>
      <c r="B41" s="13" t="s">
        <v>77</v>
      </c>
      <c r="C41" s="33" t="s">
        <v>28</v>
      </c>
      <c r="D41" s="37"/>
      <c r="E41" s="33"/>
      <c r="F41" s="38"/>
    </row>
    <row r="42" spans="1:6" ht="50.25" customHeight="1" x14ac:dyDescent="0.3">
      <c r="A42" s="40">
        <f t="shared" si="0"/>
        <v>40</v>
      </c>
      <c r="B42" s="14" t="s">
        <v>78</v>
      </c>
      <c r="C42" s="33" t="s">
        <v>28</v>
      </c>
      <c r="D42" s="37"/>
      <c r="E42" s="33"/>
      <c r="F42" s="38"/>
    </row>
    <row r="43" spans="1:6" ht="31.5" customHeight="1" x14ac:dyDescent="0.3">
      <c r="A43" s="40">
        <f t="shared" si="0"/>
        <v>41</v>
      </c>
      <c r="B43" s="14" t="s">
        <v>79</v>
      </c>
      <c r="C43" s="33" t="s">
        <v>28</v>
      </c>
      <c r="D43" s="37"/>
      <c r="E43" s="33"/>
      <c r="F43" s="38"/>
    </row>
    <row r="44" spans="1:6" ht="27" customHeight="1" x14ac:dyDescent="0.3">
      <c r="A44" s="40">
        <f t="shared" si="0"/>
        <v>42</v>
      </c>
      <c r="B44" s="13" t="s">
        <v>80</v>
      </c>
      <c r="C44" s="33" t="s">
        <v>28</v>
      </c>
      <c r="D44" s="37"/>
      <c r="E44" s="33"/>
      <c r="F44" s="38"/>
    </row>
    <row r="45" spans="1:6" ht="27" customHeight="1" x14ac:dyDescent="0.3">
      <c r="A45" s="40">
        <f t="shared" si="0"/>
        <v>43</v>
      </c>
      <c r="B45" s="13" t="s">
        <v>81</v>
      </c>
      <c r="C45" s="33" t="s">
        <v>28</v>
      </c>
      <c r="D45" s="37"/>
      <c r="E45" s="33"/>
      <c r="F45" s="38"/>
    </row>
    <row r="46" spans="1:6" ht="27" customHeight="1" x14ac:dyDescent="0.3">
      <c r="A46" s="40">
        <f t="shared" si="0"/>
        <v>44</v>
      </c>
      <c r="B46" s="14" t="s">
        <v>82</v>
      </c>
      <c r="C46" s="33" t="s">
        <v>28</v>
      </c>
      <c r="D46" s="37"/>
      <c r="E46" s="33"/>
      <c r="F46" s="38"/>
    </row>
    <row r="47" spans="1:6" x14ac:dyDescent="0.3">
      <c r="A47" s="33"/>
      <c r="B47" s="25" t="s">
        <v>16</v>
      </c>
      <c r="C47" s="33"/>
      <c r="D47" s="33"/>
      <c r="E47" s="33">
        <f>SUBTOTAL(9,E3:E46)</f>
        <v>0</v>
      </c>
      <c r="F47" s="33"/>
    </row>
  </sheetData>
  <sheetProtection algorithmName="SHA-512" hashValue="bTvG2G8nEr5/aLdZsuFQ1R2Ya3PkbKTwU0Y3x+hdDL7Cg5ER1thIwMqXbBQvtCGQjf2hCTTaeagAzmCAmHbSJw==" saltValue="7ijgpdf+bxi0G35JMQTIuQ==" spinCount="100000" sheet="1" objects="1" scenarios="1"/>
  <protectedRanges>
    <protectedRange sqref="F3:F46 D3:D46" name="Instuurder"/>
  </protectedRanges>
  <phoneticPr fontId="11" type="noConversion"/>
  <conditionalFormatting sqref="D3:D46">
    <cfRule type="containsText" dxfId="13" priority="1" operator="containsText" text="Nee">
      <formula>NOT(ISERROR(SEARCH("Nee",D3)))</formula>
    </cfRule>
    <cfRule type="containsText" dxfId="12" priority="2" operator="containsText" text="Ja">
      <formula>NOT(ISERROR(SEARCH("Ja",D3)))</formula>
    </cfRule>
  </conditionalFormatting>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F0C05FA-6E5F-4663-8999-7D5553A5E3BF}">
          <x14:formula1>
            <xm:f>'Eis Wens'!$A$1:$A$2</xm:f>
          </x14:formula1>
          <xm:sqref>C3:C19 C21:C46</xm:sqref>
        </x14:dataValidation>
        <x14:dataValidation type="list" allowBlank="1" showInputMessage="1" showErrorMessage="1" xr:uid="{A917C669-B81F-4CA0-B15B-9753293FF0BC}">
          <x14:formula1>
            <xm:f>'Ja nee'!$A$1:$A$2</xm:f>
          </x14:formula1>
          <xm:sqref>D3:D46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65AFF-1E15-4EFE-AA13-BAAC5F9A4E31}">
  <sheetPr>
    <pageSetUpPr fitToPage="1"/>
  </sheetPr>
  <dimension ref="A1:F10"/>
  <sheetViews>
    <sheetView topLeftCell="C6" zoomScale="110" zoomScaleNormal="110" workbookViewId="0">
      <selection activeCell="D9" sqref="D9"/>
    </sheetView>
  </sheetViews>
  <sheetFormatPr defaultColWidth="8.6640625" defaultRowHeight="14.4" x14ac:dyDescent="0.3"/>
  <cols>
    <col min="2" max="2" width="119" customWidth="1"/>
    <col min="3" max="3" width="16.33203125" customWidth="1"/>
    <col min="4" max="4" width="15.33203125" customWidth="1"/>
    <col min="5" max="5" width="13.33203125" customWidth="1"/>
    <col min="6" max="6" width="96.44140625" customWidth="1"/>
  </cols>
  <sheetData>
    <row r="1" spans="1:6" x14ac:dyDescent="0.3">
      <c r="B1" s="2"/>
    </row>
    <row r="2" spans="1:6" ht="26.25" customHeight="1" x14ac:dyDescent="0.3">
      <c r="A2" s="16" t="s">
        <v>37</v>
      </c>
      <c r="B2" s="17" t="s">
        <v>22</v>
      </c>
      <c r="C2" s="11" t="s">
        <v>23</v>
      </c>
      <c r="D2" s="11" t="s">
        <v>24</v>
      </c>
      <c r="E2" s="23" t="s">
        <v>25</v>
      </c>
      <c r="F2" s="84" t="s">
        <v>83</v>
      </c>
    </row>
    <row r="3" spans="1:6" ht="40.5" customHeight="1" x14ac:dyDescent="0.3">
      <c r="A3" s="12">
        <v>1</v>
      </c>
      <c r="B3" s="13" t="s">
        <v>84</v>
      </c>
      <c r="C3" s="9" t="s">
        <v>28</v>
      </c>
      <c r="D3" s="19"/>
      <c r="E3" s="21"/>
      <c r="F3" s="22"/>
    </row>
    <row r="4" spans="1:6" ht="38.25" customHeight="1" x14ac:dyDescent="0.3">
      <c r="A4" s="12">
        <f>1+1</f>
        <v>2</v>
      </c>
      <c r="B4" s="52" t="s">
        <v>85</v>
      </c>
      <c r="C4" s="9" t="s">
        <v>28</v>
      </c>
      <c r="D4" s="19"/>
      <c r="E4" s="21"/>
      <c r="F4" s="22"/>
    </row>
    <row r="5" spans="1:6" ht="34.5" customHeight="1" x14ac:dyDescent="0.3">
      <c r="A5" s="12">
        <f>A4+1</f>
        <v>3</v>
      </c>
      <c r="B5" s="13" t="s">
        <v>86</v>
      </c>
      <c r="C5" s="9" t="s">
        <v>28</v>
      </c>
      <c r="D5" s="19"/>
      <c r="E5" s="21"/>
      <c r="F5" s="22"/>
    </row>
    <row r="6" spans="1:6" ht="50.25" customHeight="1" x14ac:dyDescent="0.3">
      <c r="A6" s="12">
        <f>A5+1</f>
        <v>4</v>
      </c>
      <c r="B6" s="53" t="s">
        <v>87</v>
      </c>
      <c r="C6" s="9" t="s">
        <v>28</v>
      </c>
      <c r="D6" s="19"/>
      <c r="E6" s="21"/>
      <c r="F6" s="85" t="s">
        <v>30</v>
      </c>
    </row>
    <row r="7" spans="1:6" ht="61.5" customHeight="1" x14ac:dyDescent="0.3">
      <c r="A7" s="12">
        <f>A6+1</f>
        <v>5</v>
      </c>
      <c r="B7" s="13" t="s">
        <v>88</v>
      </c>
      <c r="C7" s="9" t="s">
        <v>28</v>
      </c>
      <c r="D7" s="19"/>
      <c r="E7" s="21"/>
      <c r="F7" s="86"/>
    </row>
    <row r="8" spans="1:6" ht="88.95" customHeight="1" x14ac:dyDescent="0.3">
      <c r="A8" s="12">
        <f>A7+1</f>
        <v>6</v>
      </c>
      <c r="B8" s="87" t="s">
        <v>89</v>
      </c>
      <c r="C8" s="9" t="s">
        <v>34</v>
      </c>
      <c r="D8" s="19"/>
      <c r="E8" s="21">
        <f t="shared" ref="E8:E9" si="0">IF(AND(C8="Wens",D8="Ja"),1,0)</f>
        <v>0</v>
      </c>
      <c r="F8" s="85" t="s">
        <v>90</v>
      </c>
    </row>
    <row r="9" spans="1:6" ht="38.25" customHeight="1" x14ac:dyDescent="0.3">
      <c r="A9" s="12">
        <f>A8+1</f>
        <v>7</v>
      </c>
      <c r="B9" s="13" t="s">
        <v>91</v>
      </c>
      <c r="C9" s="9" t="s">
        <v>34</v>
      </c>
      <c r="D9" s="19"/>
      <c r="E9" s="21">
        <f t="shared" si="0"/>
        <v>0</v>
      </c>
      <c r="F9" s="22"/>
    </row>
    <row r="10" spans="1:6" x14ac:dyDescent="0.3">
      <c r="A10" s="12"/>
      <c r="B10" s="24" t="s">
        <v>16</v>
      </c>
      <c r="C10" s="9"/>
      <c r="D10" s="9"/>
      <c r="E10" s="9">
        <f>SUM(E3:E9)</f>
        <v>0</v>
      </c>
      <c r="F10" s="9"/>
    </row>
  </sheetData>
  <sheetProtection algorithmName="SHA-512" hashValue="JfgQ+EfSNTalHRWRdZ3LmsGL4Np1dsVDekMRiNcKLIf0wid3oqPEtG62WuRZgTxH4+VaFIPtScUcPvsCiznSTg==" saltValue="987dc3uYDtWbe7d69r84yA==" spinCount="100000" sheet="1" objects="1" scenarios="1"/>
  <protectedRanges>
    <protectedRange sqref="D3:D9 F3:F9" name="Instuurder"/>
  </protectedRanges>
  <conditionalFormatting sqref="D3:D9">
    <cfRule type="containsText" dxfId="11" priority="1" operator="containsText" text="Nee">
      <formula>NOT(ISERROR(SEARCH("Nee",D3)))</formula>
    </cfRule>
    <cfRule type="containsText" dxfId="10" priority="2" operator="containsText" text="Ja">
      <formula>NOT(ISERROR(SEARCH("Ja",D3)))</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99657F0-6939-426E-A831-B19A21DEC37A}">
          <x14:formula1>
            <xm:f>'Ja nee'!$A$1:$A$2</xm:f>
          </x14:formula1>
          <xm:sqref>D3:D9</xm:sqref>
        </x14:dataValidation>
        <x14:dataValidation type="list" allowBlank="1" showInputMessage="1" showErrorMessage="1" xr:uid="{7E9D1B7F-B876-40CC-933D-C9F5A72DB5B4}">
          <x14:formula1>
            <xm:f>'Eis Wens'!$A$1:$A$2</xm:f>
          </x14:formula1>
          <xm:sqref>C3:C9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2"/>
  <sheetViews>
    <sheetView topLeftCell="B1" zoomScale="115" zoomScaleNormal="115" workbookViewId="0">
      <selection activeCell="C15" sqref="C15"/>
    </sheetView>
  </sheetViews>
  <sheetFormatPr defaultColWidth="8.6640625" defaultRowHeight="14.4" x14ac:dyDescent="0.3"/>
  <cols>
    <col min="1" max="1" width="6.6640625" style="4" customWidth="1"/>
    <col min="2" max="2" width="155.33203125" style="4" customWidth="1"/>
    <col min="3" max="3" width="14.44140625" customWidth="1"/>
    <col min="4" max="4" width="14" customWidth="1"/>
    <col min="5" max="5" width="15.5546875" customWidth="1"/>
    <col min="6" max="6" width="20.6640625" customWidth="1"/>
  </cols>
  <sheetData>
    <row r="1" spans="1:6" ht="18.75" customHeight="1" x14ac:dyDescent="0.3">
      <c r="A1" s="20"/>
    </row>
    <row r="2" spans="1:6" x14ac:dyDescent="0.3">
      <c r="A2" s="10" t="s">
        <v>21</v>
      </c>
      <c r="B2" s="17" t="s">
        <v>22</v>
      </c>
      <c r="C2" s="31" t="s">
        <v>23</v>
      </c>
      <c r="D2" s="31" t="s">
        <v>24</v>
      </c>
      <c r="E2" s="32" t="s">
        <v>25</v>
      </c>
      <c r="F2" s="31" t="s">
        <v>38</v>
      </c>
    </row>
    <row r="3" spans="1:6" x14ac:dyDescent="0.3">
      <c r="A3" s="10">
        <v>1</v>
      </c>
      <c r="B3" s="27" t="s">
        <v>92</v>
      </c>
      <c r="C3" s="33" t="s">
        <v>28</v>
      </c>
      <c r="D3" s="33"/>
      <c r="E3" s="34"/>
      <c r="F3" s="35"/>
    </row>
    <row r="4" spans="1:6" x14ac:dyDescent="0.3">
      <c r="A4" s="10">
        <f t="shared" ref="A4:A10" si="0">1+A3</f>
        <v>2</v>
      </c>
      <c r="B4" s="28" t="s">
        <v>93</v>
      </c>
      <c r="C4" s="33" t="s">
        <v>28</v>
      </c>
      <c r="D4" s="33"/>
      <c r="E4" s="34"/>
      <c r="F4" s="33"/>
    </row>
    <row r="5" spans="1:6" x14ac:dyDescent="0.3">
      <c r="A5" s="10">
        <f t="shared" si="0"/>
        <v>3</v>
      </c>
      <c r="B5" s="28" t="s">
        <v>94</v>
      </c>
      <c r="C5" s="33" t="s">
        <v>28</v>
      </c>
      <c r="D5" s="33"/>
      <c r="E5" s="34"/>
      <c r="F5" s="33"/>
    </row>
    <row r="6" spans="1:6" x14ac:dyDescent="0.3">
      <c r="A6" s="10">
        <f t="shared" si="0"/>
        <v>4</v>
      </c>
      <c r="B6" s="28" t="s">
        <v>95</v>
      </c>
      <c r="C6" s="33" t="s">
        <v>28</v>
      </c>
      <c r="D6" s="33"/>
      <c r="E6" s="34"/>
      <c r="F6" s="33"/>
    </row>
    <row r="7" spans="1:6" ht="17.25" customHeight="1" x14ac:dyDescent="0.3">
      <c r="A7" s="10">
        <f t="shared" si="0"/>
        <v>5</v>
      </c>
      <c r="B7" s="28" t="s">
        <v>96</v>
      </c>
      <c r="C7" s="33" t="s">
        <v>28</v>
      </c>
      <c r="D7" s="33"/>
      <c r="E7" s="34"/>
      <c r="F7" s="33"/>
    </row>
    <row r="8" spans="1:6" ht="41.4" x14ac:dyDescent="0.3">
      <c r="A8" s="10">
        <f t="shared" si="0"/>
        <v>6</v>
      </c>
      <c r="B8" s="27" t="s">
        <v>97</v>
      </c>
      <c r="C8" s="33" t="s">
        <v>28</v>
      </c>
      <c r="D8" s="33"/>
      <c r="E8" s="34"/>
      <c r="F8" s="33"/>
    </row>
    <row r="9" spans="1:6" x14ac:dyDescent="0.3">
      <c r="A9" s="10">
        <f t="shared" si="0"/>
        <v>7</v>
      </c>
      <c r="B9" s="27" t="s">
        <v>98</v>
      </c>
      <c r="C9" s="33" t="s">
        <v>28</v>
      </c>
      <c r="D9" s="33"/>
      <c r="E9" s="34"/>
      <c r="F9" s="33"/>
    </row>
    <row r="10" spans="1:6" x14ac:dyDescent="0.3">
      <c r="A10" s="10">
        <f t="shared" si="0"/>
        <v>8</v>
      </c>
      <c r="B10" s="10" t="s">
        <v>99</v>
      </c>
      <c r="C10" s="33" t="s">
        <v>28</v>
      </c>
      <c r="D10" s="33"/>
      <c r="E10" s="34"/>
      <c r="F10" s="33"/>
    </row>
    <row r="11" spans="1:6" ht="47.25" customHeight="1" x14ac:dyDescent="0.3">
      <c r="A11" s="10">
        <v>9</v>
      </c>
      <c r="B11" s="29" t="s">
        <v>100</v>
      </c>
      <c r="C11" s="33" t="s">
        <v>34</v>
      </c>
      <c r="D11" s="37"/>
      <c r="E11" s="33">
        <f>IF(AND(C11="Wens",D11="Ja"),1,0)</f>
        <v>0</v>
      </c>
      <c r="F11" s="38"/>
    </row>
    <row r="12" spans="1:6" x14ac:dyDescent="0.3">
      <c r="A12" s="30"/>
      <c r="B12" s="30" t="s">
        <v>16</v>
      </c>
      <c r="C12" s="39"/>
      <c r="D12" s="39"/>
      <c r="E12" s="33">
        <f>SUM(E3:E11)</f>
        <v>0</v>
      </c>
      <c r="F12" s="39"/>
    </row>
  </sheetData>
  <sheetProtection algorithmName="SHA-512" hashValue="v+OawJrP/IcjCswDpwWAczy7ppvb1AMaZQspWCQOJmWHsEFzAc5RwizX9Ft8OzvYAw/QuuVPIPbcq0isb3cufw==" saltValue="XW6L46caYjHnB1T880vnwg==" spinCount="100000" sheet="1" objects="1" scenarios="1"/>
  <protectedRanges>
    <protectedRange sqref="F3:F11 D3:D11" name="Instuurder"/>
  </protectedRanges>
  <phoneticPr fontId="11" type="noConversion"/>
  <conditionalFormatting sqref="D3:D11">
    <cfRule type="containsText" dxfId="9" priority="1" operator="containsText" text="Nee">
      <formula>NOT(ISERROR(SEARCH("Nee",D3)))</formula>
    </cfRule>
    <cfRule type="containsText" dxfId="8" priority="2" operator="containsText" text="Ja">
      <formula>NOT(ISERROR(SEARCH("Ja",D3)))</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E739743-AFD4-4419-9B9D-FE1940E332E0}">
          <x14:formula1>
            <xm:f>'Ja nee'!$A$1:$A$2</xm:f>
          </x14:formula1>
          <xm:sqref>D3:D11</xm:sqref>
        </x14:dataValidation>
        <x14:dataValidation type="list" allowBlank="1" showInputMessage="1" showErrorMessage="1" xr:uid="{C3DC9E38-3DD4-471D-BEEC-64551492D91E}">
          <x14:formula1>
            <xm:f>'Eis Wens'!$A$1:$A$2</xm:f>
          </x14:formula1>
          <xm:sqref>C3:C11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E5D-3DF4-4C29-92F2-B522417B19AC}">
  <sheetPr>
    <pageSetUpPr fitToPage="1"/>
  </sheetPr>
  <dimension ref="A1:F27"/>
  <sheetViews>
    <sheetView topLeftCell="B16" zoomScale="110" zoomScaleNormal="110" workbookViewId="0">
      <selection activeCell="F24" sqref="F24"/>
    </sheetView>
  </sheetViews>
  <sheetFormatPr defaultColWidth="8.6640625" defaultRowHeight="13.8" x14ac:dyDescent="0.3"/>
  <cols>
    <col min="1" max="1" width="8.6640625" style="58"/>
    <col min="2" max="2" width="119" style="58" customWidth="1"/>
    <col min="3" max="3" width="18.5546875" style="58" customWidth="1"/>
    <col min="4" max="4" width="15.33203125" style="58" customWidth="1"/>
    <col min="5" max="5" width="18.44140625" style="58" customWidth="1"/>
    <col min="6" max="6" width="92.6640625" style="58" customWidth="1"/>
    <col min="7" max="16384" width="8.6640625" style="58"/>
  </cols>
  <sheetData>
    <row r="1" spans="1:6" x14ac:dyDescent="0.3">
      <c r="B1" s="3"/>
    </row>
    <row r="2" spans="1:6" x14ac:dyDescent="0.3">
      <c r="A2" s="39" t="s">
        <v>37</v>
      </c>
      <c r="B2" s="17" t="s">
        <v>22</v>
      </c>
      <c r="C2" s="31" t="s">
        <v>23</v>
      </c>
      <c r="D2" s="31" t="s">
        <v>24</v>
      </c>
      <c r="E2" s="32" t="s">
        <v>25</v>
      </c>
      <c r="F2" s="31" t="s">
        <v>38</v>
      </c>
    </row>
    <row r="3" spans="1:6" ht="44.25" customHeight="1" x14ac:dyDescent="0.3">
      <c r="A3" s="40">
        <v>1</v>
      </c>
      <c r="B3" s="13" t="s">
        <v>101</v>
      </c>
      <c r="C3" s="33" t="s">
        <v>28</v>
      </c>
      <c r="D3" s="33"/>
      <c r="E3" s="34"/>
      <c r="F3" s="35"/>
    </row>
    <row r="4" spans="1:6" ht="44.25" customHeight="1" x14ac:dyDescent="0.3">
      <c r="A4" s="40">
        <f>1+A3</f>
        <v>2</v>
      </c>
      <c r="B4" s="26" t="s">
        <v>102</v>
      </c>
      <c r="C4" s="33" t="s">
        <v>28</v>
      </c>
      <c r="D4" s="33"/>
      <c r="E4" s="34"/>
      <c r="F4" s="33"/>
    </row>
    <row r="5" spans="1:6" ht="30" customHeight="1" x14ac:dyDescent="0.3">
      <c r="A5" s="40">
        <f t="shared" ref="A5:A26" si="0">1+A4</f>
        <v>3</v>
      </c>
      <c r="B5" s="13" t="s">
        <v>103</v>
      </c>
      <c r="C5" s="33" t="s">
        <v>28</v>
      </c>
      <c r="D5" s="33"/>
      <c r="E5" s="34"/>
      <c r="F5" s="33"/>
    </row>
    <row r="6" spans="1:6" ht="30" customHeight="1" x14ac:dyDescent="0.3">
      <c r="A6" s="40">
        <f t="shared" si="0"/>
        <v>4</v>
      </c>
      <c r="B6" s="13" t="s">
        <v>104</v>
      </c>
      <c r="C6" s="33" t="s">
        <v>28</v>
      </c>
      <c r="D6" s="33"/>
      <c r="E6" s="34"/>
      <c r="F6" s="33"/>
    </row>
    <row r="7" spans="1:6" ht="36.75" customHeight="1" x14ac:dyDescent="0.3">
      <c r="A7" s="40">
        <f t="shared" si="0"/>
        <v>5</v>
      </c>
      <c r="B7" s="13" t="s">
        <v>105</v>
      </c>
      <c r="C7" s="33" t="s">
        <v>28</v>
      </c>
      <c r="D7" s="33"/>
      <c r="E7" s="34"/>
      <c r="F7" s="33"/>
    </row>
    <row r="8" spans="1:6" ht="32.25" customHeight="1" x14ac:dyDescent="0.3">
      <c r="A8" s="40">
        <f t="shared" si="0"/>
        <v>6</v>
      </c>
      <c r="B8" s="13" t="s">
        <v>106</v>
      </c>
      <c r="C8" s="33" t="s">
        <v>28</v>
      </c>
      <c r="D8" s="33"/>
      <c r="E8" s="34"/>
      <c r="F8" s="33"/>
    </row>
    <row r="9" spans="1:6" ht="18" customHeight="1" x14ac:dyDescent="0.3">
      <c r="A9" s="40">
        <f t="shared" si="0"/>
        <v>7</v>
      </c>
      <c r="B9" s="13" t="s">
        <v>107</v>
      </c>
      <c r="C9" s="33" t="s">
        <v>28</v>
      </c>
      <c r="D9" s="33"/>
      <c r="E9" s="34"/>
      <c r="F9" s="33"/>
    </row>
    <row r="10" spans="1:6" ht="24" customHeight="1" x14ac:dyDescent="0.3">
      <c r="A10" s="40">
        <f t="shared" si="0"/>
        <v>8</v>
      </c>
      <c r="B10" s="13" t="s">
        <v>108</v>
      </c>
      <c r="C10" s="33" t="s">
        <v>28</v>
      </c>
      <c r="D10" s="33"/>
      <c r="E10" s="34"/>
      <c r="F10" s="33"/>
    </row>
    <row r="11" spans="1:6" ht="36.75" customHeight="1" x14ac:dyDescent="0.3">
      <c r="A11" s="40">
        <f t="shared" si="0"/>
        <v>9</v>
      </c>
      <c r="B11" s="13" t="s">
        <v>109</v>
      </c>
      <c r="C11" s="33" t="s">
        <v>34</v>
      </c>
      <c r="D11" s="33"/>
      <c r="E11" s="34">
        <f t="shared" ref="E11:E25" si="1">IF(AND(C11="Wens",D11="Ja"),1,0)</f>
        <v>0</v>
      </c>
      <c r="F11" s="33"/>
    </row>
    <row r="12" spans="1:6" ht="38.25" customHeight="1" x14ac:dyDescent="0.3">
      <c r="A12" s="40">
        <f t="shared" si="0"/>
        <v>10</v>
      </c>
      <c r="B12" s="13" t="s">
        <v>110</v>
      </c>
      <c r="C12" s="33" t="s">
        <v>28</v>
      </c>
      <c r="D12" s="33"/>
      <c r="E12" s="34"/>
      <c r="F12" s="33"/>
    </row>
    <row r="13" spans="1:6" ht="35.25" customHeight="1" x14ac:dyDescent="0.3">
      <c r="A13" s="40">
        <f t="shared" si="0"/>
        <v>11</v>
      </c>
      <c r="B13" s="88" t="s">
        <v>111</v>
      </c>
      <c r="C13" s="33" t="s">
        <v>28</v>
      </c>
      <c r="D13" s="33"/>
      <c r="E13" s="34"/>
      <c r="F13" s="33"/>
    </row>
    <row r="14" spans="1:6" ht="31.5" customHeight="1" x14ac:dyDescent="0.3">
      <c r="A14" s="40">
        <f t="shared" si="0"/>
        <v>12</v>
      </c>
      <c r="B14" s="18" t="s">
        <v>112</v>
      </c>
      <c r="C14" s="33" t="s">
        <v>28</v>
      </c>
      <c r="D14" s="33"/>
      <c r="E14" s="34"/>
      <c r="F14" s="33"/>
    </row>
    <row r="15" spans="1:6" ht="24" customHeight="1" x14ac:dyDescent="0.3">
      <c r="A15" s="40">
        <f t="shared" si="0"/>
        <v>13</v>
      </c>
      <c r="B15" s="18" t="s">
        <v>113</v>
      </c>
      <c r="C15" s="33" t="s">
        <v>34</v>
      </c>
      <c r="D15" s="33"/>
      <c r="E15" s="34">
        <f>IF(AND(C15="Wens",D15="Ja"),1,0)</f>
        <v>0</v>
      </c>
      <c r="F15" s="33"/>
    </row>
    <row r="16" spans="1:6" ht="24" customHeight="1" x14ac:dyDescent="0.3">
      <c r="A16" s="40">
        <f t="shared" si="0"/>
        <v>14</v>
      </c>
      <c r="B16" s="18" t="s">
        <v>114</v>
      </c>
      <c r="C16" s="33" t="s">
        <v>34</v>
      </c>
      <c r="D16" s="33"/>
      <c r="E16" s="34">
        <f>IF(AND(C16="Wens",D16="Ja"),1,0)</f>
        <v>0</v>
      </c>
      <c r="F16" s="33"/>
    </row>
    <row r="17" spans="1:6" ht="24" customHeight="1" x14ac:dyDescent="0.3">
      <c r="A17" s="40">
        <f t="shared" si="0"/>
        <v>15</v>
      </c>
      <c r="B17" s="18" t="s">
        <v>115</v>
      </c>
      <c r="C17" s="33" t="s">
        <v>34</v>
      </c>
      <c r="D17" s="33"/>
      <c r="E17" s="34">
        <f>IF(AND(C17="Wens",D17="Ja"),1,0)</f>
        <v>0</v>
      </c>
      <c r="F17" s="33"/>
    </row>
    <row r="18" spans="1:6" ht="31.5" customHeight="1" x14ac:dyDescent="0.3">
      <c r="A18" s="40">
        <f t="shared" si="0"/>
        <v>16</v>
      </c>
      <c r="B18" s="87" t="s">
        <v>116</v>
      </c>
      <c r="C18" s="33" t="s">
        <v>28</v>
      </c>
      <c r="D18" s="33"/>
      <c r="E18" s="34"/>
      <c r="F18" s="33"/>
    </row>
    <row r="19" spans="1:6" ht="31.5" customHeight="1" x14ac:dyDescent="0.3">
      <c r="A19" s="40">
        <f t="shared" si="0"/>
        <v>17</v>
      </c>
      <c r="B19" s="13" t="s">
        <v>117</v>
      </c>
      <c r="C19" s="33" t="s">
        <v>34</v>
      </c>
      <c r="D19" s="33"/>
      <c r="E19" s="34">
        <f>IF(AND(C19="Wens",D19="Ja"),1,0)</f>
        <v>0</v>
      </c>
      <c r="F19" s="33"/>
    </row>
    <row r="20" spans="1:6" ht="32.25" customHeight="1" x14ac:dyDescent="0.3">
      <c r="A20" s="40">
        <f t="shared" si="0"/>
        <v>18</v>
      </c>
      <c r="B20" s="10" t="s">
        <v>118</v>
      </c>
      <c r="C20" s="33" t="s">
        <v>34</v>
      </c>
      <c r="D20" s="33"/>
      <c r="E20" s="34">
        <f>IF(AND(C20="Wens",D20="Ja"),1,0)</f>
        <v>0</v>
      </c>
      <c r="F20" s="33"/>
    </row>
    <row r="21" spans="1:6" ht="33.75" customHeight="1" x14ac:dyDescent="0.3">
      <c r="A21" s="40">
        <f t="shared" si="0"/>
        <v>19</v>
      </c>
      <c r="B21" s="13" t="s">
        <v>119</v>
      </c>
      <c r="C21" s="33" t="s">
        <v>28</v>
      </c>
      <c r="D21" s="33"/>
      <c r="E21" s="34"/>
      <c r="F21" s="33"/>
    </row>
    <row r="22" spans="1:6" ht="33.75" customHeight="1" x14ac:dyDescent="0.3">
      <c r="A22" s="40">
        <f t="shared" si="0"/>
        <v>20</v>
      </c>
      <c r="B22" s="18" t="s">
        <v>120</v>
      </c>
      <c r="C22" s="33" t="s">
        <v>34</v>
      </c>
      <c r="D22" s="33"/>
      <c r="E22" s="34">
        <f t="shared" si="1"/>
        <v>0</v>
      </c>
      <c r="F22" s="33"/>
    </row>
    <row r="23" spans="1:6" ht="29.25" customHeight="1" x14ac:dyDescent="0.3">
      <c r="A23" s="40">
        <f t="shared" si="0"/>
        <v>21</v>
      </c>
      <c r="B23" s="13" t="s">
        <v>121</v>
      </c>
      <c r="C23" s="33" t="s">
        <v>34</v>
      </c>
      <c r="D23" s="33"/>
      <c r="E23" s="34">
        <f t="shared" si="1"/>
        <v>0</v>
      </c>
      <c r="F23" s="33"/>
    </row>
    <row r="24" spans="1:6" ht="61.95" customHeight="1" x14ac:dyDescent="0.3">
      <c r="A24" s="40">
        <f t="shared" si="0"/>
        <v>22</v>
      </c>
      <c r="B24" s="13" t="s">
        <v>122</v>
      </c>
      <c r="C24" s="33" t="s">
        <v>34</v>
      </c>
      <c r="D24" s="33"/>
      <c r="E24" s="34">
        <f t="shared" si="1"/>
        <v>0</v>
      </c>
      <c r="F24" s="14" t="s">
        <v>90</v>
      </c>
    </row>
    <row r="25" spans="1:6" ht="27.6" x14ac:dyDescent="0.3">
      <c r="A25" s="40">
        <f t="shared" si="0"/>
        <v>23</v>
      </c>
      <c r="B25" s="13" t="s">
        <v>123</v>
      </c>
      <c r="C25" s="33" t="s">
        <v>34</v>
      </c>
      <c r="D25" s="33"/>
      <c r="E25" s="34">
        <f t="shared" si="1"/>
        <v>0</v>
      </c>
      <c r="F25" s="33"/>
    </row>
    <row r="26" spans="1:6" ht="30" customHeight="1" x14ac:dyDescent="0.3">
      <c r="A26" s="40">
        <f t="shared" si="0"/>
        <v>24</v>
      </c>
      <c r="B26" s="13" t="s">
        <v>124</v>
      </c>
      <c r="C26" s="33" t="s">
        <v>28</v>
      </c>
      <c r="D26" s="33"/>
      <c r="E26" s="34"/>
      <c r="F26" s="33"/>
    </row>
    <row r="27" spans="1:6" x14ac:dyDescent="0.3">
      <c r="A27" s="33"/>
      <c r="B27" s="39" t="s">
        <v>16</v>
      </c>
      <c r="C27" s="33"/>
      <c r="D27" s="33"/>
      <c r="E27" s="33">
        <f>SUM(E3:E26)</f>
        <v>0</v>
      </c>
      <c r="F27" s="33"/>
    </row>
  </sheetData>
  <sheetProtection algorithmName="SHA-512" hashValue="erXhy3Do7pH4Zv4VbW5Mtn0RiH6iTzhuYlvCprSYQKYhXziLIsW2ywsQ6ElKogyBz6qw62FPHGzkM1abI46gxg==" saltValue="t9g4NoHo4cN8R2T32Oi0UA==" spinCount="100000" sheet="1" objects="1" scenarios="1"/>
  <protectedRanges>
    <protectedRange sqref="F3:F26 D3:D26" name="Instuurder"/>
  </protectedRanges>
  <phoneticPr fontId="11" type="noConversion"/>
  <conditionalFormatting sqref="D3:D26">
    <cfRule type="containsText" dxfId="7" priority="1" operator="containsText" text="Nee">
      <formula>NOT(ISERROR(SEARCH("Nee",D3)))</formula>
    </cfRule>
    <cfRule type="containsText" dxfId="6" priority="2" operator="containsText" text="Ja">
      <formula>NOT(ISERROR(SEARCH("Ja",D3)))</formula>
    </cfRule>
  </conditionalFormatting>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A369842-E745-4E20-832C-AF5900C32743}">
          <x14:formula1>
            <xm:f>'Eis Wens'!$A$1:$A$2</xm:f>
          </x14:formula1>
          <xm:sqref>C3:C26</xm:sqref>
        </x14:dataValidation>
        <x14:dataValidation type="list" allowBlank="1" showInputMessage="1" showErrorMessage="1" xr:uid="{A95C9C02-BE77-4EC0-A95F-0245E7C0D08D}">
          <x14:formula1>
            <xm:f>'Ja nee'!$A$1:$A$2</xm:f>
          </x14:formula1>
          <xm:sqref>D3:D26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9"/>
  <sheetViews>
    <sheetView topLeftCell="A8" zoomScale="110" zoomScaleNormal="110" workbookViewId="0">
      <selection activeCell="D9" sqref="D9"/>
    </sheetView>
  </sheetViews>
  <sheetFormatPr defaultColWidth="9.33203125" defaultRowHeight="14.4" x14ac:dyDescent="0.3"/>
  <cols>
    <col min="1" max="1" width="7.33203125" style="6" customWidth="1"/>
    <col min="2" max="2" width="129.44140625" style="6" customWidth="1"/>
    <col min="4" max="4" width="16" style="6" customWidth="1"/>
    <col min="5" max="5" width="15.44140625" style="6" customWidth="1"/>
    <col min="6" max="6" width="106.6640625" style="6" customWidth="1"/>
    <col min="7" max="7" width="21.44140625" style="6" customWidth="1"/>
    <col min="8" max="16384" width="9.33203125" style="6"/>
  </cols>
  <sheetData>
    <row r="1" spans="1:7" x14ac:dyDescent="0.3">
      <c r="A1" s="5"/>
      <c r="B1" s="5"/>
      <c r="D1" s="89"/>
      <c r="E1" s="89"/>
      <c r="F1" s="89"/>
      <c r="G1" s="89"/>
    </row>
    <row r="2" spans="1:7" x14ac:dyDescent="0.3">
      <c r="A2" s="24" t="s">
        <v>21</v>
      </c>
      <c r="B2" s="41" t="s">
        <v>22</v>
      </c>
      <c r="C2" s="31" t="s">
        <v>23</v>
      </c>
      <c r="D2" s="31" t="s">
        <v>24</v>
      </c>
      <c r="E2" s="42" t="s">
        <v>25</v>
      </c>
      <c r="F2" s="42" t="s">
        <v>125</v>
      </c>
      <c r="G2" s="89"/>
    </row>
    <row r="3" spans="1:7" x14ac:dyDescent="0.3">
      <c r="A3" s="10">
        <v>1</v>
      </c>
      <c r="B3" s="40" t="s">
        <v>126</v>
      </c>
      <c r="C3" s="33" t="s">
        <v>28</v>
      </c>
      <c r="D3" s="33"/>
      <c r="E3" s="34"/>
      <c r="F3" s="33"/>
      <c r="G3" s="89"/>
    </row>
    <row r="4" spans="1:7" ht="79.95" customHeight="1" x14ac:dyDescent="0.3">
      <c r="A4" s="10">
        <f>A3+1</f>
        <v>2</v>
      </c>
      <c r="B4" s="14" t="s">
        <v>127</v>
      </c>
      <c r="C4" s="33" t="s">
        <v>28</v>
      </c>
      <c r="D4" s="33"/>
      <c r="E4" s="34"/>
      <c r="F4" s="14" t="s">
        <v>90</v>
      </c>
      <c r="G4" s="89"/>
    </row>
    <row r="5" spans="1:7" ht="27.6" x14ac:dyDescent="0.3">
      <c r="A5" s="10">
        <v>4</v>
      </c>
      <c r="B5" s="53" t="s">
        <v>128</v>
      </c>
      <c r="C5" s="33" t="s">
        <v>28</v>
      </c>
      <c r="D5" s="33"/>
      <c r="E5" s="34"/>
      <c r="F5" s="33"/>
      <c r="G5" s="89"/>
    </row>
    <row r="6" spans="1:7" ht="27.6" x14ac:dyDescent="0.3">
      <c r="A6" s="10">
        <v>5</v>
      </c>
      <c r="B6" s="53" t="s">
        <v>129</v>
      </c>
      <c r="C6" s="33" t="s">
        <v>28</v>
      </c>
      <c r="D6" s="33"/>
      <c r="E6" s="34"/>
      <c r="F6" s="33"/>
      <c r="G6" s="89"/>
    </row>
    <row r="7" spans="1:7" ht="27.6" x14ac:dyDescent="0.3">
      <c r="A7" s="10">
        <v>6</v>
      </c>
      <c r="B7" s="53" t="s">
        <v>130</v>
      </c>
      <c r="C7" s="33" t="s">
        <v>28</v>
      </c>
      <c r="D7" s="33"/>
      <c r="E7" s="34"/>
      <c r="F7" s="33"/>
      <c r="G7" s="89"/>
    </row>
    <row r="8" spans="1:7" ht="20.25" customHeight="1" x14ac:dyDescent="0.3">
      <c r="A8" s="10">
        <v>7</v>
      </c>
      <c r="B8" s="14" t="s">
        <v>131</v>
      </c>
      <c r="C8" s="33" t="s">
        <v>28</v>
      </c>
      <c r="D8" s="33"/>
      <c r="E8" s="34"/>
      <c r="F8" s="33"/>
      <c r="G8" s="89"/>
    </row>
    <row r="9" spans="1:7" ht="47.25" customHeight="1" x14ac:dyDescent="0.3">
      <c r="A9" s="10">
        <v>8</v>
      </c>
      <c r="B9" s="14" t="s">
        <v>132</v>
      </c>
      <c r="C9" s="33" t="s">
        <v>34</v>
      </c>
      <c r="D9" s="33"/>
      <c r="E9" s="34">
        <f>IF(AND(C9="Wens",D9="Ja"),1,0)</f>
        <v>0</v>
      </c>
      <c r="F9" s="33"/>
      <c r="G9" s="89"/>
    </row>
    <row r="10" spans="1:7" ht="20.25" customHeight="1" x14ac:dyDescent="0.3">
      <c r="A10" s="10">
        <v>9</v>
      </c>
      <c r="B10" s="14" t="s">
        <v>133</v>
      </c>
      <c r="C10" s="33" t="s">
        <v>28</v>
      </c>
      <c r="D10" s="33"/>
      <c r="E10" s="34"/>
      <c r="F10" s="33"/>
      <c r="G10" s="89"/>
    </row>
    <row r="11" spans="1:7" ht="27.6" x14ac:dyDescent="0.3">
      <c r="A11" s="10">
        <v>10</v>
      </c>
      <c r="B11" s="14" t="s">
        <v>134</v>
      </c>
      <c r="C11" s="33" t="s">
        <v>28</v>
      </c>
      <c r="D11" s="33"/>
      <c r="E11" s="34"/>
      <c r="F11" s="33"/>
      <c r="G11" s="89"/>
    </row>
    <row r="12" spans="1:7" ht="54.75" customHeight="1" x14ac:dyDescent="0.3">
      <c r="A12" s="10">
        <f t="shared" ref="A12:A16" si="0">A11+1</f>
        <v>11</v>
      </c>
      <c r="B12" s="53" t="s">
        <v>135</v>
      </c>
      <c r="C12" s="33" t="s">
        <v>28</v>
      </c>
      <c r="D12" s="33"/>
      <c r="E12" s="34"/>
      <c r="F12" s="33"/>
      <c r="G12" s="89"/>
    </row>
    <row r="13" spans="1:7" ht="20.25" customHeight="1" x14ac:dyDescent="0.3">
      <c r="A13" s="10">
        <v>12</v>
      </c>
      <c r="B13" s="10" t="s">
        <v>136</v>
      </c>
      <c r="C13" s="33" t="s">
        <v>28</v>
      </c>
      <c r="D13" s="33"/>
      <c r="E13" s="34"/>
      <c r="F13" s="33"/>
      <c r="G13" s="89"/>
    </row>
    <row r="14" spans="1:7" ht="20.25" customHeight="1" x14ac:dyDescent="0.3">
      <c r="A14" s="10">
        <f t="shared" si="0"/>
        <v>13</v>
      </c>
      <c r="B14" s="10" t="s">
        <v>137</v>
      </c>
      <c r="C14" s="33" t="s">
        <v>28</v>
      </c>
      <c r="D14" s="33"/>
      <c r="E14" s="34"/>
      <c r="F14" s="33"/>
      <c r="G14" s="89"/>
    </row>
    <row r="15" spans="1:7" ht="18" customHeight="1" x14ac:dyDescent="0.3">
      <c r="A15" s="10">
        <v>14</v>
      </c>
      <c r="B15" s="14" t="s">
        <v>138</v>
      </c>
      <c r="C15" s="33" t="s">
        <v>34</v>
      </c>
      <c r="D15" s="33"/>
      <c r="E15" s="34">
        <f t="shared" ref="E15" si="1">IF(AND(C15="Wens",D15="Ja"),1,0)</f>
        <v>0</v>
      </c>
      <c r="F15" s="33"/>
      <c r="G15" s="89"/>
    </row>
    <row r="16" spans="1:7" ht="19.5" customHeight="1" x14ac:dyDescent="0.3">
      <c r="A16" s="10">
        <f t="shared" si="0"/>
        <v>15</v>
      </c>
      <c r="B16" s="14" t="s">
        <v>139</v>
      </c>
      <c r="C16" s="33" t="s">
        <v>28</v>
      </c>
      <c r="D16" s="33"/>
      <c r="E16" s="34"/>
      <c r="F16" s="33"/>
      <c r="G16" s="89"/>
    </row>
    <row r="17" spans="1:7" ht="33.75" customHeight="1" x14ac:dyDescent="0.3">
      <c r="A17" s="10">
        <v>16</v>
      </c>
      <c r="B17" s="54" t="s">
        <v>140</v>
      </c>
      <c r="C17" s="33" t="s">
        <v>28</v>
      </c>
      <c r="D17" s="33"/>
      <c r="E17" s="34"/>
      <c r="F17" s="33"/>
      <c r="G17" s="89"/>
    </row>
    <row r="18" spans="1:7" x14ac:dyDescent="0.3">
      <c r="A18" s="39"/>
      <c r="B18" s="39" t="s">
        <v>16</v>
      </c>
      <c r="C18" s="39"/>
      <c r="D18" s="39"/>
      <c r="E18" s="39">
        <f>SUM(E3:E17)</f>
        <v>0</v>
      </c>
      <c r="F18" s="39"/>
      <c r="G18" s="89"/>
    </row>
    <row r="19" spans="1:7" x14ac:dyDescent="0.3">
      <c r="A19" s="89"/>
      <c r="B19" s="90"/>
      <c r="D19" s="89"/>
      <c r="E19" s="89"/>
      <c r="F19" s="89"/>
      <c r="G19" s="89"/>
    </row>
  </sheetData>
  <sheetProtection algorithmName="SHA-512" hashValue="FQWjmpku7p+xXxR9tF87Z/Qx3XSlRIOHYswObnHj/q8EGpXwJ5UuDBu/Z+5KLVkXppDZi94tAIE5669Z9ll5TA==" saltValue="MnypP+HHlpJB4vHWWFI9zw==" spinCount="100000" sheet="1" objects="1" scenarios="1"/>
  <protectedRanges>
    <protectedRange sqref="D3:D17 F3:F17" name="Instuurder"/>
  </protectedRanges>
  <phoneticPr fontId="11" type="noConversion"/>
  <conditionalFormatting sqref="D3:D17">
    <cfRule type="containsText" dxfId="5" priority="1" operator="containsText" text="Nee">
      <formula>NOT(ISERROR(SEARCH("Nee",D3)))</formula>
    </cfRule>
    <cfRule type="containsText" dxfId="4" priority="2" operator="containsText" text="Ja">
      <formula>NOT(ISERROR(SEARCH("Ja",D3)))</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1B35EC7-33D4-4A92-95D3-A7756240F635}">
          <x14:formula1>
            <xm:f>'Ja nee'!$A$1:$A$2</xm:f>
          </x14:formula1>
          <xm:sqref>D3:D17</xm:sqref>
        </x14:dataValidation>
        <x14:dataValidation type="list" allowBlank="1" showInputMessage="1" showErrorMessage="1" xr:uid="{97B08263-4026-423D-BCA3-727DD7A86F10}">
          <x14:formula1>
            <xm:f>'Eis Wens'!$A$1:$A$2</xm:f>
          </x14:formula1>
          <xm:sqref>C3:C17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9"/>
  <sheetViews>
    <sheetView topLeftCell="A3" zoomScale="110" zoomScaleNormal="110" workbookViewId="0">
      <selection activeCell="D7" sqref="D7"/>
    </sheetView>
  </sheetViews>
  <sheetFormatPr defaultColWidth="8.6640625" defaultRowHeight="13.8" x14ac:dyDescent="0.3"/>
  <cols>
    <col min="1" max="1" width="5.44140625" style="56" customWidth="1"/>
    <col min="2" max="2" width="106" style="58" customWidth="1"/>
    <col min="3" max="3" width="12.44140625" style="58" customWidth="1"/>
    <col min="4" max="4" width="16.6640625" style="58" customWidth="1"/>
    <col min="5" max="5" width="14.5546875" style="58" customWidth="1"/>
    <col min="6" max="6" width="42" style="58" customWidth="1"/>
    <col min="7" max="16384" width="8.6640625" style="58"/>
  </cols>
  <sheetData>
    <row r="1" spans="1:7" x14ac:dyDescent="0.3">
      <c r="B1" s="77"/>
    </row>
    <row r="2" spans="1:7" ht="25.5" customHeight="1" x14ac:dyDescent="0.3">
      <c r="A2" s="17" t="s">
        <v>141</v>
      </c>
      <c r="B2" s="41" t="s">
        <v>22</v>
      </c>
      <c r="C2" s="39" t="s">
        <v>23</v>
      </c>
      <c r="D2" s="39" t="s">
        <v>24</v>
      </c>
      <c r="E2" s="76" t="s">
        <v>25</v>
      </c>
      <c r="F2" s="76" t="s">
        <v>38</v>
      </c>
      <c r="G2" s="78"/>
    </row>
    <row r="3" spans="1:7" ht="56.25" customHeight="1" x14ac:dyDescent="0.3">
      <c r="A3" s="10">
        <v>1</v>
      </c>
      <c r="B3" s="10" t="s">
        <v>142</v>
      </c>
      <c r="C3" s="33" t="s">
        <v>28</v>
      </c>
      <c r="D3" s="33"/>
      <c r="E3" s="34"/>
      <c r="F3" s="33"/>
    </row>
    <row r="4" spans="1:7" ht="144" customHeight="1" x14ac:dyDescent="0.3">
      <c r="A4" s="10">
        <f t="shared" ref="A4:A5" si="0">1+A3</f>
        <v>2</v>
      </c>
      <c r="B4" s="55" t="s">
        <v>143</v>
      </c>
      <c r="C4" s="33" t="s">
        <v>28</v>
      </c>
      <c r="D4" s="33"/>
      <c r="E4" s="34"/>
      <c r="F4" s="33"/>
    </row>
    <row r="5" spans="1:7" ht="49.5" customHeight="1" x14ac:dyDescent="0.3">
      <c r="A5" s="10">
        <f t="shared" si="0"/>
        <v>3</v>
      </c>
      <c r="B5" s="13" t="s">
        <v>144</v>
      </c>
      <c r="C5" s="33" t="s">
        <v>28</v>
      </c>
      <c r="D5" s="33"/>
      <c r="E5" s="34"/>
      <c r="F5" s="33"/>
    </row>
    <row r="6" spans="1:7" ht="30.75" customHeight="1" x14ac:dyDescent="0.3">
      <c r="A6" s="10">
        <f>1+A5</f>
        <v>4</v>
      </c>
      <c r="B6" s="13" t="s">
        <v>145</v>
      </c>
      <c r="C6" s="33" t="s">
        <v>28</v>
      </c>
      <c r="D6" s="33"/>
      <c r="E6" s="34"/>
      <c r="F6" s="33"/>
    </row>
    <row r="7" spans="1:7" ht="19.5" customHeight="1" x14ac:dyDescent="0.3">
      <c r="A7" s="10">
        <f>1+A6</f>
        <v>5</v>
      </c>
      <c r="B7" s="13" t="s">
        <v>146</v>
      </c>
      <c r="C7" s="33" t="s">
        <v>34</v>
      </c>
      <c r="D7" s="33"/>
      <c r="E7" s="34">
        <f t="shared" ref="E7" si="1">IF(AND(C7="Wens",D7="Ja"),1,0)</f>
        <v>0</v>
      </c>
      <c r="F7" s="33"/>
    </row>
    <row r="9" spans="1:7" x14ac:dyDescent="0.3">
      <c r="A9" s="30"/>
      <c r="B9" s="39" t="s">
        <v>16</v>
      </c>
      <c r="C9" s="39"/>
      <c r="D9" s="39"/>
      <c r="E9" s="39">
        <f>SUM(E3:E8)</f>
        <v>0</v>
      </c>
      <c r="F9" s="39"/>
    </row>
  </sheetData>
  <sheetProtection algorithmName="SHA-512" hashValue="KgJgUQehmR8UCj2L3EVX0aK4Ntp0UlNuWPBHk3VoX1CgTimus9BBo+ll4TdEZ93nyFQ/TVAIZvkqZHKevkprzg==" saltValue="KSR9WP4VlykzT01VtvZXEA==" spinCount="100000" sheet="1" objects="1" scenarios="1"/>
  <protectedRanges>
    <protectedRange sqref="D3:D7 F3:F7" name="Instuurder"/>
  </protectedRanges>
  <phoneticPr fontId="11" type="noConversion"/>
  <conditionalFormatting sqref="D3:D7">
    <cfRule type="containsText" dxfId="3" priority="1" operator="containsText" text="Nee">
      <formula>NOT(ISERROR(SEARCH("Nee",D3)))</formula>
    </cfRule>
    <cfRule type="containsText" dxfId="2" priority="2" operator="containsText" text="Ja">
      <formula>NOT(ISERROR(SEARCH("Ja",D3)))</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735751F-4A42-4FC7-A760-3078CAE24243}">
          <x14:formula1>
            <xm:f>'Ja nee'!$A$1:$A$2</xm:f>
          </x14:formula1>
          <xm:sqref>D3:D7</xm:sqref>
        </x14:dataValidation>
        <x14:dataValidation type="list" allowBlank="1" showInputMessage="1" showErrorMessage="1" xr:uid="{C35474E9-31EA-4C00-931A-47374A947790}">
          <x14:formula1>
            <xm:f>'Eis Wens'!$A$1:$A$2</xm:f>
          </x14:formula1>
          <xm:sqref>C3:C7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7"/>
  <sheetViews>
    <sheetView zoomScaleNormal="100" workbookViewId="0">
      <selection activeCell="D7" sqref="D7"/>
    </sheetView>
  </sheetViews>
  <sheetFormatPr defaultColWidth="8.6640625" defaultRowHeight="14.4" x14ac:dyDescent="0.3"/>
  <cols>
    <col min="1" max="1" width="7.33203125" customWidth="1"/>
    <col min="2" max="2" width="124.44140625" customWidth="1"/>
    <col min="3" max="3" width="22.33203125" customWidth="1"/>
    <col min="4" max="4" width="13.5546875" customWidth="1"/>
    <col min="5" max="5" width="13.33203125" customWidth="1"/>
    <col min="6" max="6" width="21.5546875" bestFit="1" customWidth="1"/>
    <col min="7" max="7" width="18" customWidth="1"/>
  </cols>
  <sheetData>
    <row r="1" spans="1:6" x14ac:dyDescent="0.3">
      <c r="A1" s="7"/>
      <c r="B1" s="7"/>
    </row>
    <row r="2" spans="1:6" x14ac:dyDescent="0.3">
      <c r="A2" s="43" t="s">
        <v>21</v>
      </c>
      <c r="B2" s="43" t="s">
        <v>22</v>
      </c>
      <c r="C2" s="39" t="s">
        <v>23</v>
      </c>
      <c r="D2" s="39" t="s">
        <v>24</v>
      </c>
      <c r="E2" s="79" t="s">
        <v>25</v>
      </c>
      <c r="F2" s="39" t="s">
        <v>38</v>
      </c>
    </row>
    <row r="3" spans="1:6" ht="41.25" customHeight="1" x14ac:dyDescent="0.3">
      <c r="A3" s="44">
        <v>1</v>
      </c>
      <c r="B3" s="48" t="s">
        <v>147</v>
      </c>
      <c r="C3" s="33" t="s">
        <v>28</v>
      </c>
      <c r="D3" s="33"/>
      <c r="E3" s="34"/>
      <c r="F3" s="35"/>
    </row>
    <row r="4" spans="1:6" ht="55.2" x14ac:dyDescent="0.3">
      <c r="A4" s="44">
        <f t="shared" ref="A4:A16" si="0">1+A3</f>
        <v>2</v>
      </c>
      <c r="B4" s="45" t="s">
        <v>148</v>
      </c>
      <c r="C4" s="33" t="s">
        <v>28</v>
      </c>
      <c r="D4" s="33"/>
      <c r="E4" s="34"/>
      <c r="F4" s="33"/>
    </row>
    <row r="5" spans="1:6" ht="27.6" x14ac:dyDescent="0.3">
      <c r="A5" s="44">
        <f t="shared" si="0"/>
        <v>3</v>
      </c>
      <c r="B5" s="46" t="s">
        <v>149</v>
      </c>
      <c r="C5" s="33" t="s">
        <v>28</v>
      </c>
      <c r="D5" s="33"/>
      <c r="E5" s="34"/>
      <c r="F5" s="33"/>
    </row>
    <row r="6" spans="1:6" ht="27.6" x14ac:dyDescent="0.3">
      <c r="A6" s="44">
        <f t="shared" si="0"/>
        <v>4</v>
      </c>
      <c r="B6" s="46" t="s">
        <v>150</v>
      </c>
      <c r="C6" s="33" t="s">
        <v>28</v>
      </c>
      <c r="D6" s="33"/>
      <c r="E6" s="34"/>
      <c r="F6" s="33"/>
    </row>
    <row r="7" spans="1:6" ht="24" customHeight="1" x14ac:dyDescent="0.3">
      <c r="A7" s="44">
        <f t="shared" si="0"/>
        <v>5</v>
      </c>
      <c r="B7" s="46" t="s">
        <v>151</v>
      </c>
      <c r="C7" s="33" t="s">
        <v>34</v>
      </c>
      <c r="D7" s="33"/>
      <c r="E7" s="34">
        <f t="shared" ref="E4:E16" si="1">IF(AND(C7="Wens",D7="Ja"),1,0)</f>
        <v>0</v>
      </c>
      <c r="F7" s="33"/>
    </row>
    <row r="8" spans="1:6" x14ac:dyDescent="0.3">
      <c r="A8" s="44">
        <f t="shared" si="0"/>
        <v>6</v>
      </c>
      <c r="B8" s="47" t="s">
        <v>152</v>
      </c>
      <c r="C8" s="33" t="s">
        <v>28</v>
      </c>
      <c r="D8" s="33"/>
      <c r="E8" s="34"/>
      <c r="F8" s="33"/>
    </row>
    <row r="9" spans="1:6" ht="42.75" customHeight="1" x14ac:dyDescent="0.3">
      <c r="A9" s="44">
        <f t="shared" si="0"/>
        <v>7</v>
      </c>
      <c r="B9" s="48" t="s">
        <v>153</v>
      </c>
      <c r="C9" s="33" t="s">
        <v>28</v>
      </c>
      <c r="D9" s="33"/>
      <c r="E9" s="34"/>
      <c r="F9" s="33"/>
    </row>
    <row r="10" spans="1:6" ht="27" customHeight="1" x14ac:dyDescent="0.3">
      <c r="A10" s="44">
        <f t="shared" si="0"/>
        <v>8</v>
      </c>
      <c r="B10" s="49" t="s">
        <v>154</v>
      </c>
      <c r="C10" s="33" t="s">
        <v>28</v>
      </c>
      <c r="D10" s="33"/>
      <c r="E10" s="34"/>
      <c r="F10" s="33"/>
    </row>
    <row r="11" spans="1:6" ht="27" customHeight="1" x14ac:dyDescent="0.3">
      <c r="A11" s="44">
        <f t="shared" si="0"/>
        <v>9</v>
      </c>
      <c r="B11" s="49" t="s">
        <v>155</v>
      </c>
      <c r="C11" s="33" t="s">
        <v>28</v>
      </c>
      <c r="D11" s="33"/>
      <c r="E11" s="34"/>
      <c r="F11" s="33"/>
    </row>
    <row r="12" spans="1:6" ht="27.6" x14ac:dyDescent="0.3">
      <c r="A12" s="44">
        <f t="shared" si="0"/>
        <v>10</v>
      </c>
      <c r="B12" s="49" t="s">
        <v>156</v>
      </c>
      <c r="C12" s="33" t="s">
        <v>34</v>
      </c>
      <c r="D12" s="33"/>
      <c r="E12" s="34">
        <f t="shared" si="1"/>
        <v>0</v>
      </c>
      <c r="F12" s="33"/>
    </row>
    <row r="13" spans="1:6" ht="33.75" customHeight="1" x14ac:dyDescent="0.3">
      <c r="A13" s="44">
        <f t="shared" si="0"/>
        <v>11</v>
      </c>
      <c r="B13" s="49" t="s">
        <v>157</v>
      </c>
      <c r="C13" s="33" t="s">
        <v>28</v>
      </c>
      <c r="D13" s="33"/>
      <c r="E13" s="34"/>
      <c r="F13" s="33"/>
    </row>
    <row r="14" spans="1:6" ht="32.25" customHeight="1" x14ac:dyDescent="0.3">
      <c r="A14" s="44">
        <f t="shared" si="0"/>
        <v>12</v>
      </c>
      <c r="B14" s="48" t="s">
        <v>158</v>
      </c>
      <c r="C14" s="33" t="s">
        <v>28</v>
      </c>
      <c r="D14" s="33"/>
      <c r="E14" s="34"/>
      <c r="F14" s="33"/>
    </row>
    <row r="15" spans="1:6" x14ac:dyDescent="0.3">
      <c r="A15" s="44">
        <f t="shared" si="0"/>
        <v>13</v>
      </c>
      <c r="B15" s="50" t="s">
        <v>159</v>
      </c>
      <c r="C15" s="36" t="s">
        <v>28</v>
      </c>
      <c r="D15" s="33"/>
      <c r="E15" s="34"/>
      <c r="F15" s="33"/>
    </row>
    <row r="16" spans="1:6" ht="37.200000000000003" customHeight="1" x14ac:dyDescent="0.3">
      <c r="A16" s="44">
        <f t="shared" si="0"/>
        <v>14</v>
      </c>
      <c r="B16" s="49" t="s">
        <v>160</v>
      </c>
      <c r="C16" s="34" t="s">
        <v>28</v>
      </c>
      <c r="D16" s="38"/>
      <c r="E16" s="34"/>
      <c r="F16" s="33"/>
    </row>
    <row r="17" spans="1:6" x14ac:dyDescent="0.3">
      <c r="A17" s="33"/>
      <c r="B17" s="39" t="s">
        <v>16</v>
      </c>
      <c r="C17" s="33"/>
      <c r="D17" s="33"/>
      <c r="E17" s="33">
        <f>SUM(E3:E16)</f>
        <v>0</v>
      </c>
      <c r="F17" s="33"/>
    </row>
  </sheetData>
  <sheetProtection algorithmName="SHA-512" hashValue="kYzY9D7dRZHjPYip0p7FR7t0GhXz3C1dCQNfy/HmDA1vz/3f6PhJBLmhJOr3tRG1o/+HeVPGTTckhxvXhfl4kA==" saltValue="n9oGTwP1ZauF3DBa/JMa9w==" spinCount="100000" sheet="1" objects="1" scenarios="1"/>
  <protectedRanges>
    <protectedRange sqref="D3:D16 F3:F16" name="Instuurder"/>
  </protectedRanges>
  <phoneticPr fontId="11" type="noConversion"/>
  <conditionalFormatting sqref="D3:D16">
    <cfRule type="containsText" dxfId="1" priority="1" operator="containsText" text="Nee">
      <formula>NOT(ISERROR(SEARCH("Nee",D3)))</formula>
    </cfRule>
    <cfRule type="containsText" dxfId="0" priority="2" operator="containsText" text="Ja">
      <formula>NOT(ISERROR(SEARCH("Ja",D3)))</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5792E3C-1DC4-4945-A842-A40D4BF103C6}">
          <x14:formula1>
            <xm:f>'Eis Wens'!$A$1:$A$2</xm:f>
          </x14:formula1>
          <xm:sqref>C3:C16</xm:sqref>
        </x14:dataValidation>
        <x14:dataValidation type="list" allowBlank="1" showInputMessage="1" showErrorMessage="1" xr:uid="{EB00B3F3-7499-4A80-8D6D-9C007BA1CA3E}">
          <x14:formula1>
            <xm:f>'Ja nee'!$A$1:$A$2</xm:f>
          </x14:formula1>
          <xm:sqref>D3:D16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5684D6C169FE4087618DD615CC5A71" ma:contentTypeVersion="14" ma:contentTypeDescription="Een nieuw document maken." ma:contentTypeScope="" ma:versionID="124a3738ee3a9cf13ac631289499b71e">
  <xsd:schema xmlns:xsd="http://www.w3.org/2001/XMLSchema" xmlns:xs="http://www.w3.org/2001/XMLSchema" xmlns:p="http://schemas.microsoft.com/office/2006/metadata/properties" xmlns:ns2="ee9a0846-f31f-44d6-b27f-98cdc1b5edb9" xmlns:ns3="23f41a40-dfde-4e16-aebc-937a0b29c025" targetNamespace="http://schemas.microsoft.com/office/2006/metadata/properties" ma:root="true" ma:fieldsID="5cd4e58ba9bcb73593751b487c94c30b" ns2:_="" ns3:_="">
    <xsd:import namespace="ee9a0846-f31f-44d6-b27f-98cdc1b5edb9"/>
    <xsd:import namespace="23f41a40-dfde-4e16-aebc-937a0b29c02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9a0846-f31f-44d6-b27f-98cdc1b5ed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d76d523e-9e0f-4574-8116-e8acf6b1d0d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f41a40-dfde-4e16-aebc-937a0b29c02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3ac14a53-1d5c-410d-93df-43ae87ec3108}" ma:internalName="TaxCatchAll" ma:showField="CatchAllData" ma:web="23f41a40-dfde-4e16-aebc-937a0b29c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9a0846-f31f-44d6-b27f-98cdc1b5edb9">
      <Terms xmlns="http://schemas.microsoft.com/office/infopath/2007/PartnerControls"/>
    </lcf76f155ced4ddcb4097134ff3c332f>
    <TaxCatchAll xmlns="23f41a40-dfde-4e16-aebc-937a0b29c025" xsi:nil="true"/>
  </documentManagement>
</p:properties>
</file>

<file path=customXml/itemProps1.xml><?xml version="1.0" encoding="utf-8"?>
<ds:datastoreItem xmlns:ds="http://schemas.openxmlformats.org/officeDocument/2006/customXml" ds:itemID="{37AA0DC6-1EBA-420B-95F3-08D0655F53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a0846-f31f-44d6-b27f-98cdc1b5edb9"/>
    <ds:schemaRef ds:uri="23f41a40-dfde-4e16-aebc-937a0b29c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FEDA68-BB89-4133-BAA5-FE51BE92C213}">
  <ds:schemaRefs>
    <ds:schemaRef ds:uri="http://schemas.microsoft.com/sharepoint/v3/contenttype/forms"/>
  </ds:schemaRefs>
</ds:datastoreItem>
</file>

<file path=customXml/itemProps3.xml><?xml version="1.0" encoding="utf-8"?>
<ds:datastoreItem xmlns:ds="http://schemas.openxmlformats.org/officeDocument/2006/customXml" ds:itemID="{2F23F1B8-5824-452B-A856-BEA86CCB52A7}">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http://purl.org/dc/dcmitype/"/>
    <ds:schemaRef ds:uri="23f41a40-dfde-4e16-aebc-937a0b29c025"/>
    <ds:schemaRef ds:uri="http://schemas.microsoft.com/office/infopath/2007/PartnerControls"/>
    <ds:schemaRef ds:uri="http://purl.org/dc/elements/1.1/"/>
    <ds:schemaRef ds:uri="ee9a0846-f31f-44d6-b27f-98cdc1b5ed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instructie</vt:lpstr>
      <vt:lpstr>1. algemeen</vt:lpstr>
      <vt:lpstr>2. Functionaliteit algemeen</vt:lpstr>
      <vt:lpstr>3. Architectuur</vt:lpstr>
      <vt:lpstr>4. Techniek SAAS</vt:lpstr>
      <vt:lpstr>5. Koppelingen</vt:lpstr>
      <vt:lpstr>6. Info-veiligheid en privacy</vt:lpstr>
      <vt:lpstr>7. Gegevensmanagement</vt:lpstr>
      <vt:lpstr>8. Beheer en gebruik</vt:lpstr>
      <vt:lpstr>Eis Wens</vt:lpstr>
      <vt:lpstr>Ja nee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2020-07-10T16:51:38Z</dcterms:created>
  <dcterms:modified xsi:type="dcterms:W3CDTF">2024-03-25T09:05:12Z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0x0101002A5684D6C169FE4087618DD615CC5A71</vt:lpwstr>
  </property>
  <property fmtid="{D5CDD505-2E9C-101B-9397-08002B2CF9AE}" pid="3" name="MediaServiceImageTags">
    <vt:lpwstr/>
  </property>
</Properties>
</file>