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rvo\IUC\02 Inkoop boven EU\12. NVWA\2023\220 CRM systeem 202305140\2 Aanbestedingsdocument\Definitief\"/>
    </mc:Choice>
  </mc:AlternateContent>
  <xr:revisionPtr revIDLastSave="0" documentId="13_ncr:1_{DE84C967-9DC0-41BD-AF13-E46F66BC4909}" xr6:coauthVersionLast="47" xr6:coauthVersionMax="47" xr10:uidLastSave="{00000000-0000-0000-0000-000000000000}"/>
  <bookViews>
    <workbookView xWindow="-120" yWindow="-120" windowWidth="29040" windowHeight="15840" tabRatio="800" xr2:uid="{00000000-000D-0000-FFFF-FFFF00000000}"/>
  </bookViews>
  <sheets>
    <sheet name="Prijzenblad" sheetId="19" r:id="rId1"/>
    <sheet name="Prijsbeoordeling" sheetId="13" r:id="rId2"/>
  </sheets>
  <definedNames>
    <definedName name="MaxPnt" localSheetId="1">Prijsbeoordeling!$B$11</definedName>
    <definedName name="MaxPnt">#REF!</definedName>
    <definedName name="PrIn" localSheetId="1">Prijsbeoordeling!$B$14</definedName>
    <definedName name="PrIn">#REF!</definedName>
    <definedName name="PrKn" localSheetId="1">Prijsbeoordeling!$B$8</definedName>
    <definedName name="PrKn">#REF!</definedName>
    <definedName name="PrMax" localSheetId="1">Prijsbeoordeling!$B$10</definedName>
    <definedName name="PrMax">#REF!</definedName>
    <definedName name="PuKn" localSheetId="1">Prijsbeoordeling!$B$9</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3" l="1"/>
  <c r="B14" i="13"/>
  <c r="C31" i="19" l="1"/>
  <c r="C32" i="19"/>
  <c r="C22" i="19"/>
  <c r="C35" i="19" s="1"/>
  <c r="A24" i="13"/>
  <c r="M9" i="13" s="1"/>
  <c r="C21" i="13"/>
  <c r="B21" i="13"/>
  <c r="C20" i="13"/>
  <c r="B20" i="13"/>
  <c r="M12" i="13"/>
  <c r="L12" i="13"/>
  <c r="N11" i="13"/>
  <c r="M11" i="13"/>
  <c r="J9" i="13"/>
  <c r="I9" i="13"/>
  <c r="M8" i="13"/>
  <c r="K8" i="13"/>
  <c r="J8" i="13"/>
</calcChain>
</file>

<file path=xl/sharedStrings.xml><?xml version="1.0" encoding="utf-8"?>
<sst xmlns="http://schemas.openxmlformats.org/spreadsheetml/2006/main" count="98" uniqueCount="74">
  <si>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</si>
  <si>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</si>
  <si>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</si>
  <si>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</si>
  <si>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</si>
  <si>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</si>
  <si>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</si>
  <si>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</si>
  <si>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</si>
  <si>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</si>
  <si>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</si>
  <si>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</si>
  <si>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</si>
  <si>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</si>
  <si>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</si>
  <si>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</si>
  <si>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</si>
  <si>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</si>
  <si>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</si>
  <si>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</si>
  <si>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</si>
  <si>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</si>
  <si>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 xml:space="preserve">Formule voor A en B is: </t>
  </si>
  <si>
    <t>(0-PuKn)/(PrMax-PrKn)</t>
  </si>
  <si>
    <t>PrMax*PuKn/(PrMax-PrKn)</t>
  </si>
  <si>
    <t>Prijzenblad</t>
  </si>
  <si>
    <t>Chemicaliën beheer oplossing - 202305140</t>
  </si>
  <si>
    <t>BELANGRIJK, ALGEMENE OPMERKING:</t>
  </si>
  <si>
    <t xml:space="preserve"> - Uit dit prijzenblad volgt een Inschrijfprijs. Deze Inschrijfprijs wordt berekend ten behoeve van het subgunningscriterium Prijs in de aanbesteding. </t>
  </si>
  <si>
    <t xml:space="preserve"> - De prijzen die u opgeeft omvatten alle kosten die nodig zijn om de Opdracht zoals beschreven door de Aanbestedende dienst uit te voeren. </t>
  </si>
  <si>
    <t>TOELICHTING:</t>
  </si>
  <si>
    <t xml:space="preserve"> - U wordt verzocht de geel gemarkeerde cellen in dit prijzenblad in te vullen voor de genoemde onderdelen; wijziging van de lay-out van dit prijzenblad is niet toegestaan en kan leiden tot uitsluiting van de aanbesteding. Eventuele voorstellen tot wijzigingen in dit Prijzenblad dient u kenbaar te maken door hierover een vraag te stellen.</t>
  </si>
  <si>
    <r>
      <t xml:space="preserve"> - Alle bedragen zijn in euro's, exclusief BTW maar </t>
    </r>
    <r>
      <rPr>
        <b/>
        <u/>
        <sz val="9"/>
        <rFont val="Verdana"/>
        <family val="2"/>
      </rPr>
      <t>inclusief alle bijkomende kosten</t>
    </r>
    <r>
      <rPr>
        <sz val="9"/>
        <rFont val="Verdana"/>
        <family val="2"/>
      </rPr>
      <t xml:space="preserve"> die voor de uitvoering van de Opdracht nodig zijn.</t>
    </r>
  </si>
  <si>
    <t xml:space="preserve"> - In uw prijsstelling is inbegrepen het voldoen aan alle gestelde vereisten in de Aanbestedingsdocumenten. Kosten, die u niet vermeldt in dit Prijzenblad, kunnen niet in rekening worden gebracht bij Opdrachtgever;</t>
  </si>
  <si>
    <t>Naam Inschrijver</t>
  </si>
  <si>
    <t>Eenmalige kosten</t>
  </si>
  <si>
    <t>Omschrijving</t>
  </si>
  <si>
    <t>Tarief</t>
  </si>
  <si>
    <t>Specificatie / onderbouwing van de prijs</t>
  </si>
  <si>
    <t xml:space="preserve">Inrichting/ registratie van de aanwezige chemicaliën </t>
  </si>
  <si>
    <t>Opleiding en training</t>
  </si>
  <si>
    <t>Conform eis D9 - uitgaande van 6 Beheerders vanuit de labs die de bevoegdheid hebben voor bewerking in de oplossing en 2 Beheerders IM.</t>
  </si>
  <si>
    <t>&lt; " "&gt;</t>
  </si>
  <si>
    <t>Implementatiekosten</t>
  </si>
  <si>
    <t>Indien van toepassing</t>
  </si>
  <si>
    <t>Overig (zelf in te vullen)</t>
  </si>
  <si>
    <t>TOTAAL</t>
  </si>
  <si>
    <t>Jaarlijkse kosten</t>
  </si>
  <si>
    <t>Specificatie van de prijs</t>
  </si>
  <si>
    <t>Gebaseerd op 150 Gebruikers voor het kunnen raadplegen van de oplossing</t>
  </si>
  <si>
    <t>Licentiekosten Beheerdersrol</t>
  </si>
  <si>
    <t>Gebaseerd op 8 Beheerders</t>
  </si>
  <si>
    <t>Licentiekosten Blootstellingsbepaling</t>
  </si>
  <si>
    <t>gebaseerd op 6 Lab-Beheerders</t>
  </si>
  <si>
    <t>TOTAAL voor 1 jaar</t>
  </si>
  <si>
    <t>TOTAAL voor 8 jaar</t>
  </si>
  <si>
    <t>exclusief indexering</t>
  </si>
  <si>
    <t>INSCHRIJFPRIJS</t>
  </si>
  <si>
    <t>Uurtarief aanvullende diensten</t>
  </si>
  <si>
    <t>&lt;naam functie specialist&gt;</t>
  </si>
  <si>
    <t>De invoering van de aanwezige Chemicaliën in de drie lab. Gebaseerd op 1.000-1.400 chemicaliën.*</t>
  </si>
  <si>
    <t xml:space="preserve"> * Het definitief aantal en type Chemicaliën is bij start implementatie bekend. Van Inschrijver wordt verwacht dat hij aan de hand van de lijst met Chemicaliën, welke na ondertekening geheimhouding gedeeld wordt, kan inschatten welke kosten hiermee gemoeid zijn. Voor Inschrijver A kan dit anders zijn dan voor Inschrijver B, afhankelijk van de type Chemicaliën die gebruikt worden in de verschillende labs. </t>
  </si>
  <si>
    <t xml:space="preserve"> - Onder A) dient Inschrijver alle eenmalige kosten op te geven voor de aanschaf, implementatie en inrichting van de aangeboden oplossing. 
 - Onder B) dienen de jaarlijkse kosten voor de komende 8 jaar worden opgenomen. Indien mogelijk aangeven hoe deze prijs is opgebouwd. </t>
  </si>
  <si>
    <t xml:space="preserve"> - De Inschrijfprijs uit C35 wordt automatisch in het tabblad Prijsbeoordeling ingevuld. U ziet direct het aantal punten dat u scoort op het subgunningscriterium Prijs.</t>
  </si>
  <si>
    <t>Totaal prijs excl. btw</t>
  </si>
  <si>
    <t>Licentiekosten Chemicalien beheer oplossing **</t>
  </si>
  <si>
    <t xml:space="preserve"> ** Inbegrepen in de jaarlijkse licentiekosten zijn de kosten voor support en maintenance.</t>
  </si>
  <si>
    <t xml:space="preserve"> - Voor de totstandkoming van de Inschrijfprijs wordt rekening gehouden met de volgende gegevens: 1.000-1.400 Chemicalien, 150 Gebruikers, 6 Beheerders lab en 2 Beheerders IM. Aan deze aantallen kunnen geen rechten worden ontleend, maar dient als basis gebruikt te worden voor het bepalen van de Inschrijfprijs.
 - In kolom C voert u de totaal prijs in en niet een prijs per stof of per medewerker. In kolom D kunt u vervolgens de onderbouwing van uw prijs opgegeven, bijvoorbeeld prijs per deelnemer/training.</t>
  </si>
  <si>
    <t>Overige kosten (additioneel)***</t>
  </si>
  <si>
    <t xml:space="preserve"> *** De tarieven die u onder 'overige kosten' opgeeft dienen marktconform te zijn.</t>
  </si>
  <si>
    <t>Overig (zelf in te vullen - bv. tarief invoering nieuwe Chemische stof)</t>
  </si>
  <si>
    <t>&lt; licht uw prijs toe&gt;</t>
  </si>
  <si>
    <t>&lt;voer uw naam in&gt;</t>
  </si>
  <si>
    <t>Rekenblad gunningscriterium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</si>
</sst>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0000"/>
    <numFmt numFmtId="165" formatCode="0.000"/>
    <numFmt numFmtId="166" formatCode="_-[$€-413]\ * #,##0_-;_-[$€-413]\ * #,##0\-;_-[$€-413]\ * &quot;-&quot;??_-;_-@_-"/>
  </numFmts>
  <fonts count="22"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b/>
      <sz val="20"/>
      <color theme="0"/>
      <name val="Verdana"/>
      <family val="2"/>
    </font>
    <font>
      <b/>
      <sz val="16"/>
      <color theme="0"/>
      <name val="Verdana"/>
      <family val="2"/>
    </font>
    <font>
      <sz val="12"/>
      <color theme="1"/>
      <name val="Calibri"/>
      <family val="2"/>
      <scheme val="minor"/>
    </font>
    <font>
      <b/>
      <sz val="10"/>
      <color rgb="FF000000"/>
      <name val="Verdana"/>
      <family val="2"/>
    </font>
    <font>
      <sz val="10"/>
      <color rgb="FF000000"/>
      <name val="Verdana"/>
      <family val="2"/>
    </font>
    <font>
      <u/>
      <sz val="9"/>
      <name val="Verdana"/>
      <family val="2"/>
    </font>
    <font>
      <sz val="9"/>
      <name val="Verdana"/>
      <family val="2"/>
    </font>
    <font>
      <b/>
      <u/>
      <sz val="9"/>
      <name val="Verdana"/>
      <family val="2"/>
    </font>
    <font>
      <b/>
      <u/>
      <sz val="10"/>
      <name val="Verdana"/>
      <family val="2"/>
    </font>
    <font>
      <sz val="10"/>
      <name val="Verdana"/>
      <family val="2"/>
    </font>
    <font>
      <b/>
      <sz val="9"/>
      <color theme="1"/>
      <name val="Verdana"/>
      <family val="2"/>
    </font>
    <font>
      <sz val="9"/>
      <color theme="1"/>
      <name val="Verdana"/>
      <family val="2"/>
    </font>
    <font>
      <i/>
      <sz val="9"/>
      <color theme="1"/>
      <name val="Verdana"/>
      <family val="2"/>
    </font>
    <font>
      <sz val="12"/>
      <color theme="1"/>
      <name val="Verdana"/>
      <family val="2"/>
    </font>
    <font>
      <i/>
      <sz val="8"/>
      <color theme="1"/>
      <name val="Verdana"/>
      <family val="2"/>
    </font>
    <font>
      <i/>
      <sz val="10"/>
      <name val="Verdana"/>
      <family val="2"/>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
      <patternFill patternType="solid">
        <fgColor theme="4"/>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theme="0" tint="-4.9989318521683403E-2"/>
        <bgColor indexed="64"/>
      </patternFill>
    </fill>
    <fill>
      <patternFill patternType="solid">
        <fgColor theme="9" tint="0.79998168889431442"/>
        <bgColor indexed="64"/>
      </patternFill>
    </fill>
  </fills>
  <borders count="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s>
  <cellStyleXfs count="3">
    <xf numFmtId="0" fontId="0" fillId="0" borderId="0"/>
    <xf numFmtId="44" fontId="5" fillId="0" borderId="0" applyFont="0" applyFill="0" applyBorder="0" applyAlignment="0" applyProtection="0"/>
    <xf numFmtId="0" fontId="8" fillId="0" borderId="0"/>
  </cellStyleXfs>
  <cellXfs count="56">
    <xf numFmtId="0" fontId="0" fillId="0" borderId="0" xfId="0"/>
    <xf numFmtId="0" fontId="1" fillId="0" borderId="0" xfId="0" applyFont="1" applyFill="1" applyAlignment="1" applyProtection="1"/>
    <xf numFmtId="0" fontId="0" fillId="0" borderId="0" xfId="0" applyFill="1" applyProtection="1"/>
    <xf numFmtId="0" fontId="1" fillId="3" borderId="0" xfId="0" applyFont="1" applyFill="1" applyProtection="1"/>
    <xf numFmtId="0" fontId="0" fillId="0" borderId="0" xfId="0" applyProtection="1"/>
    <xf numFmtId="0" fontId="1" fillId="0" borderId="0" xfId="0" applyFont="1" applyFill="1" applyProtection="1"/>
    <xf numFmtId="0" fontId="0" fillId="2" borderId="0" xfId="0"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4" fontId="1" fillId="4" borderId="0" xfId="0" applyNumberFormat="1" applyFont="1" applyFill="1" applyProtection="1"/>
    <xf numFmtId="0" fontId="9" fillId="0" borderId="0" xfId="2" applyFont="1" applyAlignment="1">
      <alignment horizontal="left" vertical="top"/>
    </xf>
    <xf numFmtId="0" fontId="10" fillId="0" borderId="0" xfId="2" applyFont="1" applyAlignment="1">
      <alignment horizontal="left" vertical="top"/>
    </xf>
    <xf numFmtId="166" fontId="10" fillId="0" borderId="0" xfId="2" applyNumberFormat="1" applyFont="1" applyAlignment="1">
      <alignment horizontal="left" vertical="top"/>
    </xf>
    <xf numFmtId="0" fontId="8" fillId="0" borderId="0" xfId="2"/>
    <xf numFmtId="0" fontId="14" fillId="8" borderId="2" xfId="2" applyFont="1" applyFill="1" applyBorder="1" applyAlignment="1">
      <alignment vertical="center" wrapText="1"/>
    </xf>
    <xf numFmtId="9" fontId="15" fillId="7" borderId="0" xfId="2" applyNumberFormat="1" applyFont="1" applyFill="1" applyAlignment="1">
      <alignment horizontal="center" wrapText="1"/>
    </xf>
    <xf numFmtId="0" fontId="17" fillId="10" borderId="2" xfId="0" applyFont="1" applyFill="1" applyBorder="1" applyAlignment="1">
      <alignment horizontal="left" vertical="center" wrapText="1"/>
    </xf>
    <xf numFmtId="0" fontId="19" fillId="0" borderId="0" xfId="2" applyFont="1"/>
    <xf numFmtId="44" fontId="16" fillId="11" borderId="2" xfId="1" applyFont="1" applyFill="1" applyBorder="1" applyAlignment="1">
      <alignment horizontal="left" vertical="center" wrapText="1"/>
    </xf>
    <xf numFmtId="0" fontId="12" fillId="10" borderId="2"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6" fillId="3" borderId="2" xfId="0" applyFont="1" applyFill="1" applyBorder="1" applyAlignment="1">
      <alignment horizontal="left" vertical="center" wrapText="1"/>
    </xf>
    <xf numFmtId="44" fontId="17" fillId="2" borderId="2" xfId="1" applyFont="1" applyFill="1" applyBorder="1" applyAlignment="1" applyProtection="1">
      <alignment horizontal="left" vertical="center" wrapText="1"/>
      <protection locked="0"/>
    </xf>
    <xf numFmtId="0" fontId="18" fillId="2" borderId="2" xfId="0" applyFont="1" applyFill="1" applyBorder="1" applyAlignment="1" applyProtection="1">
      <alignment horizontal="left" vertical="center" wrapText="1"/>
      <protection locked="0"/>
    </xf>
    <xf numFmtId="0" fontId="17" fillId="2" borderId="2" xfId="0" applyFont="1" applyFill="1" applyBorder="1" applyAlignment="1" applyProtection="1">
      <alignment horizontal="left" vertical="center" wrapText="1"/>
      <protection locked="0"/>
    </xf>
    <xf numFmtId="0" fontId="12" fillId="7" borderId="0" xfId="2" applyFont="1" applyFill="1" applyAlignment="1">
      <alignment horizontal="left" vertical="top" wrapText="1"/>
    </xf>
    <xf numFmtId="0" fontId="6" fillId="6" borderId="0" xfId="0" applyFont="1" applyFill="1" applyAlignment="1">
      <alignment horizontal="center" vertical="center"/>
    </xf>
    <xf numFmtId="0" fontId="7" fillId="6" borderId="0" xfId="0" applyFont="1" applyFill="1" applyAlignment="1">
      <alignment horizontal="center" vertical="center"/>
    </xf>
    <xf numFmtId="0" fontId="11" fillId="7" borderId="1" xfId="2" applyFont="1" applyFill="1" applyBorder="1" applyAlignment="1">
      <alignment horizontal="left" vertical="center" wrapText="1"/>
    </xf>
    <xf numFmtId="0" fontId="11" fillId="7" borderId="0" xfId="2" applyFont="1" applyFill="1" applyAlignment="1">
      <alignment horizontal="left" vertical="center" wrapText="1"/>
    </xf>
    <xf numFmtId="0" fontId="12" fillId="7" borderId="1" xfId="2" applyFont="1" applyFill="1" applyBorder="1" applyAlignment="1">
      <alignment horizontal="left" vertical="center" wrapText="1"/>
    </xf>
    <xf numFmtId="0" fontId="12" fillId="7" borderId="0" xfId="2" applyFont="1" applyFill="1" applyAlignment="1">
      <alignment horizontal="left" vertical="center" wrapText="1"/>
    </xf>
    <xf numFmtId="0" fontId="12" fillId="7" borderId="0" xfId="2" quotePrefix="1" applyFont="1" applyFill="1" applyAlignment="1">
      <alignment horizontal="left" vertical="top" wrapText="1"/>
    </xf>
    <xf numFmtId="0" fontId="17" fillId="2" borderId="2" xfId="0" applyFont="1" applyFill="1" applyBorder="1" applyAlignment="1" applyProtection="1">
      <alignment horizontal="left" vertical="top" wrapText="1"/>
      <protection locked="0"/>
    </xf>
    <xf numFmtId="0" fontId="16" fillId="3" borderId="2" xfId="0" applyFont="1" applyFill="1" applyBorder="1" applyAlignment="1">
      <alignment horizontal="left" vertical="center" wrapText="1"/>
    </xf>
    <xf numFmtId="0" fontId="18" fillId="2" borderId="2" xfId="0" applyFont="1" applyFill="1" applyBorder="1" applyAlignment="1" applyProtection="1">
      <alignment horizontal="left" vertical="top" wrapText="1"/>
      <protection locked="0"/>
    </xf>
    <xf numFmtId="0" fontId="16" fillId="3" borderId="2"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Alignment="1">
      <alignment horizontal="center" vertical="center" wrapText="1"/>
    </xf>
    <xf numFmtId="0" fontId="16" fillId="3" borderId="5"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0" fillId="3" borderId="0" xfId="0" applyFill="1" applyAlignment="1" applyProtection="1">
      <alignment horizontal="center"/>
    </xf>
    <xf numFmtId="0" fontId="1" fillId="3" borderId="0" xfId="0" applyFont="1" applyFill="1" applyAlignment="1" applyProtection="1">
      <alignment horizontal="center"/>
    </xf>
    <xf numFmtId="165" fontId="4" fillId="4"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1" fillId="0" borderId="0" xfId="0" applyFont="1" applyFill="1" applyAlignment="1" applyProtection="1">
      <alignment horizontal="right"/>
    </xf>
    <xf numFmtId="0" fontId="20" fillId="0" borderId="2" xfId="0" applyFont="1" applyBorder="1" applyAlignment="1">
      <alignment horizontal="left" vertical="center" wrapText="1"/>
    </xf>
    <xf numFmtId="0" fontId="20" fillId="0" borderId="5" xfId="2" applyFont="1" applyBorder="1" applyAlignment="1">
      <alignment horizontal="left"/>
    </xf>
    <xf numFmtId="0" fontId="20" fillId="0" borderId="3" xfId="2" applyFont="1" applyBorder="1" applyAlignment="1">
      <alignment horizontal="left"/>
    </xf>
    <xf numFmtId="0" fontId="20" fillId="0" borderId="6" xfId="2" applyFont="1" applyBorder="1" applyAlignment="1">
      <alignment horizontal="left"/>
    </xf>
    <xf numFmtId="0" fontId="20" fillId="0" borderId="2" xfId="2" applyFont="1" applyBorder="1" applyAlignment="1">
      <alignment horizontal="left"/>
    </xf>
    <xf numFmtId="0" fontId="21" fillId="9" borderId="2" xfId="2" applyFont="1" applyFill="1" applyBorder="1" applyAlignment="1" applyProtection="1">
      <alignment horizontal="left" vertical="center" wrapText="1"/>
      <protection locked="0"/>
    </xf>
    <xf numFmtId="0" fontId="1" fillId="2" borderId="0" xfId="0" applyFont="1" applyFill="1" applyAlignment="1" applyProtection="1">
      <alignment horizontal="right"/>
    </xf>
    <xf numFmtId="44" fontId="0" fillId="5" borderId="0" xfId="0" applyNumberFormat="1" applyFill="1" applyProtection="1"/>
  </cellXfs>
  <cellStyles count="3">
    <cellStyle name="Normal 4" xfId="2" xr:uid="{E317F28C-8433-42BA-936B-0EFFF6958C0A}"/>
    <cellStyle name="Standaard" xfId="0" builtinId="0"/>
    <cellStyle name="Valuta" xfId="1" builtinId="4"/>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C7DB-4332-BDAA-7AA8C706CFFC}"/>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Prijsbeoordeling!$I$8:$J$8</c:f>
              <c:numCache>
                <c:formatCode>General</c:formatCode>
                <c:ptCount val="2"/>
                <c:pt idx="0">
                  <c:v>0</c:v>
                </c:pt>
                <c:pt idx="1">
                  <c:v>200000</c:v>
                </c:pt>
              </c:numCache>
            </c:numRef>
          </c:xVal>
          <c:yVal>
            <c:numRef>
              <c:f>Prijsbeoordeling!$I$9:$J$9</c:f>
              <c:numCache>
                <c:formatCode>General</c:formatCode>
                <c:ptCount val="2"/>
                <c:pt idx="0">
                  <c:v>100</c:v>
                </c:pt>
                <c:pt idx="1">
                  <c:v>100</c:v>
                </c:pt>
              </c:numCache>
            </c:numRef>
          </c:yVal>
          <c:smooth val="0"/>
          <c:extLst>
            <c:ext xmlns:c16="http://schemas.microsoft.com/office/drawing/2014/chart" uri="{C3380CC4-5D6E-409C-BE32-E72D297353CC}">
              <c16:uniqueId val="{00000001-C7DB-4332-BDAA-7AA8C706CFFC}"/>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C7DB-4332-BDAA-7AA8C706CFFC}"/>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Prijsbeoordeling!$J$8:$K$8</c:f>
              <c:numCache>
                <c:formatCode>General</c:formatCode>
                <c:ptCount val="2"/>
                <c:pt idx="0">
                  <c:v>200000</c:v>
                </c:pt>
                <c:pt idx="1">
                  <c:v>400000</c:v>
                </c:pt>
              </c:numCache>
            </c:numRef>
          </c:xVal>
          <c:yVal>
            <c:numRef>
              <c:f>Prijsbeoordeling!$J$9:$K$9</c:f>
              <c:numCache>
                <c:formatCode>General</c:formatCode>
                <c:ptCount val="2"/>
                <c:pt idx="0">
                  <c:v>100</c:v>
                </c:pt>
                <c:pt idx="1">
                  <c:v>0</c:v>
                </c:pt>
              </c:numCache>
            </c:numRef>
          </c:yVal>
          <c:smooth val="0"/>
          <c:extLst>
            <c:ext xmlns:c16="http://schemas.microsoft.com/office/drawing/2014/chart" uri="{C3380CC4-5D6E-409C-BE32-E72D297353CC}">
              <c16:uniqueId val="{00000003-C7DB-4332-BDAA-7AA8C706CFFC}"/>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C7DB-4332-BDAA-7AA8C706CFFC}"/>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C7DB-4332-BDAA-7AA8C706CFFC}"/>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Prijsbeoordeling!$M$8</c:f>
              <c:numCache>
                <c:formatCode>General</c:formatCode>
                <c:ptCount val="1"/>
                <c:pt idx="0">
                  <c:v>0</c:v>
                </c:pt>
              </c:numCache>
            </c:numRef>
          </c:xVal>
          <c:yVal>
            <c:numRef>
              <c:f>Prijsbeoordeling!$M$9</c:f>
              <c:numCache>
                <c:formatCode>0</c:formatCode>
                <c:ptCount val="1"/>
                <c:pt idx="0">
                  <c:v>100</c:v>
                </c:pt>
              </c:numCache>
            </c:numRef>
          </c:yVal>
          <c:smooth val="0"/>
          <c:extLst>
            <c:ext xmlns:c16="http://schemas.microsoft.com/office/drawing/2014/chart" uri="{C3380CC4-5D6E-409C-BE32-E72D297353CC}">
              <c16:uniqueId val="{00000005-C7DB-4332-BDAA-7AA8C706CFFC}"/>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Prijsbeoordeling!$L$11:$M$11</c:f>
              <c:numCache>
                <c:formatCode>General</c:formatCode>
                <c:ptCount val="2"/>
                <c:pt idx="0">
                  <c:v>0</c:v>
                </c:pt>
                <c:pt idx="1">
                  <c:v>200000</c:v>
                </c:pt>
              </c:numCache>
            </c:numRef>
          </c:xVal>
          <c:yVal>
            <c:numRef>
              <c:f>Prijsbeoordeling!$L$12:$M$12</c:f>
              <c:numCache>
                <c:formatCode>General</c:formatCode>
                <c:ptCount val="2"/>
                <c:pt idx="0">
                  <c:v>100</c:v>
                </c:pt>
                <c:pt idx="1">
                  <c:v>100</c:v>
                </c:pt>
              </c:numCache>
            </c:numRef>
          </c:yVal>
          <c:smooth val="0"/>
          <c:extLst>
            <c:ext xmlns:c16="http://schemas.microsoft.com/office/drawing/2014/chart" uri="{C3380CC4-5D6E-409C-BE32-E72D297353CC}">
              <c16:uniqueId val="{00000006-C7DB-4332-BDAA-7AA8C706CFFC}"/>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Prijsbeoordeling!$M$11:$N$11</c:f>
              <c:numCache>
                <c:formatCode>General</c:formatCode>
                <c:ptCount val="2"/>
                <c:pt idx="0">
                  <c:v>200000</c:v>
                </c:pt>
                <c:pt idx="1">
                  <c:v>200000</c:v>
                </c:pt>
              </c:numCache>
            </c:numRef>
          </c:xVal>
          <c:yVal>
            <c:numRef>
              <c:f>Prijsbeoordeling!$M$12:$N$12</c:f>
              <c:numCache>
                <c:formatCode>General</c:formatCode>
                <c:ptCount val="2"/>
                <c:pt idx="0">
                  <c:v>100</c:v>
                </c:pt>
                <c:pt idx="1">
                  <c:v>0</c:v>
                </c:pt>
              </c:numCache>
            </c:numRef>
          </c:yVal>
          <c:smooth val="0"/>
          <c:extLst>
            <c:ext xmlns:c16="http://schemas.microsoft.com/office/drawing/2014/chart" uri="{C3380CC4-5D6E-409C-BE32-E72D297353CC}">
              <c16:uniqueId val="{00000007-C7DB-4332-BDAA-7AA8C706CFFC}"/>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3</xdr:row>
      <xdr:rowOff>0</xdr:rowOff>
    </xdr:from>
    <xdr:to>
      <xdr:col>15</xdr:col>
      <xdr:colOff>609599</xdr:colOff>
      <xdr:row>27</xdr:row>
      <xdr:rowOff>19050</xdr:rowOff>
    </xdr:to>
    <xdr:graphicFrame macro="">
      <xdr:nvGraphicFramePr>
        <xdr:cNvPr id="2" name="Grafiek 1">
          <a:extLst>
            <a:ext uri="{FF2B5EF4-FFF2-40B4-BE49-F238E27FC236}">
              <a16:creationId xmlns:a16="http://schemas.microsoft.com/office/drawing/2014/main" id="{B9AF37D2-5621-4AF9-8E03-9AD5DAC85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C7BC-8747-4F82-B8E2-DAD5D7B1B43C}">
  <dimension ref="A1:H41"/>
  <sheetViews>
    <sheetView tabSelected="1" workbookViewId="0">
      <selection activeCell="C22" sqref="C22"/>
    </sheetView>
  </sheetViews>
  <sheetFormatPr defaultColWidth="12.5703125" defaultRowHeight="15.75" x14ac:dyDescent="0.25"/>
  <cols>
    <col min="1" max="3" width="39.42578125" style="14" customWidth="1"/>
    <col min="4" max="4" width="18.42578125" style="14" customWidth="1"/>
    <col min="5" max="5" width="12.5703125" style="14"/>
    <col min="6" max="6" width="31.5703125" style="14" customWidth="1"/>
    <col min="7" max="7" width="6.42578125" style="14" customWidth="1"/>
    <col min="8" max="16384" width="12.5703125" style="14"/>
  </cols>
  <sheetData>
    <row r="1" spans="1:8" customFormat="1" ht="24.75" x14ac:dyDescent="0.25">
      <c r="A1" s="27" t="s">
        <v>25</v>
      </c>
      <c r="B1" s="27"/>
      <c r="C1" s="27"/>
      <c r="D1" s="27"/>
      <c r="E1" s="27"/>
      <c r="F1" s="27"/>
      <c r="G1" s="27"/>
      <c r="H1" s="27"/>
    </row>
    <row r="2" spans="1:8" customFormat="1" ht="19.5" x14ac:dyDescent="0.25">
      <c r="A2" s="28" t="s">
        <v>26</v>
      </c>
      <c r="B2" s="28"/>
      <c r="C2" s="28"/>
      <c r="D2" s="28"/>
      <c r="E2" s="28"/>
      <c r="F2" s="28"/>
      <c r="G2" s="28"/>
      <c r="H2" s="28"/>
    </row>
    <row r="3" spans="1:8" x14ac:dyDescent="0.25">
      <c r="A3" s="11"/>
      <c r="B3" s="11"/>
      <c r="C3" s="11"/>
      <c r="D3" s="12"/>
      <c r="E3" s="12"/>
      <c r="F3" s="12"/>
      <c r="G3" s="12"/>
      <c r="H3" s="13"/>
    </row>
    <row r="4" spans="1:8" x14ac:dyDescent="0.25">
      <c r="A4" s="29" t="s">
        <v>27</v>
      </c>
      <c r="B4" s="30"/>
      <c r="C4" s="30"/>
      <c r="D4" s="30"/>
      <c r="E4" s="30"/>
      <c r="F4" s="30"/>
      <c r="G4" s="30"/>
      <c r="H4" s="30"/>
    </row>
    <row r="5" spans="1:8" x14ac:dyDescent="0.25">
      <c r="A5" s="31" t="s">
        <v>28</v>
      </c>
      <c r="B5" s="32"/>
      <c r="C5" s="32"/>
      <c r="D5" s="32"/>
      <c r="E5" s="32"/>
      <c r="F5" s="32"/>
      <c r="G5" s="32"/>
      <c r="H5" s="32"/>
    </row>
    <row r="6" spans="1:8" x14ac:dyDescent="0.25">
      <c r="A6" s="31" t="s">
        <v>63</v>
      </c>
      <c r="B6" s="32"/>
      <c r="C6" s="32"/>
      <c r="D6" s="32"/>
      <c r="E6" s="32"/>
      <c r="F6" s="32"/>
      <c r="G6" s="32"/>
      <c r="H6" s="32"/>
    </row>
    <row r="7" spans="1:8" x14ac:dyDescent="0.25">
      <c r="A7" s="31" t="s">
        <v>29</v>
      </c>
      <c r="B7" s="32"/>
      <c r="C7" s="32"/>
      <c r="D7" s="32"/>
      <c r="E7" s="32"/>
      <c r="F7" s="32"/>
      <c r="G7" s="32"/>
      <c r="H7" s="32"/>
    </row>
    <row r="8" spans="1:8" x14ac:dyDescent="0.25">
      <c r="A8" s="29" t="s">
        <v>30</v>
      </c>
      <c r="B8" s="30"/>
      <c r="C8" s="30"/>
      <c r="D8" s="30"/>
      <c r="E8" s="30"/>
      <c r="F8" s="30"/>
      <c r="G8" s="30"/>
      <c r="H8" s="30"/>
    </row>
    <row r="9" spans="1:8" ht="27.75" customHeight="1" x14ac:dyDescent="0.25">
      <c r="A9" s="31" t="s">
        <v>31</v>
      </c>
      <c r="B9" s="32"/>
      <c r="C9" s="32"/>
      <c r="D9" s="32"/>
      <c r="E9" s="32"/>
      <c r="F9" s="32"/>
      <c r="G9" s="32"/>
      <c r="H9" s="32"/>
    </row>
    <row r="10" spans="1:8" x14ac:dyDescent="0.25">
      <c r="A10" s="31" t="s">
        <v>32</v>
      </c>
      <c r="B10" s="32"/>
      <c r="C10" s="32"/>
      <c r="D10" s="32"/>
      <c r="E10" s="32"/>
      <c r="F10" s="32"/>
      <c r="G10" s="32"/>
      <c r="H10" s="32"/>
    </row>
    <row r="11" spans="1:8" x14ac:dyDescent="0.25">
      <c r="A11" s="31" t="s">
        <v>33</v>
      </c>
      <c r="B11" s="32"/>
      <c r="C11" s="32"/>
      <c r="D11" s="32"/>
      <c r="E11" s="32"/>
      <c r="F11" s="32"/>
      <c r="G11" s="32"/>
      <c r="H11" s="32"/>
    </row>
    <row r="12" spans="1:8" ht="27" customHeight="1" x14ac:dyDescent="0.25">
      <c r="A12" s="33" t="s">
        <v>62</v>
      </c>
      <c r="B12" s="26"/>
      <c r="C12" s="26"/>
      <c r="D12" s="26"/>
      <c r="E12" s="26"/>
      <c r="F12" s="26"/>
      <c r="G12" s="26"/>
      <c r="H12" s="26"/>
    </row>
    <row r="13" spans="1:8" ht="36.75" customHeight="1" x14ac:dyDescent="0.25">
      <c r="A13" s="26" t="s">
        <v>67</v>
      </c>
      <c r="B13" s="26"/>
      <c r="C13" s="26"/>
      <c r="D13" s="26"/>
      <c r="E13" s="26"/>
      <c r="F13" s="26"/>
      <c r="G13" s="26"/>
      <c r="H13" s="26"/>
    </row>
    <row r="14" spans="1:8" x14ac:dyDescent="0.25">
      <c r="A14" s="15" t="s">
        <v>34</v>
      </c>
      <c r="B14" s="53" t="s">
        <v>72</v>
      </c>
      <c r="C14" s="53"/>
      <c r="E14" s="16"/>
      <c r="F14" s="16"/>
      <c r="G14" s="16"/>
      <c r="H14" s="16"/>
    </row>
    <row r="15" spans="1:8" x14ac:dyDescent="0.25">
      <c r="A15" s="12"/>
      <c r="B15" s="12"/>
      <c r="C15" s="12"/>
      <c r="D15" s="12"/>
      <c r="E15" s="12"/>
      <c r="F15" s="12"/>
      <c r="G15" s="12"/>
      <c r="H15" s="13"/>
    </row>
    <row r="16" spans="1:8" x14ac:dyDescent="0.25">
      <c r="A16" s="22" t="s">
        <v>35</v>
      </c>
      <c r="B16" s="22" t="s">
        <v>36</v>
      </c>
      <c r="C16" s="22" t="s">
        <v>64</v>
      </c>
      <c r="D16" s="35" t="s">
        <v>38</v>
      </c>
      <c r="E16" s="35"/>
      <c r="F16" s="35"/>
      <c r="G16" s="12"/>
      <c r="H16" s="13"/>
    </row>
    <row r="17" spans="1:8" ht="33.75" x14ac:dyDescent="0.25">
      <c r="A17" s="17" t="s">
        <v>39</v>
      </c>
      <c r="B17" s="17" t="s">
        <v>60</v>
      </c>
      <c r="C17" s="23">
        <v>0</v>
      </c>
      <c r="D17" s="36" t="s">
        <v>71</v>
      </c>
      <c r="E17" s="34"/>
      <c r="F17" s="34"/>
      <c r="G17" s="12"/>
      <c r="H17" s="13"/>
    </row>
    <row r="18" spans="1:8" ht="45" x14ac:dyDescent="0.25">
      <c r="A18" s="17" t="s">
        <v>40</v>
      </c>
      <c r="B18" s="17" t="s">
        <v>41</v>
      </c>
      <c r="C18" s="23">
        <v>0</v>
      </c>
      <c r="D18" s="36" t="s">
        <v>42</v>
      </c>
      <c r="E18" s="36"/>
      <c r="F18" s="36"/>
      <c r="G18" s="12"/>
      <c r="H18" s="13"/>
    </row>
    <row r="19" spans="1:8" x14ac:dyDescent="0.25">
      <c r="A19" s="17" t="s">
        <v>43</v>
      </c>
      <c r="B19" s="17" t="s">
        <v>44</v>
      </c>
      <c r="C19" s="23">
        <v>0</v>
      </c>
      <c r="D19" s="36" t="s">
        <v>42</v>
      </c>
      <c r="E19" s="36"/>
      <c r="F19" s="36"/>
      <c r="G19" s="18"/>
      <c r="H19" s="18"/>
    </row>
    <row r="20" spans="1:8" x14ac:dyDescent="0.25">
      <c r="A20" s="24" t="s">
        <v>45</v>
      </c>
      <c r="B20" s="25"/>
      <c r="C20" s="23">
        <v>0</v>
      </c>
      <c r="D20" s="36" t="s">
        <v>42</v>
      </c>
      <c r="E20" s="36"/>
      <c r="F20" s="36"/>
      <c r="G20" s="18"/>
      <c r="H20" s="18"/>
    </row>
    <row r="21" spans="1:8" x14ac:dyDescent="0.25">
      <c r="A21" s="24" t="s">
        <v>45</v>
      </c>
      <c r="B21" s="25"/>
      <c r="C21" s="23">
        <v>0</v>
      </c>
      <c r="D21" s="36" t="s">
        <v>42</v>
      </c>
      <c r="E21" s="36"/>
      <c r="F21" s="36"/>
      <c r="G21" s="18"/>
      <c r="H21" s="18"/>
    </row>
    <row r="22" spans="1:8" x14ac:dyDescent="0.25">
      <c r="A22" s="22" t="s">
        <v>46</v>
      </c>
      <c r="B22" s="22"/>
      <c r="C22" s="19">
        <f>SUM(C17:C21)</f>
        <v>0</v>
      </c>
      <c r="D22" s="37"/>
      <c r="E22" s="37"/>
      <c r="F22" s="37"/>
      <c r="G22" s="18"/>
      <c r="H22" s="18"/>
    </row>
    <row r="23" spans="1:8" ht="22.5" customHeight="1" x14ac:dyDescent="0.25">
      <c r="A23" s="48" t="s">
        <v>61</v>
      </c>
      <c r="B23" s="48"/>
      <c r="C23" s="48"/>
      <c r="D23" s="48"/>
      <c r="E23" s="48"/>
      <c r="F23" s="48"/>
      <c r="G23" s="18"/>
      <c r="H23" s="18"/>
    </row>
    <row r="24" spans="1:8" x14ac:dyDescent="0.25">
      <c r="A24" s="38"/>
      <c r="B24" s="38"/>
      <c r="C24" s="38"/>
      <c r="D24" s="38"/>
      <c r="E24" s="39"/>
      <c r="F24" s="39"/>
      <c r="G24" s="18"/>
      <c r="H24" s="18"/>
    </row>
    <row r="25" spans="1:8" x14ac:dyDescent="0.25">
      <c r="A25" s="22" t="s">
        <v>47</v>
      </c>
      <c r="B25" s="22"/>
      <c r="C25" s="22" t="s">
        <v>64</v>
      </c>
      <c r="D25" s="35" t="s">
        <v>48</v>
      </c>
      <c r="E25" s="35"/>
      <c r="F25" s="35"/>
      <c r="G25" s="18"/>
      <c r="H25" s="18"/>
    </row>
    <row r="26" spans="1:8" ht="22.5" x14ac:dyDescent="0.25">
      <c r="A26" s="17" t="s">
        <v>65</v>
      </c>
      <c r="B26" s="17" t="s">
        <v>49</v>
      </c>
      <c r="C26" s="23">
        <v>0</v>
      </c>
      <c r="D26" s="36" t="s">
        <v>71</v>
      </c>
      <c r="E26" s="34"/>
      <c r="F26" s="34"/>
      <c r="G26" s="18"/>
      <c r="H26" s="18"/>
    </row>
    <row r="27" spans="1:8" ht="15.75" customHeight="1" x14ac:dyDescent="0.25">
      <c r="A27" s="17" t="s">
        <v>50</v>
      </c>
      <c r="B27" s="17" t="s">
        <v>51</v>
      </c>
      <c r="C27" s="23">
        <v>0</v>
      </c>
      <c r="D27" s="36" t="s">
        <v>42</v>
      </c>
      <c r="E27" s="36"/>
      <c r="F27" s="36"/>
      <c r="G27" s="18"/>
      <c r="H27" s="18"/>
    </row>
    <row r="28" spans="1:8" ht="15.75" customHeight="1" x14ac:dyDescent="0.25">
      <c r="A28" s="17" t="s">
        <v>52</v>
      </c>
      <c r="B28" s="20" t="s">
        <v>53</v>
      </c>
      <c r="C28" s="23">
        <v>0</v>
      </c>
      <c r="D28" s="36" t="s">
        <v>42</v>
      </c>
      <c r="E28" s="36"/>
      <c r="F28" s="36"/>
      <c r="G28" s="18"/>
      <c r="H28" s="18"/>
    </row>
    <row r="29" spans="1:8" x14ac:dyDescent="0.25">
      <c r="A29" s="24" t="s">
        <v>45</v>
      </c>
      <c r="B29" s="25"/>
      <c r="C29" s="23">
        <v>0</v>
      </c>
      <c r="D29" s="36" t="s">
        <v>42</v>
      </c>
      <c r="E29" s="36"/>
      <c r="F29" s="36"/>
      <c r="G29" s="18"/>
      <c r="H29" s="18"/>
    </row>
    <row r="30" spans="1:8" x14ac:dyDescent="0.25">
      <c r="A30" s="24" t="s">
        <v>45</v>
      </c>
      <c r="B30" s="25"/>
      <c r="C30" s="23">
        <v>0</v>
      </c>
      <c r="D30" s="36" t="s">
        <v>42</v>
      </c>
      <c r="E30" s="36"/>
      <c r="F30" s="36"/>
      <c r="G30" s="18"/>
      <c r="H30" s="18"/>
    </row>
    <row r="31" spans="1:8" x14ac:dyDescent="0.25">
      <c r="A31" s="22" t="s">
        <v>54</v>
      </c>
      <c r="B31" s="22"/>
      <c r="C31" s="19">
        <f>SUM(C26:C30)</f>
        <v>0</v>
      </c>
      <c r="D31" s="40"/>
      <c r="E31" s="41"/>
      <c r="F31" s="42"/>
      <c r="G31" s="18"/>
      <c r="H31" s="18"/>
    </row>
    <row r="32" spans="1:8" x14ac:dyDescent="0.25">
      <c r="A32" s="22" t="s">
        <v>55</v>
      </c>
      <c r="B32" s="21" t="s">
        <v>56</v>
      </c>
      <c r="C32" s="19">
        <f>C31*8</f>
        <v>0</v>
      </c>
      <c r="D32" s="40"/>
      <c r="E32" s="41"/>
      <c r="F32" s="42"/>
      <c r="G32" s="18"/>
      <c r="H32" s="18"/>
    </row>
    <row r="33" spans="1:8" ht="12" customHeight="1" x14ac:dyDescent="0.25">
      <c r="A33" s="49" t="s">
        <v>66</v>
      </c>
      <c r="B33" s="50"/>
      <c r="C33" s="50"/>
      <c r="D33" s="50"/>
      <c r="E33" s="50"/>
      <c r="F33" s="51"/>
      <c r="G33" s="18"/>
      <c r="H33" s="18"/>
    </row>
    <row r="35" spans="1:8" x14ac:dyDescent="0.25">
      <c r="B35" s="22" t="s">
        <v>57</v>
      </c>
      <c r="C35" s="19">
        <f>C22+C32</f>
        <v>0</v>
      </c>
    </row>
    <row r="37" spans="1:8" x14ac:dyDescent="0.25">
      <c r="A37" s="22" t="s">
        <v>68</v>
      </c>
      <c r="B37" s="22"/>
      <c r="C37" s="22" t="s">
        <v>37</v>
      </c>
      <c r="D37" s="35" t="s">
        <v>48</v>
      </c>
      <c r="E37" s="35"/>
      <c r="F37" s="35"/>
      <c r="G37" s="18"/>
      <c r="H37" s="18"/>
    </row>
    <row r="38" spans="1:8" x14ac:dyDescent="0.25">
      <c r="A38" s="17" t="s">
        <v>58</v>
      </c>
      <c r="B38" s="24" t="s">
        <v>59</v>
      </c>
      <c r="C38" s="23">
        <v>0</v>
      </c>
      <c r="D38" s="36" t="s">
        <v>42</v>
      </c>
      <c r="E38" s="36"/>
      <c r="F38" s="36"/>
      <c r="G38" s="18"/>
      <c r="H38" s="18"/>
    </row>
    <row r="39" spans="1:8" ht="22.5" x14ac:dyDescent="0.25">
      <c r="A39" s="24" t="s">
        <v>70</v>
      </c>
      <c r="B39" s="25"/>
      <c r="C39" s="23">
        <v>0</v>
      </c>
      <c r="D39" s="36" t="s">
        <v>42</v>
      </c>
      <c r="E39" s="36"/>
      <c r="F39" s="36"/>
      <c r="G39" s="18"/>
      <c r="H39" s="18"/>
    </row>
    <row r="40" spans="1:8" x14ac:dyDescent="0.25">
      <c r="A40" s="24" t="s">
        <v>45</v>
      </c>
      <c r="B40" s="25"/>
      <c r="C40" s="23">
        <v>0</v>
      </c>
      <c r="D40" s="36" t="s">
        <v>42</v>
      </c>
      <c r="E40" s="36"/>
      <c r="F40" s="36"/>
      <c r="G40" s="18"/>
      <c r="H40" s="18"/>
    </row>
    <row r="41" spans="1:8" ht="12" customHeight="1" x14ac:dyDescent="0.25">
      <c r="A41" s="52" t="s">
        <v>69</v>
      </c>
      <c r="B41" s="52"/>
      <c r="C41" s="52"/>
      <c r="D41" s="52"/>
      <c r="E41" s="52"/>
      <c r="F41" s="52"/>
    </row>
  </sheetData>
  <sheetProtection algorithmName="SHA-512" hashValue="FJCxV+84CRMDGBfDEc8Ex85DzDWgBhapkaB1DsVwIgrUKqhOW5xinAzfHdRxMdFrMT/fB2pOHg1ujxOMy+iF3A==" saltValue="55fTEHd6Vk9kH441nY8UAg==" spinCount="100000" sheet="1" objects="1" scenarios="1"/>
  <mergeCells count="36">
    <mergeCell ref="A41:F41"/>
    <mergeCell ref="D37:F37"/>
    <mergeCell ref="D38:F38"/>
    <mergeCell ref="D39:F39"/>
    <mergeCell ref="D40:F40"/>
    <mergeCell ref="D28:F28"/>
    <mergeCell ref="D29:F29"/>
    <mergeCell ref="D30:F30"/>
    <mergeCell ref="D31:F31"/>
    <mergeCell ref="D32:F32"/>
    <mergeCell ref="A33:F33"/>
    <mergeCell ref="D27:F27"/>
    <mergeCell ref="B14:C14"/>
    <mergeCell ref="D16:F16"/>
    <mergeCell ref="D17:F17"/>
    <mergeCell ref="D18:F18"/>
    <mergeCell ref="D19:F19"/>
    <mergeCell ref="D20:F20"/>
    <mergeCell ref="A23:F23"/>
    <mergeCell ref="D21:F21"/>
    <mergeCell ref="D22:F22"/>
    <mergeCell ref="A24:F24"/>
    <mergeCell ref="D25:F25"/>
    <mergeCell ref="D26:F26"/>
    <mergeCell ref="A13:H13"/>
    <mergeCell ref="A1:H1"/>
    <mergeCell ref="A2:H2"/>
    <mergeCell ref="A4:H4"/>
    <mergeCell ref="A5:H5"/>
    <mergeCell ref="A6:H6"/>
    <mergeCell ref="A7:H7"/>
    <mergeCell ref="A8:H8"/>
    <mergeCell ref="A9:H9"/>
    <mergeCell ref="A10:H10"/>
    <mergeCell ref="A11:H11"/>
    <mergeCell ref="A12:H12"/>
  </mergeCells>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32"/>
  <sheetViews>
    <sheetView workbookViewId="0">
      <selection activeCell="B14" sqref="B14"/>
    </sheetView>
  </sheetViews>
  <sheetFormatPr defaultColWidth="9.140625" defaultRowHeight="15" x14ac:dyDescent="0.25"/>
  <cols>
    <col min="1" max="1" width="15.5703125" style="4" customWidth="1"/>
    <col min="2" max="3" width="13.7109375" style="4" customWidth="1"/>
    <col min="4" max="4" width="9.140625" style="4"/>
    <col min="5" max="5" width="4.140625" style="4" customWidth="1"/>
    <col min="6" max="16384" width="9.140625" style="4"/>
  </cols>
  <sheetData>
    <row r="2" spans="1:20" s="2" customFormat="1" x14ac:dyDescent="0.25">
      <c r="A2" s="44" t="s">
        <v>73</v>
      </c>
      <c r="B2" s="44"/>
      <c r="C2" s="44"/>
      <c r="D2" s="44"/>
      <c r="E2" s="44"/>
      <c r="F2" s="44"/>
      <c r="G2" s="44"/>
      <c r="H2" s="44"/>
      <c r="I2" s="44"/>
      <c r="J2" s="44"/>
      <c r="K2" s="44"/>
      <c r="L2" s="44"/>
      <c r="M2" s="44"/>
      <c r="N2" s="44"/>
      <c r="O2" s="44"/>
      <c r="P2" s="44"/>
      <c r="Q2" s="1"/>
      <c r="R2" s="1"/>
      <c r="S2" s="1"/>
      <c r="T2" s="1"/>
    </row>
    <row r="4" spans="1:20" x14ac:dyDescent="0.25">
      <c r="A4" s="3" t="s">
        <v>18</v>
      </c>
      <c r="B4" s="54" t="str">
        <f>Prijzenblad!B14</f>
        <v>&lt;voer uw naam in&gt;</v>
      </c>
      <c r="C4" s="54"/>
      <c r="D4" s="54"/>
      <c r="E4" s="2"/>
    </row>
    <row r="5" spans="1:20" x14ac:dyDescent="0.25">
      <c r="A5" s="5"/>
      <c r="B5" s="47"/>
      <c r="C5" s="47"/>
      <c r="D5" s="47"/>
      <c r="E5" s="2"/>
    </row>
    <row r="6" spans="1:20" x14ac:dyDescent="0.25">
      <c r="E6" s="2"/>
    </row>
    <row r="7" spans="1:20" x14ac:dyDescent="0.25">
      <c r="A7" s="43" t="s">
        <v>8</v>
      </c>
      <c r="B7" s="43"/>
      <c r="C7" s="43"/>
      <c r="D7" s="43"/>
      <c r="E7" s="2"/>
      <c r="I7" s="4" t="s">
        <v>4</v>
      </c>
      <c r="J7" s="4" t="s">
        <v>5</v>
      </c>
    </row>
    <row r="8" spans="1:20" x14ac:dyDescent="0.25">
      <c r="A8" s="4" t="s">
        <v>0</v>
      </c>
      <c r="B8" s="6">
        <v>200000</v>
      </c>
      <c r="C8" s="7" t="s">
        <v>6</v>
      </c>
      <c r="D8" s="4" t="s">
        <v>19</v>
      </c>
      <c r="E8" s="2"/>
      <c r="I8" s="4">
        <v>0</v>
      </c>
      <c r="J8" s="4">
        <f>PrKn</f>
        <v>200000</v>
      </c>
      <c r="K8" s="4">
        <f>PrMax</f>
        <v>400000</v>
      </c>
      <c r="M8" s="4">
        <f>PrIn</f>
        <v>0</v>
      </c>
    </row>
    <row r="9" spans="1:20" x14ac:dyDescent="0.25">
      <c r="A9" s="4" t="s">
        <v>1</v>
      </c>
      <c r="B9" s="6">
        <v>100</v>
      </c>
      <c r="C9" s="7" t="s">
        <v>7</v>
      </c>
      <c r="D9" s="4" t="s">
        <v>20</v>
      </c>
      <c r="E9" s="2"/>
      <c r="I9" s="4">
        <f>MaxPnt</f>
        <v>100</v>
      </c>
      <c r="J9" s="4">
        <f>PuKn</f>
        <v>100</v>
      </c>
      <c r="K9" s="4">
        <v>0</v>
      </c>
      <c r="M9" s="8">
        <f>IF(PrIn&lt;=PrMax,A24,0)</f>
        <v>100</v>
      </c>
    </row>
    <row r="10" spans="1:20" x14ac:dyDescent="0.25">
      <c r="A10" s="4" t="s">
        <v>2</v>
      </c>
      <c r="B10" s="6">
        <v>400000</v>
      </c>
      <c r="C10" s="7" t="s">
        <v>6</v>
      </c>
      <c r="D10" s="4" t="s">
        <v>21</v>
      </c>
      <c r="E10" s="2"/>
    </row>
    <row r="11" spans="1:20" x14ac:dyDescent="0.25">
      <c r="A11" s="4" t="s">
        <v>17</v>
      </c>
      <c r="B11" s="6">
        <v>100</v>
      </c>
      <c r="C11" s="7" t="s">
        <v>7</v>
      </c>
      <c r="E11" s="2"/>
      <c r="L11" s="4">
        <v>0</v>
      </c>
      <c r="M11" s="4">
        <f>PrKn</f>
        <v>200000</v>
      </c>
      <c r="N11" s="4">
        <f>PrKn</f>
        <v>200000</v>
      </c>
    </row>
    <row r="12" spans="1:20" x14ac:dyDescent="0.25">
      <c r="E12" s="2"/>
      <c r="L12" s="4">
        <f>PuKn</f>
        <v>100</v>
      </c>
      <c r="M12" s="4">
        <f>PuKn</f>
        <v>100</v>
      </c>
      <c r="N12" s="4">
        <v>0</v>
      </c>
    </row>
    <row r="13" spans="1:20" x14ac:dyDescent="0.25">
      <c r="A13" s="43" t="s">
        <v>9</v>
      </c>
      <c r="B13" s="43"/>
      <c r="C13" s="43"/>
      <c r="D13" s="43"/>
      <c r="E13" s="2"/>
    </row>
    <row r="14" spans="1:20" x14ac:dyDescent="0.25">
      <c r="A14" s="4" t="s">
        <v>3</v>
      </c>
      <c r="B14" s="55">
        <f>Prijzenblad!C35</f>
        <v>0</v>
      </c>
      <c r="C14" s="7" t="s">
        <v>6</v>
      </c>
      <c r="E14" s="2"/>
    </row>
    <row r="15" spans="1:20" x14ac:dyDescent="0.25">
      <c r="E15" s="2"/>
    </row>
    <row r="16" spans="1:20" x14ac:dyDescent="0.25">
      <c r="A16" s="43" t="s">
        <v>10</v>
      </c>
      <c r="B16" s="43"/>
      <c r="C16" s="43"/>
      <c r="D16" s="43"/>
      <c r="E16" s="2"/>
    </row>
    <row r="17" spans="1:5" x14ac:dyDescent="0.25">
      <c r="A17" s="4" t="s">
        <v>16</v>
      </c>
      <c r="E17" s="2"/>
    </row>
    <row r="18" spans="1:5" x14ac:dyDescent="0.25">
      <c r="E18" s="2"/>
    </row>
    <row r="19" spans="1:5" x14ac:dyDescent="0.25">
      <c r="B19" s="9" t="s">
        <v>13</v>
      </c>
      <c r="C19" s="9" t="s">
        <v>14</v>
      </c>
      <c r="E19" s="2"/>
    </row>
    <row r="20" spans="1:5" x14ac:dyDescent="0.25">
      <c r="A20" s="4" t="s">
        <v>11</v>
      </c>
      <c r="B20" s="10">
        <f>(PuKn-MaxPnt)/PrKn</f>
        <v>0</v>
      </c>
      <c r="C20" s="10">
        <f>MaxPnt</f>
        <v>100</v>
      </c>
      <c r="E20" s="2"/>
    </row>
    <row r="21" spans="1:5" x14ac:dyDescent="0.25">
      <c r="A21" s="4" t="s">
        <v>12</v>
      </c>
      <c r="B21" s="10">
        <f>(0-PuKn)/(PrMax-PrKn)</f>
        <v>-5.0000000000000001E-4</v>
      </c>
      <c r="C21" s="10">
        <f>PrMax*PuKn/(PrMax-PrKn)</f>
        <v>200</v>
      </c>
      <c r="E21" s="2"/>
    </row>
    <row r="22" spans="1:5" x14ac:dyDescent="0.25">
      <c r="E22" s="2"/>
    </row>
    <row r="23" spans="1:5" x14ac:dyDescent="0.25">
      <c r="A23" s="44" t="s">
        <v>15</v>
      </c>
      <c r="B23" s="44"/>
      <c r="C23" s="44"/>
      <c r="D23" s="44"/>
      <c r="E23" s="2"/>
    </row>
    <row r="24" spans="1:5" x14ac:dyDescent="0.25">
      <c r="A24" s="45">
        <f>IF(PrIn&lt;=PrKn,ROUND((PuKn-MaxPnt)/PrKn*PrIn+MaxPnt,3),IF(PrIn&gt;=PrMax,"0",ROUND(((0-PuKn)/(PrMax-PrKn))*PrIn+PrMax*PuKn/(PrMax-PrKn),3)))</f>
        <v>100</v>
      </c>
      <c r="B24" s="45"/>
      <c r="C24" s="45"/>
      <c r="D24" s="45"/>
      <c r="E24" s="2"/>
    </row>
    <row r="25" spans="1:5" ht="15" customHeight="1" x14ac:dyDescent="0.25">
      <c r="A25" s="45"/>
      <c r="B25" s="45"/>
      <c r="C25" s="45"/>
      <c r="D25" s="45"/>
      <c r="E25" s="2"/>
    </row>
    <row r="26" spans="1:5" ht="15" customHeight="1" x14ac:dyDescent="0.25">
      <c r="A26" s="46" t="s">
        <v>7</v>
      </c>
      <c r="B26" s="46"/>
      <c r="C26" s="46"/>
      <c r="D26" s="46"/>
      <c r="E26" s="2"/>
    </row>
    <row r="27" spans="1:5" ht="15" customHeight="1" x14ac:dyDescent="0.25">
      <c r="A27" s="46"/>
      <c r="B27" s="46"/>
      <c r="C27" s="46"/>
      <c r="D27" s="46"/>
      <c r="E27" s="2"/>
    </row>
    <row r="28" spans="1:5" x14ac:dyDescent="0.25">
      <c r="A28" s="4" t="s">
        <v>16</v>
      </c>
    </row>
    <row r="30" spans="1:5" x14ac:dyDescent="0.25">
      <c r="A30" s="4" t="s">
        <v>22</v>
      </c>
    </row>
    <row r="31" spans="1:5" x14ac:dyDescent="0.25">
      <c r="A31" s="4" t="s">
        <v>13</v>
      </c>
      <c r="B31" s="4" t="s">
        <v>23</v>
      </c>
    </row>
    <row r="32" spans="1:5" x14ac:dyDescent="0.25">
      <c r="A32" s="4" t="s">
        <v>14</v>
      </c>
      <c r="B32" s="4" t="s">
        <v>24</v>
      </c>
    </row>
  </sheetData>
  <sheetProtection algorithmName="SHA-512" hashValue="GW/j9xBAmj6jgIQmT/4U1n2nvD9Bps9mNbez/ZVCXw4Td+BNnoRPVbCBmNUYIZOv/8gTg+QjSY3anN5cF1s9Fw==" saltValue="JlQjevLBfQj6SkV3Pi2fNg==" spinCount="100000" sheet="1" objects="1" scenarios="1"/>
  <mergeCells count="9">
    <mergeCell ref="A16:D16"/>
    <mergeCell ref="A23:D23"/>
    <mergeCell ref="A24:D25"/>
    <mergeCell ref="A26:D27"/>
    <mergeCell ref="A2:P2"/>
    <mergeCell ref="B4:D4"/>
    <mergeCell ref="B5:D5"/>
    <mergeCell ref="A7:D7"/>
    <mergeCell ref="A13:D13"/>
  </mergeCells>
  <conditionalFormatting sqref="A26:D27">
    <cfRule type="containsText" dxfId="0" priority="1" operator="containsText" text="punten">
      <formula>NOT(ISERROR(SEARCH("punten",A26)))</formula>
    </cfRule>
  </conditionalFormatting>
  <pageMargins left="0.51181102362204722" right="0.51181102362204722" top="0.74803149606299213" bottom="0.74803149606299213" header="0.31496062992125984" footer="0.31496062992125984"/>
  <pageSetup paperSize="9" scale="86" orientation="landscape"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182F4727030945950DBC913ADEFD87" ma:contentTypeVersion="2" ma:contentTypeDescription="Een nieuw document maken." ma:contentTypeScope="" ma:versionID="64deac3989b7b44c3a3d6f35ee58f3c8">
  <xsd:schema xmlns:xsd="http://www.w3.org/2001/XMLSchema" xmlns:xs="http://www.w3.org/2001/XMLSchema" xmlns:p="http://schemas.microsoft.com/office/2006/metadata/properties" xmlns:ns2="e632de31-d551-4e65-ab24-723c7256b614" targetNamespace="http://schemas.microsoft.com/office/2006/metadata/properties" ma:root="true" ma:fieldsID="94e5cd53a183d206b77811063aa28573" ns2:_="">
    <xsd:import namespace="e632de31-d551-4e65-ab24-723c7256b61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2de31-d551-4e65-ab24-723c7256b614"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F28BB3-910D-45A4-94D5-BB8A5EBB6D6F}">
  <ds:schemaRefs>
    <ds:schemaRef ds:uri="e632de31-d551-4e65-ab24-723c7256b614"/>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62B9DCC-9DE8-49A0-A36C-EEEEC8085F85}">
  <ds:schemaRefs>
    <ds:schemaRef ds:uri="http://schemas.microsoft.com/sharepoint/v3/contenttype/forms"/>
  </ds:schemaRefs>
</ds:datastoreItem>
</file>

<file path=customXml/itemProps3.xml><?xml version="1.0" encoding="utf-8"?>
<ds:datastoreItem xmlns:ds="http://schemas.openxmlformats.org/officeDocument/2006/customXml" ds:itemID="{66356587-B5AC-452A-8C7F-B5D7117EF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32de31-d551-4e65-ab24-723c7256b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Prijzenblad</vt:lpstr>
      <vt:lpstr>Prijsbeoordeling</vt:lpstr>
      <vt:lpstr>Prijsbeoordeling!MaxPnt</vt:lpstr>
      <vt:lpstr>Prijsbeoordeling!PrIn</vt:lpstr>
      <vt:lpstr>Prijsbeoordeling!PrKn</vt:lpstr>
      <vt:lpstr>Prijsbeoordeling!PrMax</vt:lpstr>
      <vt:lpstr>Prijsbeoordeling!PuKn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Rijn, I.J. Van (Iris)</cp:lastModifiedBy>
  <cp:lastPrinted>2015-01-20T17:54:55Z</cp:lastPrinted>
  <dcterms:created xsi:type="dcterms:W3CDTF">2015-01-19T14:52:11Z</dcterms:created>
  <dcterms:modified xsi:type="dcterms:W3CDTF">2023-10-16T09:06:59Z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0x01010010182F4727030945950DBC913ADEFD87</vt:lpwstr>
  </property>
</Properties>
</file>