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Printing/Shared Documents/EA docs/Aanbestedingsdocumenten/"/>
    </mc:Choice>
  </mc:AlternateContent>
  <xr:revisionPtr revIDLastSave="365" documentId="8_{B238B94F-3291-4BE3-9C65-3D5CC0EF2DC1}" xr6:coauthVersionLast="47" xr6:coauthVersionMax="47" xr10:uidLastSave="{DE4EAE84-51B2-40A5-BEB6-C5592A4F8262}"/>
  <bookViews>
    <workbookView xWindow="-80" yWindow="-80" windowWidth="22720" windowHeight="14480" xr2:uid="{5CC44A88-FEB9-42CF-A0DD-8BCB9C2DA10C}"/>
  </bookViews>
  <sheets>
    <sheet name="Totaaloverzicht" sheetId="4" r:id="rId1"/>
    <sheet name="Hardware - huur" sheetId="2" r:id="rId2"/>
    <sheet name="Reprografie" sheetId="1" r:id="rId3"/>
    <sheet name="Fleetmanagement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H18" i="1" s="1"/>
  <c r="I18" i="1" s="1"/>
  <c r="E19" i="1"/>
  <c r="H19" i="1" s="1"/>
  <c r="I19" i="1" s="1"/>
  <c r="E7" i="1"/>
  <c r="E20" i="1"/>
  <c r="H20" i="1" s="1"/>
  <c r="I20" i="1" s="1"/>
  <c r="H34" i="2"/>
  <c r="H35" i="2"/>
  <c r="H36" i="2"/>
  <c r="H33" i="2"/>
  <c r="H37" i="2" s="1"/>
  <c r="B17" i="4" s="1"/>
  <c r="I34" i="2"/>
  <c r="I35" i="2"/>
  <c r="I36" i="2"/>
  <c r="I33" i="2"/>
  <c r="E17" i="1"/>
  <c r="H17" i="1" s="1"/>
  <c r="L8" i="2"/>
  <c r="M8" i="2"/>
  <c r="E100" i="1"/>
  <c r="B82" i="1"/>
  <c r="H82" i="1" s="1"/>
  <c r="I82" i="1" s="1"/>
  <c r="E14" i="4" s="1"/>
  <c r="M16" i="2"/>
  <c r="L16" i="2"/>
  <c r="M15" i="2"/>
  <c r="L15" i="2"/>
  <c r="M13" i="2"/>
  <c r="L13" i="2"/>
  <c r="M12" i="2"/>
  <c r="L12" i="2"/>
  <c r="E36" i="2"/>
  <c r="E35" i="2"/>
  <c r="E34" i="2"/>
  <c r="E33" i="2"/>
  <c r="K24" i="2"/>
  <c r="E24" i="2"/>
  <c r="K23" i="2"/>
  <c r="E23" i="2"/>
  <c r="K22" i="2"/>
  <c r="E22" i="2"/>
  <c r="K21" i="2"/>
  <c r="E21" i="2"/>
  <c r="P16" i="2"/>
  <c r="Q16" i="2" s="1"/>
  <c r="H16" i="2"/>
  <c r="E16" i="2"/>
  <c r="P15" i="2"/>
  <c r="Q15" i="2" s="1"/>
  <c r="H15" i="2"/>
  <c r="E15" i="2"/>
  <c r="P13" i="2"/>
  <c r="Q13" i="2" s="1"/>
  <c r="H13" i="2"/>
  <c r="E13" i="2"/>
  <c r="P12" i="2"/>
  <c r="R12" i="2" s="1"/>
  <c r="H12" i="2"/>
  <c r="E12" i="2"/>
  <c r="P10" i="2"/>
  <c r="Q10" i="2" s="1"/>
  <c r="H10" i="2"/>
  <c r="E10" i="2"/>
  <c r="P9" i="2"/>
  <c r="Q9" i="2" s="1"/>
  <c r="M9" i="2"/>
  <c r="L9" i="2"/>
  <c r="H9" i="2"/>
  <c r="E9" i="2"/>
  <c r="P8" i="2"/>
  <c r="R8" i="2" s="1"/>
  <c r="H8" i="2"/>
  <c r="E8" i="2"/>
  <c r="C5" i="3"/>
  <c r="K5" i="3" s="1"/>
  <c r="H10" i="4" s="1"/>
  <c r="E32" i="1"/>
  <c r="H32" i="1" s="1"/>
  <c r="I32" i="1" s="1"/>
  <c r="E31" i="1"/>
  <c r="H31" i="1" s="1"/>
  <c r="I31" i="1" s="1"/>
  <c r="E21" i="1"/>
  <c r="H21" i="1" s="1"/>
  <c r="I21" i="1" s="1"/>
  <c r="H22" i="1" l="1"/>
  <c r="I22" i="1" s="1"/>
  <c r="E11" i="4" s="1"/>
  <c r="I17" i="1"/>
  <c r="H33" i="1"/>
  <c r="I33" i="1" s="1"/>
  <c r="E13" i="4" s="1"/>
  <c r="E37" i="2"/>
  <c r="B11" i="4" s="1"/>
  <c r="H17" i="2"/>
  <c r="B13" i="4" s="1"/>
  <c r="L17" i="2"/>
  <c r="B8" i="4" s="1"/>
  <c r="M17" i="2"/>
  <c r="B14" i="4" s="1"/>
  <c r="K25" i="2"/>
  <c r="B16" i="4" s="1"/>
  <c r="I37" i="2"/>
  <c r="B18" i="4" s="1"/>
  <c r="E17" i="2"/>
  <c r="B7" i="4" s="1"/>
  <c r="R10" i="2"/>
  <c r="R13" i="2"/>
  <c r="R16" i="2"/>
  <c r="E25" i="2"/>
  <c r="B10" i="4" s="1"/>
  <c r="R15" i="2"/>
  <c r="R9" i="2"/>
  <c r="Q8" i="2"/>
  <c r="Q12" i="2"/>
  <c r="G5" i="3"/>
  <c r="F5" i="3"/>
  <c r="I5" i="3"/>
  <c r="J5" i="3"/>
  <c r="H9" i="4" s="1"/>
  <c r="E5" i="3"/>
  <c r="H7" i="4" s="1"/>
  <c r="H5" i="3"/>
  <c r="E99" i="1"/>
  <c r="E98" i="1"/>
  <c r="E97" i="1"/>
  <c r="E91" i="1"/>
  <c r="E90" i="1"/>
  <c r="E89" i="1"/>
  <c r="E88" i="1"/>
  <c r="E87" i="1"/>
  <c r="C28" i="1"/>
  <c r="H28" i="1" s="1"/>
  <c r="I28" i="1" s="1"/>
  <c r="E12" i="4" s="1"/>
  <c r="E13" i="1"/>
  <c r="H13" i="1" s="1"/>
  <c r="I13" i="1" s="1"/>
  <c r="E10" i="4" s="1"/>
  <c r="E12" i="1"/>
  <c r="H12" i="1" s="1"/>
  <c r="I12" i="1" s="1"/>
  <c r="E9" i="4" s="1"/>
  <c r="E8" i="1"/>
  <c r="H8" i="1" s="1"/>
  <c r="I8" i="1" s="1"/>
  <c r="E8" i="4" s="1"/>
  <c r="H7" i="1"/>
  <c r="I7" i="1" s="1"/>
  <c r="E7" i="4" s="1"/>
  <c r="H11" i="4" l="1"/>
  <c r="H18" i="4" s="1"/>
  <c r="R17" i="2"/>
  <c r="B15" i="4" s="1"/>
  <c r="Q17" i="2"/>
  <c r="B9" i="4" s="1"/>
  <c r="E92" i="1"/>
  <c r="H92" i="1" s="1"/>
  <c r="I92" i="1" s="1"/>
  <c r="E15" i="4" s="1"/>
  <c r="E96" i="1"/>
  <c r="E101" i="1" s="1"/>
  <c r="H101" i="1" s="1"/>
  <c r="I101" i="1" s="1"/>
  <c r="E16" i="4" s="1"/>
  <c r="E17" i="4" l="1"/>
  <c r="H17" i="4" s="1"/>
  <c r="H104" i="1"/>
  <c r="I104" i="1" s="1"/>
  <c r="B19" i="4"/>
  <c r="H16" i="4" s="1"/>
  <c r="H19" i="4" l="1"/>
</calcChain>
</file>

<file path=xl/sharedStrings.xml><?xml version="1.0" encoding="utf-8"?>
<sst xmlns="http://schemas.openxmlformats.org/spreadsheetml/2006/main" count="274" uniqueCount="198">
  <si>
    <t>Dit voorblad is een totaaloverzicht van de in het andere tabblad ingevulde prijzen.</t>
  </si>
  <si>
    <t>Vul alleen de groene velden in</t>
  </si>
  <si>
    <t>Samenvatting</t>
  </si>
  <si>
    <t>Hardware - huur</t>
  </si>
  <si>
    <t>Reprografie</t>
  </si>
  <si>
    <t>Fleetmanagement</t>
  </si>
  <si>
    <t>Eerste 60 maanden</t>
  </si>
  <si>
    <t>A4 zwart wit</t>
  </si>
  <si>
    <t>Total cost of ownerships</t>
  </si>
  <si>
    <t>Totale afdrukkosten fleet</t>
  </si>
  <si>
    <t>A4 Kleur</t>
  </si>
  <si>
    <t>Verlenging (2 x 12 maanden)</t>
  </si>
  <si>
    <t>IMACD Diensten</t>
  </si>
  <si>
    <t>A3 zwart wit</t>
  </si>
  <si>
    <t>Total cost of ownerships jaar 1</t>
  </si>
  <si>
    <t>Software - Hybride</t>
  </si>
  <si>
    <t>A3 Kleur</t>
  </si>
  <si>
    <t>Support</t>
  </si>
  <si>
    <t>Bestel portal en servicedesk</t>
  </si>
  <si>
    <t>totaal</t>
  </si>
  <si>
    <t>Extra nabehandeling</t>
  </si>
  <si>
    <t>Productie vertrouwelijke documenten</t>
  </si>
  <si>
    <t>TOTAAL SAMENVATTING</t>
  </si>
  <si>
    <t>Kosten afwerking</t>
  </si>
  <si>
    <t>INSCHRIJFPRIJS</t>
  </si>
  <si>
    <t>Casus 1</t>
  </si>
  <si>
    <t>1e 60 maanden</t>
  </si>
  <si>
    <t>Casus 2</t>
  </si>
  <si>
    <t>Support jaar 1 verlenging</t>
  </si>
  <si>
    <t>Support jaar 2 verlenging</t>
  </si>
  <si>
    <t>fleetmanagement</t>
  </si>
  <si>
    <t>Inschrijfprijs</t>
  </si>
  <si>
    <t>Datum</t>
  </si>
  <si>
    <t>Naam</t>
  </si>
  <si>
    <t>Handtekening</t>
  </si>
  <si>
    <t>Invulinstructie 1: Deze bijlage dient door Inschrijver te worden ingevuld en bij de inschrijving getekend te worden bijgevoegd.</t>
  </si>
  <si>
    <t>Invulinstructie 2: het is niet toegestaan wijzigingen aan te brengen in het Prijzenblad</t>
  </si>
  <si>
    <t>Invulinstructie 3: De groen gearceerde velden dienen te worden ingevuld.</t>
  </si>
  <si>
    <t>Producten</t>
  </si>
  <si>
    <t>Verlenging</t>
  </si>
  <si>
    <t>Afdrukkosten</t>
  </si>
  <si>
    <t>IMACD diensten</t>
  </si>
  <si>
    <t>Huur per maand
60 maanden</t>
  </si>
  <si>
    <r>
      <t xml:space="preserve">Aantal </t>
    </r>
    <r>
      <rPr>
        <b/>
        <vertAlign val="superscript"/>
        <sz val="11"/>
        <color rgb="FFFF0000"/>
        <rFont val="Calibri"/>
        <family val="2"/>
        <scheme val="minor"/>
      </rPr>
      <t>1</t>
    </r>
  </si>
  <si>
    <t>Totale huur</t>
  </si>
  <si>
    <t>Huur per maand
na verlenging</t>
  </si>
  <si>
    <t>aantal</t>
  </si>
  <si>
    <t>Prijs per afdruk A4</t>
  </si>
  <si>
    <r>
      <t>Aantal per maand</t>
    </r>
    <r>
      <rPr>
        <b/>
        <vertAlign val="superscript"/>
        <sz val="11"/>
        <color rgb="FFFF0000"/>
        <rFont val="Calibri"/>
        <family val="2"/>
        <scheme val="minor"/>
      </rPr>
      <t xml:space="preserve"> 2</t>
    </r>
  </si>
  <si>
    <t>Totaal afdrukkosten
1e 60 maanden</t>
  </si>
  <si>
    <t>Totaal afdrukkosten
Verlenging</t>
  </si>
  <si>
    <t>Prijs per stuk</t>
  </si>
  <si>
    <r>
      <t>Aantal per jaar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vertAlign val="superscript"/>
        <sz val="11"/>
        <color rgb="FFFF0000"/>
        <rFont val="Calibri"/>
        <family val="2"/>
        <scheme val="minor"/>
      </rPr>
      <t>3</t>
    </r>
  </si>
  <si>
    <t>Totaal diensten
1e 60 maanden</t>
  </si>
  <si>
    <t>Totaal diensten
verlenging</t>
  </si>
  <si>
    <r>
      <t xml:space="preserve">MFP </t>
    </r>
    <r>
      <rPr>
        <b/>
        <vertAlign val="superscript"/>
        <sz val="11"/>
        <color rgb="FFFF0000"/>
        <rFont val="Calibri"/>
        <family val="2"/>
        <scheme val="minor"/>
      </rPr>
      <t>6</t>
    </r>
  </si>
  <si>
    <t>Type machine</t>
  </si>
  <si>
    <t>MFP</t>
  </si>
  <si>
    <t>Machine</t>
  </si>
  <si>
    <t>Mono</t>
  </si>
  <si>
    <t>Verhuizing intern</t>
  </si>
  <si>
    <t>Extra invoerlade 500 vel</t>
  </si>
  <si>
    <t>kleur</t>
  </si>
  <si>
    <t>Verhuizing extern</t>
  </si>
  <si>
    <t>Geïntegreerde multicardreader</t>
  </si>
  <si>
    <t>Bijplaatsing</t>
  </si>
  <si>
    <t>Plotter</t>
  </si>
  <si>
    <t>Machine plotter</t>
  </si>
  <si>
    <t>Hoogvolumeprinter</t>
  </si>
  <si>
    <t>Machine hoogvolumeprinter</t>
  </si>
  <si>
    <t>SUBTOTAAL</t>
  </si>
  <si>
    <t>Toelichting</t>
  </si>
  <si>
    <t>prijs per maand</t>
  </si>
  <si>
    <r>
      <t xml:space="preserve">Aantal </t>
    </r>
    <r>
      <rPr>
        <b/>
        <vertAlign val="superscript"/>
        <sz val="11"/>
        <color rgb="FFFF0000"/>
        <rFont val="Calibri"/>
        <family val="2"/>
        <scheme val="minor"/>
      </rPr>
      <t>4</t>
    </r>
  </si>
  <si>
    <t>Totale prijs</t>
  </si>
  <si>
    <t>1 : Op basis van verwachte aantallen</t>
  </si>
  <si>
    <t>Printmanagementoplossing - serverlicentie</t>
  </si>
  <si>
    <t>2 : Op basis van gemiddelde afdrukvolumes 2020 t/m 2023</t>
  </si>
  <si>
    <t>Printmanagementoplossing - machinelicentie</t>
  </si>
  <si>
    <t>3 : Verhuizingen intern 3% aantal machines - Verhuizing extern 1% aantal machines - Bijplaatsingen 1% aantal machines</t>
  </si>
  <si>
    <t>Mobiel printen</t>
  </si>
  <si>
    <t>4 : Weging:; is 40 uur per jaar. Is niet gebaseerd op feitelijke gegevens.</t>
  </si>
  <si>
    <t>Scannen naar kernapplicatie (Office365)</t>
  </si>
  <si>
    <t>5: Ervan uitgaande dat er bij de verlenging dusdanig veel aanpassingen zijn.</t>
  </si>
  <si>
    <t>6: Zie specifieke eisen in het PvE</t>
  </si>
  <si>
    <t>prijs per uur</t>
  </si>
  <si>
    <r>
      <t xml:space="preserve">Aantal uren per jaar </t>
    </r>
    <r>
      <rPr>
        <b/>
        <vertAlign val="superscript"/>
        <sz val="11"/>
        <color rgb="FFFF0000"/>
        <rFont val="Calibri"/>
        <family val="2"/>
        <scheme val="minor"/>
      </rPr>
      <t>4</t>
    </r>
  </si>
  <si>
    <t>Totale prijs
1e 60 maanden</t>
  </si>
  <si>
    <r>
      <t xml:space="preserve">Totale prijs eerste jaar verlenging </t>
    </r>
    <r>
      <rPr>
        <b/>
        <vertAlign val="superscript"/>
        <sz val="11"/>
        <color rgb="FFFF0000"/>
        <rFont val="Calibri"/>
        <family val="2"/>
        <scheme val="minor"/>
      </rPr>
      <t>5</t>
    </r>
  </si>
  <si>
    <r>
      <t xml:space="preserve">Totale prijs tweede jaar verlenging </t>
    </r>
    <r>
      <rPr>
        <b/>
        <vertAlign val="superscript"/>
        <sz val="11"/>
        <color rgb="FFFF0000"/>
        <rFont val="Calibri"/>
        <family val="2"/>
        <scheme val="minor"/>
      </rPr>
      <t>5</t>
    </r>
  </si>
  <si>
    <t>Printerdrivers</t>
  </si>
  <si>
    <t>Inbegrepen</t>
  </si>
  <si>
    <t>Beheertool</t>
  </si>
  <si>
    <t>Online portal</t>
  </si>
  <si>
    <t>Zie prijzenblad tabblad reprografie</t>
  </si>
  <si>
    <t xml:space="preserve">Koppeling servicemanagementsysteem </t>
  </si>
  <si>
    <t xml:space="preserve">Projectmanager </t>
  </si>
  <si>
    <t xml:space="preserve">Solution consultant </t>
  </si>
  <si>
    <t xml:space="preserve">Software engineer </t>
  </si>
  <si>
    <t xml:space="preserve">Hardware engineer </t>
  </si>
  <si>
    <t>Prijzenblad reprografie</t>
  </si>
  <si>
    <t>Afdrukken in A4-formaat (prijzen exclusief papier en inclusief diensten reproshop)</t>
  </si>
  <si>
    <t>Weging</t>
  </si>
  <si>
    <t>Jaarbedrag</t>
  </si>
  <si>
    <t>60 maanden bedrag</t>
  </si>
  <si>
    <t>Prijs per afdruk</t>
  </si>
  <si>
    <t>Enkelzijdig</t>
  </si>
  <si>
    <t>Dubbelzijdig</t>
  </si>
  <si>
    <t>Totaal</t>
  </si>
  <si>
    <t>Centraal zwart-wit</t>
  </si>
  <si>
    <t>Centraal kleur</t>
  </si>
  <si>
    <t>Afdrukken in A3-formaat (prijzen exclusief papier en inclusief diensten reproshop)</t>
  </si>
  <si>
    <t xml:space="preserve">Centraal kleur </t>
  </si>
  <si>
    <t>Omschrijving</t>
  </si>
  <si>
    <t>Kosten</t>
  </si>
  <si>
    <t>Bestelportal - inclusief hosting en beheer per maand</t>
  </si>
  <si>
    <t>Eenmalige implementatie bestelportal</t>
  </si>
  <si>
    <t>Toevoegen/ verwijderen producten exclusief readers (geschat 2 x per maand</t>
  </si>
  <si>
    <t xml:space="preserve">Reader service 
- Toevoegen reader aan bestelportal inclusief alle benodigde activiteiten
- rapportage verkopen en auteursrechten (gem. 40 readers per jaar) </t>
  </si>
  <si>
    <t>Online supportdesk per maand</t>
  </si>
  <si>
    <t>Kosten per uur (extra nabehandeling)</t>
  </si>
  <si>
    <t>Samenvoegen en verzorgen van mailings</t>
  </si>
  <si>
    <t>Pagina opmaak</t>
  </si>
  <si>
    <t>Handmatige drukwerkzaamheden</t>
  </si>
  <si>
    <t xml:space="preserve">Startkosten per opdracht ( voor verwerking in workflow vertrouwelijke opdrachten, verpakkingskosten) </t>
  </si>
  <si>
    <t>Toeslag per afdruk vertrouwelijke opdrachten (kleur en ZW per A4)</t>
  </si>
  <si>
    <t>Kosten afwerking, etc.</t>
  </si>
  <si>
    <t>Kosten per exemplaar</t>
  </si>
  <si>
    <t xml:space="preserve">Wit A4 80 grs Black Label Zero (of vergelijkbaar CO2 neutraal)  </t>
  </si>
  <si>
    <t>Wit A4 80 grs Black Label Zero (of vergelijkbaar CO2 neutraal)  - 2 of 4 gaats</t>
  </si>
  <si>
    <t>Wit A4 160 grs*</t>
  </si>
  <si>
    <t>Gekleurd A4 papier 80 grs</t>
  </si>
  <si>
    <t>Gekleurd A4 papier 120 grs</t>
  </si>
  <si>
    <t>Gekleurd A4 papier 160 grs</t>
  </si>
  <si>
    <t>Wit A4 100 grs Top Colour Zero (of vergelijkbaar CO2 neutraal)</t>
  </si>
  <si>
    <t>Wit A4 160 grs Top Colour Zero (of vergelijkbaar CO2 neutraal)</t>
  </si>
  <si>
    <t>Wit A4 200 grs Top Colour Zero (of vergelijkbaar CO2 neutraal)</t>
  </si>
  <si>
    <t>Tabbladen 1 t/m 5 (per set)</t>
  </si>
  <si>
    <t>Tabbladen 1 t/m 6 (per set)</t>
  </si>
  <si>
    <t>Tabbladen 1 t/m 10 (per set)</t>
  </si>
  <si>
    <t>Tabbladen 1 t/m 12 (per set)</t>
  </si>
  <si>
    <t>Brocheren garenloos</t>
  </si>
  <si>
    <t>Brocheren geniet</t>
  </si>
  <si>
    <t>Vouwen (machinaal)</t>
  </si>
  <si>
    <t>Lamineren A5</t>
  </si>
  <si>
    <t>Lamineren A4</t>
  </si>
  <si>
    <t>Lamineren A3</t>
  </si>
  <si>
    <t>Machinaal nieten</t>
  </si>
  <si>
    <t>Handmatig nieten</t>
  </si>
  <si>
    <t>Rillen</t>
  </si>
  <si>
    <t>Inmappen (&lt; 20 blz.)</t>
  </si>
  <si>
    <t>Ringbanden plastic (&lt; 70 blz.)</t>
  </si>
  <si>
    <t>Ringbanden plastic (&gt; 70 blz.)</t>
  </si>
  <si>
    <t>Thermo-binding / lijmen (&lt; 50 blz.)</t>
  </si>
  <si>
    <t>Thermo-binding / lijmen (&gt; 50 blz.)</t>
  </si>
  <si>
    <t>Wire-o-binding (&lt; 14,3 mm)</t>
  </si>
  <si>
    <t>Wire-o-binding (&gt; 15,2 mm)</t>
  </si>
  <si>
    <t>Snijden (per set)</t>
  </si>
  <si>
    <t>Boren (1 t/m 4 gaats) per set</t>
  </si>
  <si>
    <t>Vergaren met hand</t>
  </si>
  <si>
    <t>4-rings mappen voegen per ringband</t>
  </si>
  <si>
    <t>Vaste kosten per order</t>
  </si>
  <si>
    <t>Toeslag spoedorders</t>
  </si>
  <si>
    <t>Verzendkosten readers per zending "brievenbuspakket"</t>
  </si>
  <si>
    <t>Verzendkosten readers per zending "regulier pakket"</t>
  </si>
  <si>
    <t>Koker grootformaat posters</t>
  </si>
  <si>
    <t>Bijdrage verpakkingskosten en verzending reguliere order</t>
  </si>
  <si>
    <t>Startkosten scannen tentamen ( orderintake, controle aantallen, etc) per opdracht (tentamen)</t>
  </si>
  <si>
    <t xml:space="preserve">Scannvoorbereiding per document </t>
  </si>
  <si>
    <t>Scannen ZW/kleur per pagina A4</t>
  </si>
  <si>
    <t>Uploaden data naar toetssysteem per tentamen</t>
  </si>
  <si>
    <t xml:space="preserve">Overige werkzaamheden scannen (arbeid per uur) </t>
  </si>
  <si>
    <t>Logistiek ophalen tentamens per rit</t>
  </si>
  <si>
    <r>
      <t xml:space="preserve">Cases ten behoeve van prijsstelling diensten copyshop
</t>
    </r>
    <r>
      <rPr>
        <b/>
        <sz val="11"/>
        <color indexed="9"/>
        <rFont val="Calibri"/>
        <family val="2"/>
        <scheme val="minor"/>
      </rPr>
      <t>(gebruik makend van de prijstabellen zoals hierboven geoffreerd)</t>
    </r>
  </si>
  <si>
    <t>a</t>
  </si>
  <si>
    <t>Wij beschikken over 50 enkelzijdige A4-bladzijden. Van deze 50 bladzijden moeten 60 setjes worden gemaakt op 80 grams wit papier, dubbelzijdig afgedrukt in zwart/wit met plastic ringband. Tevens moeten hierbij 7 tabbladen per set worden ingestoken.</t>
  </si>
  <si>
    <t>Materiaal</t>
  </si>
  <si>
    <t>Aantal</t>
  </si>
  <si>
    <t>prijs p/st</t>
  </si>
  <si>
    <t>b</t>
  </si>
  <si>
    <t>Graag dit bestand (30 pagina's) in kleur uitprinten, liggend, ringbandje, A5 en 200 grams voor- en achterblad. Oplage 20 stuks.
En ook graag op duurzaam dik papier, opdat het een soort boekje wordt.
(Ga hierbij uit van 100 grams papier)</t>
  </si>
  <si>
    <t>Subtotaal</t>
  </si>
  <si>
    <t>Hogeschool Rotterdam</t>
  </si>
  <si>
    <t>Prijzenblad, onderdeel fleetmanagement</t>
  </si>
  <si>
    <t>Kosten Fleetmanagement per jaar</t>
  </si>
  <si>
    <t>Bijvullen papier, aanvullen toners en het verhelpen van kleine verstoringen. (zie PvE)</t>
  </si>
  <si>
    <t>Initiële looptijd</t>
  </si>
  <si>
    <t>Prijscomponent</t>
  </si>
  <si>
    <r>
      <t>Benodigde uren per maand</t>
    </r>
    <r>
      <rPr>
        <b/>
        <sz val="11"/>
        <color rgb="FFFF0000"/>
        <rFont val="Calibri"/>
        <family val="2"/>
        <scheme val="minor"/>
      </rPr>
      <t>*</t>
    </r>
  </si>
  <si>
    <t>Prijs per uur</t>
  </si>
  <si>
    <t>Jaar 1</t>
  </si>
  <si>
    <t>Jaar 2</t>
  </si>
  <si>
    <t>Jaar 3</t>
  </si>
  <si>
    <t>Jaar 4</t>
  </si>
  <si>
    <t>Jaar 5</t>
  </si>
  <si>
    <t>Jaar 6</t>
  </si>
  <si>
    <t>Jaar 7</t>
  </si>
  <si>
    <r>
      <rPr>
        <sz val="11"/>
        <rFont val="Calibri"/>
        <family val="2"/>
        <scheme val="minor"/>
      </rPr>
      <t>De f</t>
    </r>
    <r>
      <rPr>
        <sz val="11"/>
        <color theme="1"/>
        <rFont val="Calibri"/>
        <family val="2"/>
        <scheme val="minor"/>
      </rPr>
      <t xml:space="preserve">acturatie geschiedt op basis van het benodigd aantal uren cf. inschatting opdrachtgever.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</si>
</sst>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00_-"/>
    <numFmt numFmtId="165" formatCode="&quot;€&quot;\ #,##0.00_-"/>
    <numFmt numFmtId="166" formatCode="_-[$€-413]\ * #,##0.00_-;_-[$€-413]\ * #,##0.00\-;_-[$€-413]\ * &quot;-&quot;??_-;_-@_-"/>
    <numFmt numFmtId="167" formatCode="&quot;€&quot;\ #,##0.000_-"/>
    <numFmt numFmtId="168" formatCode="#,##0_ ;\-#,##0\ "/>
    <numFmt numFmtId="169" formatCode="_ * #,##0_ ;_ * \-#,##0_ ;_ * &quot;-&quot;??_ ;_ @_ "/>
    <numFmt numFmtId="170" formatCode="_ &quot;€&quot;\ * #,##0.0000_ ;_ &quot;€&quot;\ * \-#,##0.0000_ ;_ &quot;€&quot;\ * &quot;-&quot;??_ ;_ @_ "/>
    <numFmt numFmtId="171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277EA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C5E0B3"/>
      </patternFill>
    </fill>
  </fills>
  <borders count="10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n">
        <color theme="0" tint="-0.14996795556505021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n">
        <color theme="0" tint="-0.14996795556505021"/>
      </bottom>
      <diagonal/>
    </border>
    <border>
      <left style="thick">
        <color theme="0" tint="-0.34998626667073579"/>
      </left>
      <right style="thick">
        <color theme="0" tint="-0.34998626667073579"/>
      </right>
      <top style="thin">
        <color theme="0" tint="-0.14996795556505021"/>
      </top>
      <bottom style="thin">
        <color theme="0" tint="-4.9989318521683403E-2"/>
      </bottom>
      <diagonal/>
    </border>
    <border>
      <left style="thick">
        <color theme="0" tint="-0.34998626667073579"/>
      </left>
      <right style="thick">
        <color theme="0" tint="-0.3499862666707357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 style="thick">
        <color theme="0" tint="-0.34998626667073579"/>
      </right>
      <top style="thin">
        <color theme="0" tint="-4.9989318521683403E-2"/>
      </top>
      <bottom style="thick">
        <color theme="0" tint="-0.34998626667073579"/>
      </bottom>
      <diagonal/>
    </border>
    <border>
      <left style="thick">
        <color theme="0" tint="-0.34998626667073579"/>
      </left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34998626667073579"/>
      </bottom>
      <diagonal/>
    </border>
    <border>
      <left style="thin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n">
        <color theme="0" tint="-4.9989318521683403E-2"/>
      </bottom>
      <diagonal/>
    </border>
    <border>
      <left style="thin">
        <color theme="0" tint="-0.34998626667073579"/>
      </left>
      <right/>
      <top style="thick">
        <color theme="0" tint="-0.34998626667073579"/>
      </top>
      <bottom style="thin">
        <color theme="0" tint="-4.9989318521683403E-2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n">
        <color theme="0" tint="-4.9989318521683403E-2"/>
      </bottom>
      <diagonal/>
    </border>
    <border>
      <left/>
      <right/>
      <top style="thick">
        <color theme="0" tint="-0.34998626667073579"/>
      </top>
      <bottom style="thin">
        <color theme="0" tint="-4.9989318521683403E-2"/>
      </bottom>
      <diagonal/>
    </border>
    <border>
      <left style="thick">
        <color theme="0" tint="-0.34998626667073579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ck">
        <color theme="0" tint="-0.3499862666707357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ck">
        <color theme="0" tint="-0.34998626667073579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ck">
        <color theme="0" tint="-0.34998626667073579"/>
      </left>
      <right/>
      <top style="thin">
        <color theme="0" tint="-4.9989318521683403E-2"/>
      </top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4.9989318521683403E-2"/>
      </top>
      <bottom style="thick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4.9989318521683403E-2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n">
        <color theme="0" tint="-4.9989318521683403E-2"/>
      </top>
      <bottom style="thick">
        <color theme="0" tint="-0.34998626667073579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ck">
        <color theme="0" tint="-0.34998626667073579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ck">
        <color theme="0" tint="-0.34998626667073579"/>
      </bottom>
      <diagonal/>
    </border>
    <border>
      <left/>
      <right/>
      <top style="thin">
        <color theme="0" tint="-4.9989318521683403E-2"/>
      </top>
      <bottom style="thick">
        <color theme="0" tint="-0.34998626667073579"/>
      </bottom>
      <diagonal/>
    </border>
    <border>
      <left style="thick">
        <color theme="0" tint="-0.34998626667073579"/>
      </left>
      <right style="thin">
        <color theme="0" tint="-4.9989318521683403E-2"/>
      </right>
      <top style="thin">
        <color theme="0" tint="-4.9989318521683403E-2"/>
      </top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thin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 style="thick">
        <color theme="0" tint="-0.34998626667073579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34998626667073579"/>
      </left>
      <right style="thin">
        <color theme="0" tint="-4.9989318521683403E-2"/>
      </right>
      <top style="thick">
        <color theme="0" tint="-0.34998626667073579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ck">
        <color theme="0" tint="-0.34998626667073579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ck">
        <color theme="0" tint="-0.34998626667073579"/>
      </right>
      <top style="thick">
        <color theme="0" tint="-0.34998626667073579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ck">
        <color theme="0" tint="-0.3499862666707357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ck">
        <color theme="0" tint="-0.34998626667073579"/>
      </top>
      <bottom style="thin">
        <color theme="0" tint="-4.9989318521683403E-2"/>
      </bottom>
      <diagonal/>
    </border>
    <border>
      <left style="thick">
        <color theme="0" tint="-0.34998626667073579"/>
      </left>
      <right style="thick">
        <color theme="0" tint="-0.34998626667073579"/>
      </right>
      <top/>
      <bottom style="thin">
        <color theme="0" tint="-4.9989318521683403E-2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0" tint="-0.34998626667073579"/>
      </left>
      <right style="thick">
        <color theme="0" tint="-0.34998626667073579"/>
      </right>
      <top style="thin">
        <color theme="0" tint="-4.9989318521683403E-2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7">
    <xf numFmtId="0" fontId="0" fillId="0" borderId="0" xfId="0"/>
    <xf numFmtId="0" fontId="5" fillId="0" borderId="0" xfId="0" applyFont="1"/>
    <xf numFmtId="0" fontId="0" fillId="0" borderId="20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2" xfId="0" applyBorder="1"/>
    <xf numFmtId="0" fontId="0" fillId="0" borderId="53" xfId="0" applyBorder="1"/>
    <xf numFmtId="0" fontId="0" fillId="0" borderId="20" xfId="0" applyBorder="1"/>
    <xf numFmtId="0" fontId="5" fillId="8" borderId="56" xfId="0" applyFont="1" applyFill="1" applyBorder="1"/>
    <xf numFmtId="0" fontId="0" fillId="8" borderId="59" xfId="0" applyFill="1" applyBorder="1" applyAlignment="1">
      <alignment horizontal="center" vertical="center" wrapText="1"/>
    </xf>
    <xf numFmtId="0" fontId="0" fillId="8" borderId="60" xfId="0" applyFill="1" applyBorder="1" applyAlignment="1">
      <alignment horizontal="center" vertical="center" wrapText="1"/>
    </xf>
    <xf numFmtId="0" fontId="0" fillId="8" borderId="61" xfId="0" applyFill="1" applyBorder="1" applyAlignment="1">
      <alignment horizontal="center" vertical="center" wrapText="1"/>
    </xf>
    <xf numFmtId="0" fontId="0" fillId="8" borderId="62" xfId="0" applyFill="1" applyBorder="1" applyAlignment="1">
      <alignment horizontal="center" vertical="center" wrapText="1"/>
    </xf>
    <xf numFmtId="0" fontId="5" fillId="11" borderId="63" xfId="0" applyFont="1" applyFill="1" applyBorder="1" applyAlignment="1">
      <alignment horizontal="center"/>
    </xf>
    <xf numFmtId="0" fontId="5" fillId="10" borderId="63" xfId="0" applyFont="1" applyFill="1" applyBorder="1" applyAlignment="1">
      <alignment horizontal="center"/>
    </xf>
    <xf numFmtId="0" fontId="0" fillId="0" borderId="67" xfId="0" applyBorder="1"/>
    <xf numFmtId="44" fontId="0" fillId="10" borderId="68" xfId="2" applyFont="1" applyFill="1" applyBorder="1" applyAlignment="1" applyProtection="1">
      <alignment horizontal="center"/>
      <protection locked="0"/>
    </xf>
    <xf numFmtId="44" fontId="0" fillId="8" borderId="69" xfId="2" applyFont="1" applyFill="1" applyBorder="1" applyAlignment="1" applyProtection="1">
      <alignment horizontal="center"/>
      <protection locked="0"/>
    </xf>
    <xf numFmtId="0" fontId="0" fillId="0" borderId="70" xfId="0" applyBorder="1"/>
    <xf numFmtId="170" fontId="0" fillId="10" borderId="71" xfId="2" applyNumberFormat="1" applyFont="1" applyFill="1" applyBorder="1" applyAlignment="1" applyProtection="1">
      <alignment horizontal="center"/>
      <protection locked="0"/>
    </xf>
    <xf numFmtId="44" fontId="0" fillId="8" borderId="72" xfId="2" applyFont="1" applyFill="1" applyBorder="1" applyAlignment="1" applyProtection="1">
      <alignment horizontal="center"/>
      <protection locked="0"/>
    </xf>
    <xf numFmtId="0" fontId="0" fillId="0" borderId="73" xfId="0" applyBorder="1"/>
    <xf numFmtId="44" fontId="0" fillId="10" borderId="71" xfId="2" applyFont="1" applyFill="1" applyBorder="1" applyAlignment="1" applyProtection="1">
      <alignment horizontal="center"/>
      <protection locked="0"/>
    </xf>
    <xf numFmtId="0" fontId="0" fillId="0" borderId="67" xfId="0" applyBorder="1" applyAlignment="1">
      <alignment vertical="center"/>
    </xf>
    <xf numFmtId="0" fontId="0" fillId="0" borderId="70" xfId="0" applyBorder="1" applyAlignment="1">
      <alignment vertical="center"/>
    </xf>
    <xf numFmtId="0" fontId="0" fillId="0" borderId="73" xfId="0" applyBorder="1" applyAlignment="1">
      <alignment vertical="center"/>
    </xf>
    <xf numFmtId="0" fontId="0" fillId="0" borderId="74" xfId="0" applyBorder="1"/>
    <xf numFmtId="44" fontId="0" fillId="10" borderId="75" xfId="2" applyFont="1" applyFill="1" applyBorder="1" applyAlignment="1" applyProtection="1">
      <alignment horizontal="center"/>
      <protection locked="0"/>
    </xf>
    <xf numFmtId="44" fontId="0" fillId="8" borderId="77" xfId="2" applyFont="1" applyFill="1" applyBorder="1" applyAlignment="1" applyProtection="1">
      <alignment horizontal="center"/>
      <protection locked="0"/>
    </xf>
    <xf numFmtId="0" fontId="0" fillId="12" borderId="78" xfId="0" applyFill="1" applyBorder="1"/>
    <xf numFmtId="44" fontId="0" fillId="12" borderId="79" xfId="2" applyFont="1" applyFill="1" applyBorder="1" applyAlignment="1">
      <alignment horizontal="center"/>
    </xf>
    <xf numFmtId="44" fontId="0" fillId="12" borderId="76" xfId="2" applyFont="1" applyFill="1" applyBorder="1" applyAlignment="1">
      <alignment horizontal="center"/>
    </xf>
    <xf numFmtId="44" fontId="0" fillId="12" borderId="80" xfId="2" applyFont="1" applyFill="1" applyBorder="1" applyAlignment="1">
      <alignment horizontal="center"/>
    </xf>
    <xf numFmtId="0" fontId="0" fillId="0" borderId="81" xfId="0" applyBorder="1" applyAlignment="1">
      <alignment vertical="center"/>
    </xf>
    <xf numFmtId="44" fontId="0" fillId="10" borderId="79" xfId="2" applyFont="1" applyFill="1" applyBorder="1" applyAlignment="1" applyProtection="1">
      <alignment horizontal="center"/>
      <protection locked="0"/>
    </xf>
    <xf numFmtId="0" fontId="5" fillId="9" borderId="48" xfId="0" applyFont="1" applyFill="1" applyBorder="1"/>
    <xf numFmtId="44" fontId="0" fillId="9" borderId="82" xfId="2" applyFont="1" applyFill="1" applyBorder="1" applyAlignment="1" applyProtection="1">
      <alignment horizontal="center"/>
      <protection locked="0"/>
    </xf>
    <xf numFmtId="169" fontId="0" fillId="9" borderId="83" xfId="1" applyNumberFormat="1" applyFont="1" applyFill="1" applyBorder="1" applyAlignment="1" applyProtection="1">
      <alignment horizontal="center"/>
      <protection locked="0"/>
    </xf>
    <xf numFmtId="44" fontId="5" fillId="9" borderId="49" xfId="2" applyFont="1" applyFill="1" applyBorder="1" applyAlignment="1" applyProtection="1">
      <alignment horizontal="center"/>
      <protection locked="0"/>
    </xf>
    <xf numFmtId="0" fontId="0" fillId="9" borderId="84" xfId="0" applyFill="1" applyBorder="1"/>
    <xf numFmtId="44" fontId="5" fillId="9" borderId="84" xfId="2" applyFont="1" applyFill="1" applyBorder="1" applyAlignment="1">
      <alignment horizontal="center"/>
    </xf>
    <xf numFmtId="44" fontId="0" fillId="9" borderId="84" xfId="2" applyFont="1" applyFill="1" applyBorder="1" applyAlignment="1">
      <alignment horizontal="center"/>
    </xf>
    <xf numFmtId="0" fontId="0" fillId="9" borderId="48" xfId="0" applyFill="1" applyBorder="1"/>
    <xf numFmtId="44" fontId="0" fillId="9" borderId="49" xfId="2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4" fontId="0" fillId="0" borderId="0" xfId="2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8" borderId="85" xfId="0" applyFont="1" applyFill="1" applyBorder="1" applyAlignment="1">
      <alignment horizontal="center"/>
    </xf>
    <xf numFmtId="0" fontId="0" fillId="8" borderId="86" xfId="0" applyFill="1" applyBorder="1" applyAlignment="1">
      <alignment horizontal="center" wrapText="1"/>
    </xf>
    <xf numFmtId="0" fontId="0" fillId="8" borderId="87" xfId="0" applyFill="1" applyBorder="1" applyAlignment="1">
      <alignment horizontal="center"/>
    </xf>
    <xf numFmtId="0" fontId="0" fillId="8" borderId="88" xfId="0" applyFill="1" applyBorder="1" applyAlignment="1">
      <alignment horizontal="center"/>
    </xf>
    <xf numFmtId="0" fontId="0" fillId="8" borderId="66" xfId="0" applyFill="1" applyBorder="1" applyAlignment="1">
      <alignment horizontal="center"/>
    </xf>
    <xf numFmtId="0" fontId="0" fillId="0" borderId="52" xfId="0" applyBorder="1" applyAlignment="1">
      <alignment vertical="center"/>
    </xf>
    <xf numFmtId="44" fontId="0" fillId="10" borderId="73" xfId="2" applyFont="1" applyFill="1" applyBorder="1" applyAlignment="1" applyProtection="1">
      <alignment horizontal="center"/>
      <protection locked="0"/>
    </xf>
    <xf numFmtId="44" fontId="0" fillId="8" borderId="90" xfId="2" applyFont="1" applyFill="1" applyBorder="1" applyAlignment="1" applyProtection="1">
      <alignment horizontal="center"/>
      <protection locked="0"/>
    </xf>
    <xf numFmtId="44" fontId="0" fillId="0" borderId="0" xfId="2" applyFont="1" applyFill="1" applyBorder="1" applyAlignment="1" applyProtection="1">
      <alignment horizontal="center"/>
      <protection locked="0"/>
    </xf>
    <xf numFmtId="20" fontId="0" fillId="0" borderId="0" xfId="0" applyNumberFormat="1"/>
    <xf numFmtId="0" fontId="0" fillId="0" borderId="57" xfId="0" applyBorder="1"/>
    <xf numFmtId="44" fontId="0" fillId="9" borderId="62" xfId="2" applyFont="1" applyFill="1" applyBorder="1" applyAlignment="1">
      <alignment horizontal="center"/>
    </xf>
    <xf numFmtId="44" fontId="5" fillId="9" borderId="62" xfId="2" applyFont="1" applyFill="1" applyBorder="1" applyAlignment="1">
      <alignment horizontal="center"/>
    </xf>
    <xf numFmtId="44" fontId="5" fillId="9" borderId="61" xfId="2" applyFont="1" applyFill="1" applyBorder="1" applyAlignment="1">
      <alignment horizontal="center"/>
    </xf>
    <xf numFmtId="44" fontId="5" fillId="0" borderId="0" xfId="2" applyFont="1" applyFill="1" applyBorder="1" applyAlignment="1">
      <alignment horizontal="center"/>
    </xf>
    <xf numFmtId="0" fontId="0" fillId="8" borderId="63" xfId="0" applyFill="1" applyBorder="1" applyAlignment="1">
      <alignment horizontal="center"/>
    </xf>
    <xf numFmtId="0" fontId="0" fillId="8" borderId="91" xfId="0" applyFill="1" applyBorder="1" applyAlignment="1">
      <alignment horizontal="center" wrapText="1"/>
    </xf>
    <xf numFmtId="44" fontId="0" fillId="8" borderId="71" xfId="2" applyFont="1" applyFill="1" applyBorder="1" applyAlignment="1" applyProtection="1">
      <alignment horizontal="center"/>
      <protection locked="0"/>
    </xf>
    <xf numFmtId="44" fontId="0" fillId="8" borderId="90" xfId="2" applyFont="1" applyFill="1" applyBorder="1"/>
    <xf numFmtId="44" fontId="0" fillId="8" borderId="79" xfId="2" applyFont="1" applyFill="1" applyBorder="1" applyAlignment="1" applyProtection="1">
      <alignment horizontal="center"/>
      <protection locked="0"/>
    </xf>
    <xf numFmtId="44" fontId="0" fillId="9" borderId="56" xfId="2" applyFont="1" applyFill="1" applyBorder="1" applyAlignment="1">
      <alignment horizontal="center"/>
    </xf>
    <xf numFmtId="44" fontId="0" fillId="13" borderId="44" xfId="2" applyFont="1" applyFill="1" applyBorder="1" applyAlignment="1" applyProtection="1">
      <alignment horizontal="center" vertical="center"/>
      <protection locked="0"/>
    </xf>
    <xf numFmtId="44" fontId="0" fillId="0" borderId="52" xfId="2" applyFont="1" applyBorder="1" applyAlignment="1" applyProtection="1"/>
    <xf numFmtId="44" fontId="0" fillId="0" borderId="53" xfId="2" applyFont="1" applyBorder="1" applyAlignment="1" applyProtection="1"/>
    <xf numFmtId="44" fontId="0" fillId="0" borderId="53" xfId="0" applyNumberFormat="1" applyBorder="1" applyAlignment="1">
      <alignment horizontal="center"/>
    </xf>
    <xf numFmtId="0" fontId="0" fillId="0" borderId="54" xfId="0" applyBorder="1"/>
    <xf numFmtId="0" fontId="5" fillId="9" borderId="56" xfId="0" applyFont="1" applyFill="1" applyBorder="1"/>
    <xf numFmtId="44" fontId="5" fillId="9" borderId="58" xfId="2" applyFont="1" applyFill="1" applyBorder="1" applyAlignment="1" applyProtection="1">
      <alignment horizontal="center"/>
    </xf>
    <xf numFmtId="0" fontId="0" fillId="0" borderId="92" xfId="0" applyBorder="1"/>
    <xf numFmtId="0" fontId="0" fillId="0" borderId="56" xfId="0" applyBorder="1"/>
    <xf numFmtId="44" fontId="0" fillId="0" borderId="57" xfId="2" applyFont="1" applyBorder="1" applyAlignment="1" applyProtection="1"/>
    <xf numFmtId="0" fontId="5" fillId="2" borderId="48" xfId="0" applyFont="1" applyFill="1" applyBorder="1" applyAlignment="1">
      <alignment horizontal="center" vertical="center"/>
    </xf>
    <xf numFmtId="0" fontId="5" fillId="2" borderId="84" xfId="0" applyFont="1" applyFill="1" applyBorder="1" applyAlignment="1">
      <alignment horizontal="center" vertical="center" wrapText="1"/>
    </xf>
    <xf numFmtId="43" fontId="0" fillId="10" borderId="89" xfId="1" applyFont="1" applyFill="1" applyBorder="1" applyAlignment="1" applyProtection="1">
      <alignment horizontal="center"/>
      <protection locked="0"/>
    </xf>
    <xf numFmtId="43" fontId="0" fillId="10" borderId="89" xfId="1" applyFont="1" applyFill="1" applyBorder="1" applyAlignment="1">
      <alignment horizontal="center"/>
    </xf>
    <xf numFmtId="44" fontId="0" fillId="10" borderId="73" xfId="2" applyFont="1" applyFill="1" applyBorder="1" applyAlignment="1" applyProtection="1">
      <protection locked="0"/>
    </xf>
    <xf numFmtId="44" fontId="0" fillId="10" borderId="81" xfId="2" applyFont="1" applyFill="1" applyBorder="1" applyAlignment="1" applyProtection="1">
      <protection locked="0"/>
    </xf>
    <xf numFmtId="1" fontId="0" fillId="8" borderId="69" xfId="2" applyNumberFormat="1" applyFont="1" applyFill="1" applyBorder="1" applyAlignment="1" applyProtection="1">
      <alignment horizontal="center"/>
      <protection locked="0"/>
    </xf>
    <xf numFmtId="171" fontId="0" fillId="8" borderId="69" xfId="2" applyNumberFormat="1" applyFont="1" applyFill="1" applyBorder="1" applyAlignment="1" applyProtection="1">
      <alignment horizontal="center"/>
      <protection locked="0"/>
    </xf>
    <xf numFmtId="0" fontId="0" fillId="10" borderId="20" xfId="0" applyFill="1" applyBorder="1"/>
    <xf numFmtId="0" fontId="2" fillId="0" borderId="20" xfId="0" applyFont="1" applyBorder="1" applyAlignment="1">
      <alignment vertical="top"/>
    </xf>
    <xf numFmtId="44" fontId="0" fillId="6" borderId="45" xfId="0" applyNumberFormat="1" applyFill="1" applyBorder="1" applyAlignment="1">
      <alignment horizontal="center" vertical="center"/>
    </xf>
    <xf numFmtId="44" fontId="0" fillId="6" borderId="46" xfId="0" applyNumberFormat="1" applyFill="1" applyBorder="1" applyAlignment="1">
      <alignment horizontal="center" vertical="center"/>
    </xf>
    <xf numFmtId="44" fontId="0" fillId="6" borderId="47" xfId="0" applyNumberFormat="1" applyFill="1" applyBorder="1" applyAlignment="1">
      <alignment horizontal="center" vertical="center"/>
    </xf>
    <xf numFmtId="44" fontId="0" fillId="6" borderId="42" xfId="0" applyNumberFormat="1" applyFill="1" applyBorder="1" applyAlignment="1">
      <alignment horizontal="center" vertical="center"/>
    </xf>
    <xf numFmtId="44" fontId="0" fillId="6" borderId="44" xfId="0" applyNumberFormat="1" applyFill="1" applyBorder="1" applyAlignment="1">
      <alignment horizontal="center" vertical="center"/>
    </xf>
    <xf numFmtId="168" fontId="0" fillId="6" borderId="43" xfId="0" applyNumberFormat="1" applyFill="1" applyBorder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4" fillId="7" borderId="37" xfId="0" applyFont="1" applyFill="1" applyBorder="1" applyAlignment="1">
      <alignment horizontal="center" vertical="center" wrapText="1"/>
    </xf>
    <xf numFmtId="0" fontId="6" fillId="7" borderId="38" xfId="0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/>
    </xf>
    <xf numFmtId="0" fontId="6" fillId="7" borderId="40" xfId="0" applyFont="1" applyFill="1" applyBorder="1" applyAlignment="1">
      <alignment horizontal="center" vertical="center"/>
    </xf>
    <xf numFmtId="0" fontId="6" fillId="7" borderId="41" xfId="0" applyFont="1" applyFill="1" applyBorder="1" applyAlignment="1">
      <alignment horizontal="center" vertical="center"/>
    </xf>
    <xf numFmtId="0" fontId="13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/>
      <protection locked="0"/>
    </xf>
    <xf numFmtId="0" fontId="4" fillId="2" borderId="3" xfId="0" applyFont="1" applyFill="1" applyBorder="1" applyAlignment="1" applyProtection="1">
      <alignment vertical="top"/>
      <protection locked="0"/>
    </xf>
    <xf numFmtId="0" fontId="4" fillId="2" borderId="2" xfId="0" applyFont="1" applyFill="1" applyBorder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13" fillId="0" borderId="20" xfId="0" applyFont="1" applyBorder="1" applyAlignment="1" applyProtection="1">
      <alignment vertical="top" wrapText="1"/>
      <protection locked="0"/>
    </xf>
    <xf numFmtId="0" fontId="13" fillId="0" borderId="20" xfId="0" applyFont="1" applyBorder="1" applyAlignment="1" applyProtection="1">
      <alignment horizontal="center" vertical="top" wrapText="1"/>
      <protection locked="0"/>
    </xf>
    <xf numFmtId="0" fontId="13" fillId="0" borderId="10" xfId="0" applyFont="1" applyBorder="1" applyAlignment="1" applyProtection="1">
      <alignment vertical="top" wrapText="1"/>
      <protection locked="0"/>
    </xf>
    <xf numFmtId="0" fontId="8" fillId="0" borderId="7" xfId="0" applyFont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  <protection locked="0"/>
    </xf>
    <xf numFmtId="0" fontId="8" fillId="0" borderId="20" xfId="0" applyFont="1" applyBorder="1" applyAlignment="1" applyProtection="1">
      <alignment vertical="top" wrapText="1"/>
      <protection locked="0"/>
    </xf>
    <xf numFmtId="3" fontId="8" fillId="5" borderId="9" xfId="0" applyNumberFormat="1" applyFont="1" applyFill="1" applyBorder="1" applyAlignment="1" applyProtection="1">
      <alignment vertical="top"/>
      <protection locked="0"/>
    </xf>
    <xf numFmtId="0" fontId="8" fillId="0" borderId="104" xfId="0" applyFont="1" applyBorder="1" applyAlignment="1" applyProtection="1">
      <alignment vertical="top" wrapText="1"/>
      <protection locked="0"/>
    </xf>
    <xf numFmtId="3" fontId="8" fillId="0" borderId="7" xfId="0" applyNumberFormat="1" applyFont="1" applyBorder="1" applyAlignment="1" applyProtection="1">
      <alignment vertical="top"/>
      <protection locked="0"/>
    </xf>
    <xf numFmtId="165" fontId="8" fillId="0" borderId="10" xfId="0" applyNumberFormat="1" applyFont="1" applyBorder="1" applyAlignment="1" applyProtection="1">
      <alignment vertical="top" wrapText="1"/>
      <protection locked="0"/>
    </xf>
    <xf numFmtId="165" fontId="8" fillId="0" borderId="101" xfId="0" applyNumberFormat="1" applyFont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3" fillId="0" borderId="103" xfId="0" applyFont="1" applyBorder="1" applyAlignment="1" applyProtection="1">
      <alignment vertical="top" wrapText="1"/>
      <protection locked="0"/>
    </xf>
    <xf numFmtId="0" fontId="13" fillId="0" borderId="103" xfId="0" applyFont="1" applyBorder="1" applyAlignment="1" applyProtection="1">
      <alignment horizontal="center" vertical="top" wrapText="1"/>
      <protection locked="0"/>
    </xf>
    <xf numFmtId="0" fontId="13" fillId="0" borderId="100" xfId="0" applyFont="1" applyBorder="1" applyAlignment="1" applyProtection="1">
      <alignment vertical="top" wrapText="1"/>
      <protection locked="0"/>
    </xf>
    <xf numFmtId="3" fontId="8" fillId="0" borderId="9" xfId="0" applyNumberFormat="1" applyFont="1" applyBorder="1" applyAlignment="1" applyProtection="1">
      <alignment vertical="top"/>
      <protection locked="0"/>
    </xf>
    <xf numFmtId="166" fontId="13" fillId="0" borderId="20" xfId="0" applyNumberFormat="1" applyFont="1" applyBorder="1" applyAlignment="1" applyProtection="1">
      <alignment vertical="top" wrapText="1"/>
      <protection locked="0"/>
    </xf>
    <xf numFmtId="166" fontId="13" fillId="0" borderId="104" xfId="0" applyNumberFormat="1" applyFont="1" applyBorder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164" fontId="8" fillId="0" borderId="0" xfId="0" applyNumberFormat="1" applyFont="1" applyAlignment="1" applyProtection="1">
      <alignment vertical="top" wrapText="1"/>
      <protection locked="0"/>
    </xf>
    <xf numFmtId="166" fontId="13" fillId="0" borderId="0" xfId="0" applyNumberFormat="1" applyFont="1" applyAlignment="1" applyProtection="1">
      <alignment vertical="top" wrapText="1"/>
      <protection locked="0"/>
    </xf>
    <xf numFmtId="165" fontId="8" fillId="0" borderId="0" xfId="0" applyNumberFormat="1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8" fillId="0" borderId="15" xfId="0" applyFont="1" applyBorder="1" applyAlignment="1" applyProtection="1">
      <alignment vertical="top" wrapText="1"/>
      <protection locked="0"/>
    </xf>
    <xf numFmtId="0" fontId="8" fillId="0" borderId="11" xfId="0" applyFont="1" applyBorder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top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166" fontId="13" fillId="0" borderId="10" xfId="0" applyNumberFormat="1" applyFont="1" applyBorder="1" applyAlignment="1" applyProtection="1">
      <alignment vertical="top" wrapText="1"/>
      <protection locked="0"/>
    </xf>
    <xf numFmtId="166" fontId="13" fillId="0" borderId="101" xfId="0" applyNumberFormat="1" applyFont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3" fillId="0" borderId="9" xfId="0" applyFont="1" applyBorder="1" applyAlignment="1" applyProtection="1">
      <alignment vertical="top" wrapText="1"/>
      <protection locked="0"/>
    </xf>
    <xf numFmtId="0" fontId="8" fillId="0" borderId="9" xfId="0" applyFont="1" applyBorder="1" applyAlignment="1" applyProtection="1">
      <alignment vertical="top" wrapText="1"/>
      <protection locked="0"/>
    </xf>
    <xf numFmtId="167" fontId="13" fillId="0" borderId="0" xfId="0" applyNumberFormat="1" applyFont="1" applyAlignment="1" applyProtection="1">
      <alignment vertical="top" wrapText="1"/>
      <protection locked="0"/>
    </xf>
    <xf numFmtId="165" fontId="13" fillId="0" borderId="0" xfId="0" applyNumberFormat="1" applyFont="1" applyAlignment="1" applyProtection="1">
      <alignment vertical="top" wrapText="1"/>
      <protection locked="0"/>
    </xf>
    <xf numFmtId="0" fontId="8" fillId="0" borderId="26" xfId="0" applyFont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3" fillId="0" borderId="19" xfId="0" applyFont="1" applyBorder="1" applyAlignment="1" applyProtection="1">
      <alignment vertical="top" wrapText="1"/>
      <protection locked="0"/>
    </xf>
    <xf numFmtId="0" fontId="8" fillId="10" borderId="19" xfId="0" applyFont="1" applyFill="1" applyBorder="1" applyAlignment="1" applyProtection="1">
      <alignment vertical="top" wrapText="1"/>
      <protection locked="0"/>
    </xf>
    <xf numFmtId="3" fontId="8" fillId="10" borderId="20" xfId="1" applyNumberFormat="1" applyFont="1" applyFill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vertical="top" wrapText="1"/>
      <protection locked="0"/>
    </xf>
    <xf numFmtId="166" fontId="13" fillId="0" borderId="21" xfId="0" applyNumberFormat="1" applyFont="1" applyBorder="1" applyAlignment="1" applyProtection="1">
      <alignment vertical="top" wrapText="1"/>
      <protection locked="0"/>
    </xf>
    <xf numFmtId="0" fontId="13" fillId="0" borderId="22" xfId="0" applyFont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vertical="top" wrapText="1"/>
      <protection locked="0"/>
    </xf>
    <xf numFmtId="0" fontId="13" fillId="0" borderId="23" xfId="0" applyFont="1" applyBorder="1" applyAlignment="1" applyProtection="1">
      <alignment vertical="top" wrapText="1"/>
      <protection locked="0"/>
    </xf>
    <xf numFmtId="0" fontId="8" fillId="10" borderId="9" xfId="0" applyFont="1" applyFill="1" applyBorder="1" applyAlignment="1" applyProtection="1">
      <alignment vertical="top" wrapText="1"/>
      <protection locked="0"/>
    </xf>
    <xf numFmtId="0" fontId="13" fillId="0" borderId="22" xfId="0" applyFont="1" applyBorder="1" applyAlignment="1" applyProtection="1">
      <alignment vertical="top" wrapText="1"/>
      <protection locked="0"/>
    </xf>
    <xf numFmtId="0" fontId="8" fillId="4" borderId="9" xfId="0" applyFont="1" applyFill="1" applyBorder="1" applyAlignment="1" applyProtection="1">
      <alignment vertical="top"/>
      <protection locked="0"/>
    </xf>
    <xf numFmtId="166" fontId="0" fillId="4" borderId="94" xfId="0" applyNumberFormat="1" applyFill="1" applyBorder="1" applyAlignment="1" applyProtection="1">
      <alignment vertical="top"/>
      <protection locked="0"/>
    </xf>
    <xf numFmtId="0" fontId="0" fillId="0" borderId="22" xfId="0" applyBorder="1" applyAlignment="1" applyProtection="1">
      <alignment vertical="top"/>
      <protection locked="0"/>
    </xf>
    <xf numFmtId="0" fontId="0" fillId="0" borderId="23" xfId="0" applyBorder="1" applyAlignment="1" applyProtection="1">
      <alignment horizontal="center" vertical="top"/>
      <protection locked="0"/>
    </xf>
    <xf numFmtId="0" fontId="8" fillId="0" borderId="95" xfId="0" applyFont="1" applyBorder="1" applyAlignment="1" applyProtection="1">
      <alignment vertical="top"/>
      <protection locked="0"/>
    </xf>
    <xf numFmtId="0" fontId="8" fillId="0" borderId="9" xfId="0" applyFont="1" applyBorder="1" applyAlignment="1" applyProtection="1">
      <alignment vertical="top"/>
      <protection locked="0"/>
    </xf>
    <xf numFmtId="0" fontId="8" fillId="0" borderId="26" xfId="0" applyFont="1" applyBorder="1" applyAlignment="1" applyProtection="1">
      <alignment vertical="top"/>
      <protection locked="0"/>
    </xf>
    <xf numFmtId="0" fontId="8" fillId="10" borderId="24" xfId="0" applyFont="1" applyFill="1" applyBorder="1" applyAlignment="1" applyProtection="1">
      <alignment vertical="top"/>
      <protection locked="0"/>
    </xf>
    <xf numFmtId="0" fontId="8" fillId="10" borderId="25" xfId="0" applyFont="1" applyFill="1" applyBorder="1" applyAlignment="1" applyProtection="1">
      <alignment vertical="top"/>
      <protection locked="0"/>
    </xf>
    <xf numFmtId="0" fontId="8" fillId="10" borderId="97" xfId="0" applyFont="1" applyFill="1" applyBorder="1" applyAlignment="1" applyProtection="1">
      <alignment vertical="top"/>
      <protection locked="0"/>
    </xf>
    <xf numFmtId="0" fontId="8" fillId="10" borderId="98" xfId="0" applyFont="1" applyFill="1" applyBorder="1" applyAlignment="1" applyProtection="1">
      <alignment vertical="top"/>
      <protection locked="0"/>
    </xf>
    <xf numFmtId="0" fontId="8" fillId="10" borderId="99" xfId="0" applyFont="1" applyFill="1" applyBorder="1" applyAlignment="1" applyProtection="1">
      <alignment vertical="top"/>
      <protection locked="0"/>
    </xf>
    <xf numFmtId="0" fontId="8" fillId="10" borderId="13" xfId="0" applyFont="1" applyFill="1" applyBorder="1" applyAlignment="1" applyProtection="1">
      <alignment vertical="top"/>
      <protection locked="0"/>
    </xf>
    <xf numFmtId="0" fontId="8" fillId="10" borderId="96" xfId="0" applyFont="1" applyFill="1" applyBorder="1" applyAlignment="1" applyProtection="1">
      <alignment vertical="top"/>
      <protection locked="0"/>
    </xf>
    <xf numFmtId="0" fontId="8" fillId="10" borderId="17" xfId="0" applyFont="1" applyFill="1" applyBorder="1" applyAlignment="1" applyProtection="1">
      <alignment vertical="top"/>
      <protection locked="0"/>
    </xf>
    <xf numFmtId="0" fontId="8" fillId="10" borderId="18" xfId="0" applyFont="1" applyFill="1" applyBorder="1" applyAlignment="1" applyProtection="1">
      <alignment vertical="top"/>
      <protection locked="0"/>
    </xf>
    <xf numFmtId="166" fontId="8" fillId="0" borderId="10" xfId="0" applyNumberFormat="1" applyFont="1" applyBorder="1" applyAlignment="1" applyProtection="1">
      <alignment vertical="top" wrapText="1"/>
      <protection locked="0"/>
    </xf>
    <xf numFmtId="166" fontId="13" fillId="0" borderId="13" xfId="0" applyNumberFormat="1" applyFont="1" applyBorder="1" applyAlignment="1" applyProtection="1">
      <alignment vertical="top" wrapText="1"/>
      <protection locked="0"/>
    </xf>
    <xf numFmtId="166" fontId="0" fillId="3" borderId="10" xfId="0" applyNumberFormat="1" applyFill="1" applyBorder="1" applyAlignment="1" applyProtection="1">
      <alignment vertical="top"/>
      <protection locked="0"/>
    </xf>
    <xf numFmtId="166" fontId="0" fillId="0" borderId="8" xfId="0" applyNumberFormat="1" applyBorder="1" applyAlignment="1" applyProtection="1">
      <alignment vertical="top"/>
      <protection locked="0"/>
    </xf>
    <xf numFmtId="166" fontId="4" fillId="2" borderId="2" xfId="0" applyNumberFormat="1" applyFont="1" applyFill="1" applyBorder="1" applyAlignment="1" applyProtection="1">
      <alignment horizontal="center" vertical="top"/>
      <protection locked="0"/>
    </xf>
    <xf numFmtId="166" fontId="0" fillId="3" borderId="8" xfId="0" applyNumberFormat="1" applyFill="1" applyBorder="1" applyAlignment="1" applyProtection="1">
      <alignment vertical="top"/>
      <protection locked="0"/>
    </xf>
    <xf numFmtId="166" fontId="3" fillId="0" borderId="8" xfId="0" applyNumberFormat="1" applyFont="1" applyBorder="1" applyAlignment="1" applyProtection="1">
      <alignment vertical="top"/>
      <protection locked="0"/>
    </xf>
    <xf numFmtId="166" fontId="0" fillId="0" borderId="93" xfId="0" applyNumberFormat="1" applyBorder="1" applyAlignment="1" applyProtection="1">
      <alignment vertical="top"/>
      <protection locked="0"/>
    </xf>
    <xf numFmtId="44" fontId="8" fillId="10" borderId="20" xfId="0" applyNumberFormat="1" applyFont="1" applyFill="1" applyBorder="1" applyAlignment="1" applyProtection="1">
      <alignment vertical="top" wrapText="1"/>
      <protection locked="0"/>
    </xf>
    <xf numFmtId="44" fontId="8" fillId="10" borderId="10" xfId="0" applyNumberFormat="1" applyFont="1" applyFill="1" applyBorder="1" applyAlignment="1" applyProtection="1">
      <alignment vertical="top" wrapText="1"/>
      <protection locked="0"/>
    </xf>
    <xf numFmtId="44" fontId="8" fillId="10" borderId="102" xfId="0" applyNumberFormat="1" applyFont="1" applyFill="1" applyBorder="1" applyAlignment="1" applyProtection="1">
      <alignment vertical="top" wrapText="1"/>
      <protection locked="0"/>
    </xf>
    <xf numFmtId="44" fontId="0" fillId="3" borderId="10" xfId="0" applyNumberFormat="1" applyFill="1" applyBorder="1" applyAlignment="1" applyProtection="1">
      <alignment vertical="top"/>
      <protection locked="0"/>
    </xf>
    <xf numFmtId="165" fontId="8" fillId="10" borderId="20" xfId="0" applyNumberFormat="1" applyFont="1" applyFill="1" applyBorder="1" applyAlignment="1" applyProtection="1">
      <alignment vertical="top" wrapText="1"/>
      <protection locked="0"/>
    </xf>
    <xf numFmtId="165" fontId="8" fillId="10" borderId="104" xfId="0" applyNumberFormat="1" applyFont="1" applyFill="1" applyBorder="1" applyAlignment="1" applyProtection="1">
      <alignment vertical="top" wrapText="1"/>
      <protection locked="0"/>
    </xf>
    <xf numFmtId="165" fontId="8" fillId="10" borderId="15" xfId="0" applyNumberFormat="1" applyFont="1" applyFill="1" applyBorder="1" applyAlignment="1" applyProtection="1">
      <alignment vertical="top" wrapText="1"/>
      <protection locked="0"/>
    </xf>
    <xf numFmtId="165" fontId="8" fillId="0" borderId="12" xfId="0" applyNumberFormat="1" applyFont="1" applyBorder="1" applyAlignment="1" applyProtection="1">
      <alignment vertical="top" wrapText="1"/>
      <protection locked="0"/>
    </xf>
    <xf numFmtId="166" fontId="8" fillId="10" borderId="20" xfId="0" applyNumberFormat="1" applyFont="1" applyFill="1" applyBorder="1" applyAlignment="1" applyProtection="1">
      <alignment vertical="top" wrapText="1"/>
      <protection locked="0"/>
    </xf>
    <xf numFmtId="166" fontId="8" fillId="10" borderId="104" xfId="0" applyNumberFormat="1" applyFont="1" applyFill="1" applyBorder="1" applyAlignment="1" applyProtection="1">
      <alignment vertical="top" wrapText="1"/>
      <protection locked="0"/>
    </xf>
    <xf numFmtId="44" fontId="0" fillId="0" borderId="106" xfId="2" applyFont="1" applyBorder="1" applyAlignment="1" applyProtection="1"/>
    <xf numFmtId="0" fontId="0" fillId="8" borderId="87" xfId="0" applyFill="1" applyBorder="1" applyAlignment="1">
      <alignment horizontal="center" wrapText="1"/>
    </xf>
    <xf numFmtId="1" fontId="0" fillId="8" borderId="71" xfId="2" applyNumberFormat="1" applyFont="1" applyFill="1" applyBorder="1" applyAlignment="1" applyProtection="1">
      <alignment horizontal="center"/>
      <protection locked="0"/>
    </xf>
    <xf numFmtId="1" fontId="13" fillId="0" borderId="20" xfId="0" applyNumberFormat="1" applyFont="1" applyBorder="1" applyAlignment="1" applyProtection="1">
      <alignment vertical="top" wrapText="1"/>
      <protection locked="0"/>
    </xf>
    <xf numFmtId="166" fontId="8" fillId="0" borderId="20" xfId="0" applyNumberFormat="1" applyFont="1" applyBorder="1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4" fillId="2" borderId="48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5" fillId="8" borderId="50" xfId="0" applyFont="1" applyFill="1" applyBorder="1" applyAlignment="1">
      <alignment horizontal="center"/>
    </xf>
    <xf numFmtId="0" fontId="5" fillId="8" borderId="51" xfId="0" applyFont="1" applyFill="1" applyBorder="1" applyAlignment="1">
      <alignment horizontal="center"/>
    </xf>
    <xf numFmtId="0" fontId="5" fillId="0" borderId="20" xfId="0" applyFont="1" applyBorder="1" applyAlignment="1">
      <alignment horizontal="center" wrapText="1"/>
    </xf>
    <xf numFmtId="0" fontId="5" fillId="8" borderId="54" xfId="0" applyFont="1" applyFill="1" applyBorder="1" applyAlignment="1">
      <alignment horizontal="center"/>
    </xf>
    <xf numFmtId="0" fontId="5" fillId="8" borderId="55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8" borderId="56" xfId="0" applyFill="1" applyBorder="1" applyAlignment="1">
      <alignment horizontal="center" vertical="center"/>
    </xf>
    <xf numFmtId="0" fontId="0" fillId="8" borderId="62" xfId="0" applyFill="1" applyBorder="1" applyAlignment="1">
      <alignment horizontal="center" vertical="center"/>
    </xf>
    <xf numFmtId="0" fontId="5" fillId="11" borderId="64" xfId="0" applyFont="1" applyFill="1" applyBorder="1" applyAlignment="1">
      <alignment horizontal="center"/>
    </xf>
    <xf numFmtId="0" fontId="5" fillId="11" borderId="65" xfId="0" applyFont="1" applyFill="1" applyBorder="1" applyAlignment="1">
      <alignment horizontal="center"/>
    </xf>
    <xf numFmtId="0" fontId="5" fillId="11" borderId="66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44" fontId="0" fillId="0" borderId="67" xfId="2" applyFont="1" applyBorder="1" applyAlignment="1">
      <alignment horizontal="center"/>
    </xf>
    <xf numFmtId="44" fontId="0" fillId="0" borderId="72" xfId="2" applyFont="1" applyBorder="1" applyAlignment="1">
      <alignment horizontal="center"/>
    </xf>
    <xf numFmtId="44" fontId="0" fillId="0" borderId="69" xfId="2" applyFont="1" applyBorder="1" applyAlignment="1">
      <alignment horizontal="center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top" wrapText="1"/>
      <protection locked="0"/>
    </xf>
    <xf numFmtId="0" fontId="4" fillId="2" borderId="95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0" fontId="4" fillId="2" borderId="103" xfId="0" applyFont="1" applyFill="1" applyBorder="1" applyAlignment="1" applyProtection="1">
      <alignment horizontal="center" vertical="top" wrapText="1"/>
      <protection locked="0"/>
    </xf>
    <xf numFmtId="0" fontId="4" fillId="2" borderId="100" xfId="0" applyFont="1" applyFill="1" applyBorder="1" applyAlignment="1" applyProtection="1">
      <alignment horizontal="center" vertical="top" wrapText="1"/>
      <protection locked="0"/>
    </xf>
    <xf numFmtId="0" fontId="4" fillId="2" borderId="27" xfId="0" applyFont="1" applyFill="1" applyBorder="1" applyAlignment="1" applyProtection="1">
      <alignment horizontal="center" vertical="top" wrapText="1"/>
      <protection locked="0"/>
    </xf>
    <xf numFmtId="0" fontId="4" fillId="2" borderId="105" xfId="0" applyFont="1" applyFill="1" applyBorder="1" applyAlignment="1" applyProtection="1">
      <alignment horizontal="center" vertical="top" wrapText="1"/>
      <protection locked="0"/>
    </xf>
    <xf numFmtId="0" fontId="4" fillId="2" borderId="28" xfId="0" applyFont="1" applyFill="1" applyBorder="1" applyAlignment="1" applyProtection="1">
      <alignment horizontal="center" vertical="top" wrapText="1"/>
      <protection locked="0"/>
    </xf>
    <xf numFmtId="0" fontId="13" fillId="0" borderId="1" xfId="0" applyFont="1" applyBorder="1" applyAlignment="1" applyProtection="1">
      <alignment horizontal="center" vertical="top" wrapText="1"/>
      <protection locked="0"/>
    </xf>
    <xf numFmtId="0" fontId="13" fillId="0" borderId="4" xfId="0" applyFont="1" applyBorder="1" applyAlignment="1" applyProtection="1">
      <alignment horizontal="center" vertical="top" wrapText="1"/>
      <protection locked="0"/>
    </xf>
    <xf numFmtId="0" fontId="13" fillId="0" borderId="11" xfId="0" applyFont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left" vertical="top" wrapText="1"/>
      <protection locked="0"/>
    </xf>
    <xf numFmtId="0" fontId="8" fillId="0" borderId="18" xfId="0" applyFont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4" fillId="2" borderId="95" xfId="0" applyFont="1" applyFill="1" applyBorder="1" applyAlignment="1" applyProtection="1">
      <alignment horizontal="left" vertical="top" wrapText="1"/>
      <protection locked="0"/>
    </xf>
    <xf numFmtId="0" fontId="4" fillId="2" borderId="100" xfId="0" applyFont="1" applyFill="1" applyBorder="1" applyAlignment="1" applyProtection="1">
      <alignment horizontal="left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2" fillId="10" borderId="20" xfId="0" applyFont="1" applyFill="1" applyBorder="1" applyAlignment="1" applyProtection="1">
      <alignment horizontal="center" vertical="top"/>
      <protection locked="0"/>
    </xf>
    <xf numFmtId="0" fontId="5" fillId="0" borderId="29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4" fillId="7" borderId="35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0" fontId="0" fillId="10" borderId="20" xfId="0" applyFill="1" applyBorder="1" applyAlignment="1"/>
    <xf numFmtId="0" fontId="8" fillId="0" borderId="30" xfId="0" applyFont="1" applyBorder="1" applyAlignment="1"/>
    <xf numFmtId="0" fontId="8" fillId="0" borderId="31" xfId="0" applyFont="1" applyBorder="1" applyAlignment="1"/>
    <xf numFmtId="0" fontId="8" fillId="0" borderId="33" xfId="0" applyFont="1" applyBorder="1" applyAlignment="1"/>
    <xf numFmtId="0" fontId="8" fillId="0" borderId="34" xfId="0" applyFont="1" applyBorder="1" applyAlignment="1"/>
    <xf numFmtId="0" fontId="8" fillId="0" borderId="42" xfId="0" applyFont="1" applyBorder="1" applyAlignment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177800</xdr:rowOff>
    </xdr:from>
    <xdr:to>
      <xdr:col>1</xdr:col>
      <xdr:colOff>635</xdr:colOff>
      <xdr:row>0</xdr:row>
      <xdr:rowOff>177800</xdr:rowOff>
    </xdr:to>
    <xdr:grpSp>
      <xdr:nvGrpSpPr>
        <xdr:cNvPr id="2" name="TeVerwijderenShape_2">
          <a:extLst>
            <a:ext uri="{FF2B5EF4-FFF2-40B4-BE49-F238E27FC236}">
              <a16:creationId xmlns:a16="http://schemas.microsoft.com/office/drawing/2014/main" id="{67017123-4D2B-4DE4-B06A-CEF6C3D93ACC}"/>
            </a:ext>
          </a:extLst>
        </xdr:cNvPr>
        <xdr:cNvGrpSpPr/>
      </xdr:nvGrpSpPr>
      <xdr:grpSpPr>
        <a:xfrm>
          <a:off x="257175" y="177800"/>
          <a:ext cx="1734185" cy="0"/>
          <a:chOff x="0" y="0"/>
          <a:chExt cx="1059180" cy="539115"/>
        </a:xfrm>
      </xdr:grpSpPr>
      <xdr:sp macro="" textlink="">
        <xdr:nvSpPr>
          <xdr:cNvPr id="3" name="Freeform 5">
            <a:extLst>
              <a:ext uri="{FF2B5EF4-FFF2-40B4-BE49-F238E27FC236}">
                <a16:creationId xmlns:a16="http://schemas.microsoft.com/office/drawing/2014/main" id="{DEBE4CCB-3367-1A52-6A88-3D7EEEEF340F}"/>
              </a:ext>
            </a:extLst>
          </xdr:cNvPr>
          <xdr:cNvSpPr>
            <a:spLocks/>
          </xdr:cNvSpPr>
        </xdr:nvSpPr>
        <xdr:spPr bwMode="auto">
          <a:xfrm>
            <a:off x="0" y="0"/>
            <a:ext cx="1059180" cy="539115"/>
          </a:xfrm>
          <a:custGeom>
            <a:avLst/>
            <a:gdLst>
              <a:gd name="T0" fmla="*/ 3082 w 3337"/>
              <a:gd name="T1" fmla="*/ 1028 h 1701"/>
              <a:gd name="T2" fmla="*/ 3337 w 3337"/>
              <a:gd name="T3" fmla="*/ 1283 h 1701"/>
              <a:gd name="T4" fmla="*/ 3337 w 3337"/>
              <a:gd name="T5" fmla="*/ 1446 h 1701"/>
              <a:gd name="T6" fmla="*/ 3082 w 3337"/>
              <a:gd name="T7" fmla="*/ 1701 h 1701"/>
              <a:gd name="T8" fmla="*/ 2701 w 3337"/>
              <a:gd name="T9" fmla="*/ 1701 h 1701"/>
              <a:gd name="T10" fmla="*/ 2446 w 3337"/>
              <a:gd name="T11" fmla="*/ 1446 h 1701"/>
              <a:gd name="T12" fmla="*/ 2446 w 3337"/>
              <a:gd name="T13" fmla="*/ 1345 h 1701"/>
              <a:gd name="T14" fmla="*/ 2129 w 3337"/>
              <a:gd name="T15" fmla="*/ 1028 h 1701"/>
              <a:gd name="T16" fmla="*/ 317 w 3337"/>
              <a:gd name="T17" fmla="*/ 1028 h 1701"/>
              <a:gd name="T18" fmla="*/ 0 w 3337"/>
              <a:gd name="T19" fmla="*/ 710 h 1701"/>
              <a:gd name="T20" fmla="*/ 0 w 3337"/>
              <a:gd name="T21" fmla="*/ 318 h 1701"/>
              <a:gd name="T22" fmla="*/ 317 w 3337"/>
              <a:gd name="T23" fmla="*/ 0 h 1701"/>
              <a:gd name="T24" fmla="*/ 2129 w 3337"/>
              <a:gd name="T25" fmla="*/ 0 h 1701"/>
              <a:gd name="T26" fmla="*/ 2446 w 3337"/>
              <a:gd name="T27" fmla="*/ 318 h 1701"/>
              <a:gd name="T28" fmla="*/ 2446 w 3337"/>
              <a:gd name="T29" fmla="*/ 710 h 1701"/>
              <a:gd name="T30" fmla="*/ 2764 w 3337"/>
              <a:gd name="T31" fmla="*/ 1028 h 1701"/>
              <a:gd name="T32" fmla="*/ 3082 w 3337"/>
              <a:gd name="T33" fmla="*/ 1028 h 17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337" h="1701">
                <a:moveTo>
                  <a:pt x="3082" y="1028"/>
                </a:moveTo>
                <a:cubicBezTo>
                  <a:pt x="3223" y="1028"/>
                  <a:pt x="3337" y="1142"/>
                  <a:pt x="3337" y="1283"/>
                </a:cubicBezTo>
                <a:cubicBezTo>
                  <a:pt x="3337" y="1446"/>
                  <a:pt x="3337" y="1446"/>
                  <a:pt x="3337" y="1446"/>
                </a:cubicBezTo>
                <a:cubicBezTo>
                  <a:pt x="3337" y="1587"/>
                  <a:pt x="3223" y="1701"/>
                  <a:pt x="3082" y="1701"/>
                </a:cubicBezTo>
                <a:cubicBezTo>
                  <a:pt x="2701" y="1701"/>
                  <a:pt x="2701" y="1701"/>
                  <a:pt x="2701" y="1701"/>
                </a:cubicBezTo>
                <a:cubicBezTo>
                  <a:pt x="2560" y="1701"/>
                  <a:pt x="2446" y="1587"/>
                  <a:pt x="2446" y="1446"/>
                </a:cubicBezTo>
                <a:cubicBezTo>
                  <a:pt x="2446" y="1345"/>
                  <a:pt x="2446" y="1345"/>
                  <a:pt x="2446" y="1345"/>
                </a:cubicBezTo>
                <a:cubicBezTo>
                  <a:pt x="2446" y="1170"/>
                  <a:pt x="2304" y="1028"/>
                  <a:pt x="2129" y="1028"/>
                </a:cubicBezTo>
                <a:cubicBezTo>
                  <a:pt x="317" y="1028"/>
                  <a:pt x="317" y="1028"/>
                  <a:pt x="317" y="1028"/>
                </a:cubicBezTo>
                <a:cubicBezTo>
                  <a:pt x="142" y="1028"/>
                  <a:pt x="0" y="886"/>
                  <a:pt x="0" y="710"/>
                </a:cubicBezTo>
                <a:cubicBezTo>
                  <a:pt x="0" y="318"/>
                  <a:pt x="0" y="318"/>
                  <a:pt x="0" y="318"/>
                </a:cubicBezTo>
                <a:cubicBezTo>
                  <a:pt x="0" y="142"/>
                  <a:pt x="142" y="0"/>
                  <a:pt x="317" y="0"/>
                </a:cubicBezTo>
                <a:cubicBezTo>
                  <a:pt x="2129" y="0"/>
                  <a:pt x="2129" y="0"/>
                  <a:pt x="2129" y="0"/>
                </a:cubicBezTo>
                <a:cubicBezTo>
                  <a:pt x="2304" y="0"/>
                  <a:pt x="2446" y="142"/>
                  <a:pt x="2446" y="318"/>
                </a:cubicBezTo>
                <a:cubicBezTo>
                  <a:pt x="2446" y="710"/>
                  <a:pt x="2446" y="710"/>
                  <a:pt x="2446" y="710"/>
                </a:cubicBezTo>
                <a:cubicBezTo>
                  <a:pt x="2446" y="886"/>
                  <a:pt x="2588" y="1028"/>
                  <a:pt x="2764" y="1028"/>
                </a:cubicBezTo>
                <a:lnTo>
                  <a:pt x="3082" y="1028"/>
                </a:lnTo>
                <a:close/>
              </a:path>
            </a:pathLst>
          </a:custGeom>
          <a:solidFill>
            <a:srgbClr val="29211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4" name="Freeform 6">
            <a:extLst>
              <a:ext uri="{FF2B5EF4-FFF2-40B4-BE49-F238E27FC236}">
                <a16:creationId xmlns:a16="http://schemas.microsoft.com/office/drawing/2014/main" id="{24A16C11-B4E5-74FC-C8DD-58C315EE4487}"/>
              </a:ext>
            </a:extLst>
          </xdr:cNvPr>
          <xdr:cNvSpPr>
            <a:spLocks noEditPoints="1"/>
          </xdr:cNvSpPr>
        </xdr:nvSpPr>
        <xdr:spPr bwMode="auto">
          <a:xfrm>
            <a:off x="91440" y="91440"/>
            <a:ext cx="591185" cy="150495"/>
          </a:xfrm>
          <a:custGeom>
            <a:avLst/>
            <a:gdLst>
              <a:gd name="T0" fmla="*/ 187 w 1861"/>
              <a:gd name="T1" fmla="*/ 475 h 475"/>
              <a:gd name="T2" fmla="*/ 48 w 1861"/>
              <a:gd name="T3" fmla="*/ 349 h 475"/>
              <a:gd name="T4" fmla="*/ 187 w 1861"/>
              <a:gd name="T5" fmla="*/ 376 h 475"/>
              <a:gd name="T6" fmla="*/ 193 w 1861"/>
              <a:gd name="T7" fmla="*/ 286 h 475"/>
              <a:gd name="T8" fmla="*/ 12 w 1861"/>
              <a:gd name="T9" fmla="*/ 139 h 475"/>
              <a:gd name="T10" fmla="*/ 355 w 1861"/>
              <a:gd name="T11" fmla="*/ 76 h 475"/>
              <a:gd name="T12" fmla="*/ 270 w 1861"/>
              <a:gd name="T13" fmla="*/ 116 h 475"/>
              <a:gd name="T14" fmla="*/ 120 w 1861"/>
              <a:gd name="T15" fmla="*/ 134 h 475"/>
              <a:gd name="T16" fmla="*/ 259 w 1861"/>
              <a:gd name="T17" fmla="*/ 202 h 475"/>
              <a:gd name="T18" fmla="*/ 838 w 1861"/>
              <a:gd name="T19" fmla="*/ 2 h 475"/>
              <a:gd name="T20" fmla="*/ 785 w 1861"/>
              <a:gd name="T21" fmla="*/ 257 h 475"/>
              <a:gd name="T22" fmla="*/ 578 w 1861"/>
              <a:gd name="T23" fmla="*/ 257 h 475"/>
              <a:gd name="T24" fmla="*/ 525 w 1861"/>
              <a:gd name="T25" fmla="*/ 2 h 475"/>
              <a:gd name="T26" fmla="*/ 472 w 1861"/>
              <a:gd name="T27" fmla="*/ 257 h 475"/>
              <a:gd name="T28" fmla="*/ 891 w 1861"/>
              <a:gd name="T29" fmla="*/ 257 h 475"/>
              <a:gd name="T30" fmla="*/ 838 w 1861"/>
              <a:gd name="T31" fmla="*/ 2 h 475"/>
              <a:gd name="T32" fmla="*/ 1367 w 1861"/>
              <a:gd name="T33" fmla="*/ 394 h 475"/>
              <a:gd name="T34" fmla="*/ 1313 w 1861"/>
              <a:gd name="T35" fmla="*/ 472 h 475"/>
              <a:gd name="T36" fmla="*/ 1217 w 1861"/>
              <a:gd name="T37" fmla="*/ 326 h 475"/>
              <a:gd name="T38" fmla="*/ 1121 w 1861"/>
              <a:gd name="T39" fmla="*/ 420 h 475"/>
              <a:gd name="T40" fmla="*/ 1015 w 1861"/>
              <a:gd name="T41" fmla="*/ 420 h 475"/>
              <a:gd name="T42" fmla="*/ 1067 w 1861"/>
              <a:gd name="T43" fmla="*/ 7 h 475"/>
              <a:gd name="T44" fmla="*/ 1391 w 1861"/>
              <a:gd name="T45" fmla="*/ 169 h 475"/>
              <a:gd name="T46" fmla="*/ 1282 w 1861"/>
              <a:gd name="T47" fmla="*/ 169 h 475"/>
              <a:gd name="T48" fmla="*/ 1121 w 1861"/>
              <a:gd name="T49" fmla="*/ 107 h 475"/>
              <a:gd name="T50" fmla="*/ 1210 w 1861"/>
              <a:gd name="T51" fmla="*/ 230 h 475"/>
              <a:gd name="T52" fmla="*/ 1811 w 1861"/>
              <a:gd name="T53" fmla="*/ 7 h 475"/>
              <a:gd name="T54" fmla="*/ 1506 w 1861"/>
              <a:gd name="T55" fmla="*/ 59 h 475"/>
              <a:gd name="T56" fmla="*/ 1558 w 1861"/>
              <a:gd name="T57" fmla="*/ 472 h 475"/>
              <a:gd name="T58" fmla="*/ 1611 w 1861"/>
              <a:gd name="T59" fmla="*/ 306 h 475"/>
              <a:gd name="T60" fmla="*/ 1786 w 1861"/>
              <a:gd name="T61" fmla="*/ 256 h 475"/>
              <a:gd name="T62" fmla="*/ 1611 w 1861"/>
              <a:gd name="T63" fmla="*/ 205 h 475"/>
              <a:gd name="T64" fmla="*/ 1811 w 1861"/>
              <a:gd name="T65" fmla="*/ 107 h 475"/>
              <a:gd name="T66" fmla="*/ 1811 w 1861"/>
              <a:gd name="T67" fmla="*/ 7 h 47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861" h="475">
                <a:moveTo>
                  <a:pt x="370" y="334"/>
                </a:moveTo>
                <a:cubicBezTo>
                  <a:pt x="370" y="420"/>
                  <a:pt x="290" y="475"/>
                  <a:pt x="187" y="475"/>
                </a:cubicBezTo>
                <a:cubicBezTo>
                  <a:pt x="101" y="475"/>
                  <a:pt x="0" y="448"/>
                  <a:pt x="0" y="398"/>
                </a:cubicBezTo>
                <a:cubicBezTo>
                  <a:pt x="0" y="368"/>
                  <a:pt x="18" y="349"/>
                  <a:pt x="48" y="349"/>
                </a:cubicBezTo>
                <a:cubicBezTo>
                  <a:pt x="64" y="349"/>
                  <a:pt x="79" y="353"/>
                  <a:pt x="95" y="359"/>
                </a:cubicBezTo>
                <a:cubicBezTo>
                  <a:pt x="119" y="367"/>
                  <a:pt x="146" y="376"/>
                  <a:pt x="187" y="376"/>
                </a:cubicBezTo>
                <a:cubicBezTo>
                  <a:pt x="222" y="376"/>
                  <a:pt x="262" y="360"/>
                  <a:pt x="262" y="331"/>
                </a:cubicBezTo>
                <a:cubicBezTo>
                  <a:pt x="262" y="307"/>
                  <a:pt x="232" y="298"/>
                  <a:pt x="193" y="286"/>
                </a:cubicBezTo>
                <a:cubicBezTo>
                  <a:pt x="116" y="263"/>
                  <a:pt x="116" y="263"/>
                  <a:pt x="116" y="263"/>
                </a:cubicBezTo>
                <a:cubicBezTo>
                  <a:pt x="61" y="246"/>
                  <a:pt x="12" y="207"/>
                  <a:pt x="12" y="139"/>
                </a:cubicBezTo>
                <a:cubicBezTo>
                  <a:pt x="12" y="56"/>
                  <a:pt x="86" y="0"/>
                  <a:pt x="186" y="0"/>
                </a:cubicBezTo>
                <a:cubicBezTo>
                  <a:pt x="264" y="0"/>
                  <a:pt x="355" y="27"/>
                  <a:pt x="355" y="76"/>
                </a:cubicBezTo>
                <a:cubicBezTo>
                  <a:pt x="355" y="107"/>
                  <a:pt x="340" y="126"/>
                  <a:pt x="312" y="126"/>
                </a:cubicBezTo>
                <a:cubicBezTo>
                  <a:pt x="297" y="126"/>
                  <a:pt x="284" y="121"/>
                  <a:pt x="270" y="116"/>
                </a:cubicBezTo>
                <a:cubicBezTo>
                  <a:pt x="248" y="108"/>
                  <a:pt x="222" y="99"/>
                  <a:pt x="186" y="99"/>
                </a:cubicBezTo>
                <a:cubicBezTo>
                  <a:pt x="157" y="99"/>
                  <a:pt x="120" y="111"/>
                  <a:pt x="120" y="134"/>
                </a:cubicBezTo>
                <a:cubicBezTo>
                  <a:pt x="120" y="155"/>
                  <a:pt x="136" y="164"/>
                  <a:pt x="172" y="175"/>
                </a:cubicBezTo>
                <a:cubicBezTo>
                  <a:pt x="259" y="202"/>
                  <a:pt x="259" y="202"/>
                  <a:pt x="259" y="202"/>
                </a:cubicBezTo>
                <a:cubicBezTo>
                  <a:pt x="317" y="219"/>
                  <a:pt x="370" y="254"/>
                  <a:pt x="370" y="334"/>
                </a:cubicBezTo>
                <a:close/>
                <a:moveTo>
                  <a:pt x="838" y="2"/>
                </a:moveTo>
                <a:cubicBezTo>
                  <a:pt x="804" y="2"/>
                  <a:pt x="785" y="20"/>
                  <a:pt x="785" y="55"/>
                </a:cubicBezTo>
                <a:cubicBezTo>
                  <a:pt x="785" y="257"/>
                  <a:pt x="785" y="257"/>
                  <a:pt x="785" y="257"/>
                </a:cubicBezTo>
                <a:cubicBezTo>
                  <a:pt x="785" y="328"/>
                  <a:pt x="742" y="371"/>
                  <a:pt x="681" y="371"/>
                </a:cubicBezTo>
                <a:cubicBezTo>
                  <a:pt x="622" y="371"/>
                  <a:pt x="578" y="328"/>
                  <a:pt x="578" y="257"/>
                </a:cubicBezTo>
                <a:cubicBezTo>
                  <a:pt x="578" y="55"/>
                  <a:pt x="578" y="55"/>
                  <a:pt x="578" y="55"/>
                </a:cubicBezTo>
                <a:cubicBezTo>
                  <a:pt x="578" y="20"/>
                  <a:pt x="560" y="2"/>
                  <a:pt x="525" y="2"/>
                </a:cubicBezTo>
                <a:cubicBezTo>
                  <a:pt x="491" y="2"/>
                  <a:pt x="472" y="20"/>
                  <a:pt x="472" y="55"/>
                </a:cubicBezTo>
                <a:cubicBezTo>
                  <a:pt x="472" y="257"/>
                  <a:pt x="472" y="257"/>
                  <a:pt x="472" y="257"/>
                </a:cubicBezTo>
                <a:cubicBezTo>
                  <a:pt x="472" y="389"/>
                  <a:pt x="561" y="475"/>
                  <a:pt x="681" y="475"/>
                </a:cubicBezTo>
                <a:cubicBezTo>
                  <a:pt x="802" y="475"/>
                  <a:pt x="891" y="389"/>
                  <a:pt x="891" y="257"/>
                </a:cubicBezTo>
                <a:cubicBezTo>
                  <a:pt x="891" y="55"/>
                  <a:pt x="891" y="55"/>
                  <a:pt x="891" y="55"/>
                </a:cubicBezTo>
                <a:cubicBezTo>
                  <a:pt x="891" y="20"/>
                  <a:pt x="873" y="2"/>
                  <a:pt x="838" y="2"/>
                </a:cubicBezTo>
                <a:close/>
                <a:moveTo>
                  <a:pt x="1319" y="296"/>
                </a:moveTo>
                <a:cubicBezTo>
                  <a:pt x="1367" y="394"/>
                  <a:pt x="1367" y="394"/>
                  <a:pt x="1367" y="394"/>
                </a:cubicBezTo>
                <a:cubicBezTo>
                  <a:pt x="1372" y="404"/>
                  <a:pt x="1374" y="413"/>
                  <a:pt x="1374" y="422"/>
                </a:cubicBezTo>
                <a:cubicBezTo>
                  <a:pt x="1374" y="453"/>
                  <a:pt x="1339" y="472"/>
                  <a:pt x="1313" y="472"/>
                </a:cubicBezTo>
                <a:cubicBezTo>
                  <a:pt x="1294" y="472"/>
                  <a:pt x="1279" y="461"/>
                  <a:pt x="1270" y="439"/>
                </a:cubicBezTo>
                <a:cubicBezTo>
                  <a:pt x="1217" y="326"/>
                  <a:pt x="1217" y="326"/>
                  <a:pt x="1217" y="326"/>
                </a:cubicBezTo>
                <a:cubicBezTo>
                  <a:pt x="1121" y="326"/>
                  <a:pt x="1121" y="326"/>
                  <a:pt x="1121" y="326"/>
                </a:cubicBezTo>
                <a:cubicBezTo>
                  <a:pt x="1121" y="420"/>
                  <a:pt x="1121" y="420"/>
                  <a:pt x="1121" y="420"/>
                </a:cubicBezTo>
                <a:cubicBezTo>
                  <a:pt x="1121" y="454"/>
                  <a:pt x="1102" y="472"/>
                  <a:pt x="1067" y="472"/>
                </a:cubicBezTo>
                <a:cubicBezTo>
                  <a:pt x="1033" y="472"/>
                  <a:pt x="1015" y="454"/>
                  <a:pt x="1015" y="420"/>
                </a:cubicBezTo>
                <a:cubicBezTo>
                  <a:pt x="1015" y="59"/>
                  <a:pt x="1015" y="59"/>
                  <a:pt x="1015" y="59"/>
                </a:cubicBezTo>
                <a:cubicBezTo>
                  <a:pt x="1015" y="24"/>
                  <a:pt x="1033" y="7"/>
                  <a:pt x="1067" y="7"/>
                </a:cubicBezTo>
                <a:cubicBezTo>
                  <a:pt x="1219" y="7"/>
                  <a:pt x="1219" y="7"/>
                  <a:pt x="1219" y="7"/>
                </a:cubicBezTo>
                <a:cubicBezTo>
                  <a:pt x="1320" y="7"/>
                  <a:pt x="1391" y="73"/>
                  <a:pt x="1391" y="169"/>
                </a:cubicBezTo>
                <a:cubicBezTo>
                  <a:pt x="1391" y="228"/>
                  <a:pt x="1364" y="272"/>
                  <a:pt x="1319" y="296"/>
                </a:cubicBezTo>
                <a:close/>
                <a:moveTo>
                  <a:pt x="1282" y="169"/>
                </a:moveTo>
                <a:cubicBezTo>
                  <a:pt x="1282" y="126"/>
                  <a:pt x="1250" y="107"/>
                  <a:pt x="1210" y="107"/>
                </a:cubicBezTo>
                <a:cubicBezTo>
                  <a:pt x="1121" y="107"/>
                  <a:pt x="1121" y="107"/>
                  <a:pt x="1121" y="107"/>
                </a:cubicBezTo>
                <a:cubicBezTo>
                  <a:pt x="1121" y="230"/>
                  <a:pt x="1121" y="230"/>
                  <a:pt x="1121" y="230"/>
                </a:cubicBezTo>
                <a:cubicBezTo>
                  <a:pt x="1210" y="230"/>
                  <a:pt x="1210" y="230"/>
                  <a:pt x="1210" y="230"/>
                </a:cubicBezTo>
                <a:cubicBezTo>
                  <a:pt x="1250" y="230"/>
                  <a:pt x="1282" y="212"/>
                  <a:pt x="1282" y="169"/>
                </a:cubicBezTo>
                <a:close/>
                <a:moveTo>
                  <a:pt x="1811" y="7"/>
                </a:moveTo>
                <a:cubicBezTo>
                  <a:pt x="1558" y="7"/>
                  <a:pt x="1558" y="7"/>
                  <a:pt x="1558" y="7"/>
                </a:cubicBezTo>
                <a:cubicBezTo>
                  <a:pt x="1524" y="7"/>
                  <a:pt x="1506" y="24"/>
                  <a:pt x="1506" y="59"/>
                </a:cubicBezTo>
                <a:cubicBezTo>
                  <a:pt x="1506" y="420"/>
                  <a:pt x="1506" y="420"/>
                  <a:pt x="1506" y="420"/>
                </a:cubicBezTo>
                <a:cubicBezTo>
                  <a:pt x="1506" y="455"/>
                  <a:pt x="1524" y="472"/>
                  <a:pt x="1558" y="472"/>
                </a:cubicBezTo>
                <a:cubicBezTo>
                  <a:pt x="1593" y="472"/>
                  <a:pt x="1611" y="455"/>
                  <a:pt x="1611" y="420"/>
                </a:cubicBezTo>
                <a:cubicBezTo>
                  <a:pt x="1611" y="306"/>
                  <a:pt x="1611" y="306"/>
                  <a:pt x="1611" y="306"/>
                </a:cubicBezTo>
                <a:cubicBezTo>
                  <a:pt x="1736" y="306"/>
                  <a:pt x="1736" y="306"/>
                  <a:pt x="1736" y="306"/>
                </a:cubicBezTo>
                <a:cubicBezTo>
                  <a:pt x="1769" y="306"/>
                  <a:pt x="1786" y="289"/>
                  <a:pt x="1786" y="256"/>
                </a:cubicBezTo>
                <a:cubicBezTo>
                  <a:pt x="1786" y="222"/>
                  <a:pt x="1769" y="205"/>
                  <a:pt x="1736" y="205"/>
                </a:cubicBezTo>
                <a:cubicBezTo>
                  <a:pt x="1611" y="205"/>
                  <a:pt x="1611" y="205"/>
                  <a:pt x="1611" y="205"/>
                </a:cubicBezTo>
                <a:cubicBezTo>
                  <a:pt x="1611" y="107"/>
                  <a:pt x="1611" y="107"/>
                  <a:pt x="1611" y="107"/>
                </a:cubicBezTo>
                <a:cubicBezTo>
                  <a:pt x="1811" y="107"/>
                  <a:pt x="1811" y="107"/>
                  <a:pt x="1811" y="107"/>
                </a:cubicBezTo>
                <a:cubicBezTo>
                  <a:pt x="1845" y="107"/>
                  <a:pt x="1861" y="90"/>
                  <a:pt x="1861" y="57"/>
                </a:cubicBezTo>
                <a:cubicBezTo>
                  <a:pt x="1861" y="24"/>
                  <a:pt x="1845" y="7"/>
                  <a:pt x="1811" y="7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254000</xdr:colOff>
      <xdr:row>4</xdr:row>
      <xdr:rowOff>0</xdr:rowOff>
    </xdr:from>
    <xdr:to>
      <xdr:col>2</xdr:col>
      <xdr:colOff>635</xdr:colOff>
      <xdr:row>4</xdr:row>
      <xdr:rowOff>0</xdr:rowOff>
    </xdr:to>
    <xdr:grpSp>
      <xdr:nvGrpSpPr>
        <xdr:cNvPr id="2" name="TeVerwijderenShape_2">
          <a:extLst>
            <a:ext uri="{FF2B5EF4-FFF2-40B4-BE49-F238E27FC236}">
              <a16:creationId xmlns:a16="http://schemas.microsoft.com/office/drawing/2014/main" id="{A414987D-82BB-4753-BEFC-B19C44A36439}"/>
            </a:ext>
          </a:extLst>
        </xdr:cNvPr>
        <xdr:cNvGrpSpPr/>
      </xdr:nvGrpSpPr>
      <xdr:grpSpPr>
        <a:xfrm>
          <a:off x="406400" y="1533525"/>
          <a:ext cx="3175635" cy="0"/>
          <a:chOff x="0" y="0"/>
          <a:chExt cx="1059180" cy="539115"/>
        </a:xfrm>
      </xdr:grpSpPr>
      <xdr:sp macro="" textlink="">
        <xdr:nvSpPr>
          <xdr:cNvPr id="3" name="Freeform 5">
            <a:extLst>
              <a:ext uri="{FF2B5EF4-FFF2-40B4-BE49-F238E27FC236}">
                <a16:creationId xmlns:a16="http://schemas.microsoft.com/office/drawing/2014/main" id="{A5939C59-92C4-B102-DA24-4F3E474F82C3}"/>
              </a:ext>
            </a:extLst>
          </xdr:cNvPr>
          <xdr:cNvSpPr>
            <a:spLocks/>
          </xdr:cNvSpPr>
        </xdr:nvSpPr>
        <xdr:spPr bwMode="auto">
          <a:xfrm>
            <a:off x="0" y="0"/>
            <a:ext cx="1059180" cy="539115"/>
          </a:xfrm>
          <a:custGeom>
            <a:avLst/>
            <a:gdLst>
              <a:gd name="T0" fmla="*/ 3082 w 3337"/>
              <a:gd name="T1" fmla="*/ 1028 h 1701"/>
              <a:gd name="T2" fmla="*/ 3337 w 3337"/>
              <a:gd name="T3" fmla="*/ 1283 h 1701"/>
              <a:gd name="T4" fmla="*/ 3337 w 3337"/>
              <a:gd name="T5" fmla="*/ 1446 h 1701"/>
              <a:gd name="T6" fmla="*/ 3082 w 3337"/>
              <a:gd name="T7" fmla="*/ 1701 h 1701"/>
              <a:gd name="T8" fmla="*/ 2701 w 3337"/>
              <a:gd name="T9" fmla="*/ 1701 h 1701"/>
              <a:gd name="T10" fmla="*/ 2446 w 3337"/>
              <a:gd name="T11" fmla="*/ 1446 h 1701"/>
              <a:gd name="T12" fmla="*/ 2446 w 3337"/>
              <a:gd name="T13" fmla="*/ 1345 h 1701"/>
              <a:gd name="T14" fmla="*/ 2129 w 3337"/>
              <a:gd name="T15" fmla="*/ 1028 h 1701"/>
              <a:gd name="T16" fmla="*/ 317 w 3337"/>
              <a:gd name="T17" fmla="*/ 1028 h 1701"/>
              <a:gd name="T18" fmla="*/ 0 w 3337"/>
              <a:gd name="T19" fmla="*/ 710 h 1701"/>
              <a:gd name="T20" fmla="*/ 0 w 3337"/>
              <a:gd name="T21" fmla="*/ 318 h 1701"/>
              <a:gd name="T22" fmla="*/ 317 w 3337"/>
              <a:gd name="T23" fmla="*/ 0 h 1701"/>
              <a:gd name="T24" fmla="*/ 2129 w 3337"/>
              <a:gd name="T25" fmla="*/ 0 h 1701"/>
              <a:gd name="T26" fmla="*/ 2446 w 3337"/>
              <a:gd name="T27" fmla="*/ 318 h 1701"/>
              <a:gd name="T28" fmla="*/ 2446 w 3337"/>
              <a:gd name="T29" fmla="*/ 710 h 1701"/>
              <a:gd name="T30" fmla="*/ 2764 w 3337"/>
              <a:gd name="T31" fmla="*/ 1028 h 1701"/>
              <a:gd name="T32" fmla="*/ 3082 w 3337"/>
              <a:gd name="T33" fmla="*/ 1028 h 17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337" h="1701">
                <a:moveTo>
                  <a:pt x="3082" y="1028"/>
                </a:moveTo>
                <a:cubicBezTo>
                  <a:pt x="3223" y="1028"/>
                  <a:pt x="3337" y="1142"/>
                  <a:pt x="3337" y="1283"/>
                </a:cubicBezTo>
                <a:cubicBezTo>
                  <a:pt x="3337" y="1446"/>
                  <a:pt x="3337" y="1446"/>
                  <a:pt x="3337" y="1446"/>
                </a:cubicBezTo>
                <a:cubicBezTo>
                  <a:pt x="3337" y="1587"/>
                  <a:pt x="3223" y="1701"/>
                  <a:pt x="3082" y="1701"/>
                </a:cubicBezTo>
                <a:cubicBezTo>
                  <a:pt x="2701" y="1701"/>
                  <a:pt x="2701" y="1701"/>
                  <a:pt x="2701" y="1701"/>
                </a:cubicBezTo>
                <a:cubicBezTo>
                  <a:pt x="2560" y="1701"/>
                  <a:pt x="2446" y="1587"/>
                  <a:pt x="2446" y="1446"/>
                </a:cubicBezTo>
                <a:cubicBezTo>
                  <a:pt x="2446" y="1345"/>
                  <a:pt x="2446" y="1345"/>
                  <a:pt x="2446" y="1345"/>
                </a:cubicBezTo>
                <a:cubicBezTo>
                  <a:pt x="2446" y="1170"/>
                  <a:pt x="2304" y="1028"/>
                  <a:pt x="2129" y="1028"/>
                </a:cubicBezTo>
                <a:cubicBezTo>
                  <a:pt x="317" y="1028"/>
                  <a:pt x="317" y="1028"/>
                  <a:pt x="317" y="1028"/>
                </a:cubicBezTo>
                <a:cubicBezTo>
                  <a:pt x="142" y="1028"/>
                  <a:pt x="0" y="886"/>
                  <a:pt x="0" y="710"/>
                </a:cubicBezTo>
                <a:cubicBezTo>
                  <a:pt x="0" y="318"/>
                  <a:pt x="0" y="318"/>
                  <a:pt x="0" y="318"/>
                </a:cubicBezTo>
                <a:cubicBezTo>
                  <a:pt x="0" y="142"/>
                  <a:pt x="142" y="0"/>
                  <a:pt x="317" y="0"/>
                </a:cubicBezTo>
                <a:cubicBezTo>
                  <a:pt x="2129" y="0"/>
                  <a:pt x="2129" y="0"/>
                  <a:pt x="2129" y="0"/>
                </a:cubicBezTo>
                <a:cubicBezTo>
                  <a:pt x="2304" y="0"/>
                  <a:pt x="2446" y="142"/>
                  <a:pt x="2446" y="318"/>
                </a:cubicBezTo>
                <a:cubicBezTo>
                  <a:pt x="2446" y="710"/>
                  <a:pt x="2446" y="710"/>
                  <a:pt x="2446" y="710"/>
                </a:cubicBezTo>
                <a:cubicBezTo>
                  <a:pt x="2446" y="886"/>
                  <a:pt x="2588" y="1028"/>
                  <a:pt x="2764" y="1028"/>
                </a:cubicBezTo>
                <a:lnTo>
                  <a:pt x="3082" y="1028"/>
                </a:lnTo>
                <a:close/>
              </a:path>
            </a:pathLst>
          </a:custGeom>
          <a:solidFill>
            <a:srgbClr val="29211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4" name="Freeform 6">
            <a:extLst>
              <a:ext uri="{FF2B5EF4-FFF2-40B4-BE49-F238E27FC236}">
                <a16:creationId xmlns:a16="http://schemas.microsoft.com/office/drawing/2014/main" id="{0B81E22D-A55E-3578-5103-5096965939D5}"/>
              </a:ext>
            </a:extLst>
          </xdr:cNvPr>
          <xdr:cNvSpPr>
            <a:spLocks noEditPoints="1"/>
          </xdr:cNvSpPr>
        </xdr:nvSpPr>
        <xdr:spPr bwMode="auto">
          <a:xfrm>
            <a:off x="91440" y="91440"/>
            <a:ext cx="591185" cy="150495"/>
          </a:xfrm>
          <a:custGeom>
            <a:avLst/>
            <a:gdLst>
              <a:gd name="T0" fmla="*/ 187 w 1861"/>
              <a:gd name="T1" fmla="*/ 475 h 475"/>
              <a:gd name="T2" fmla="*/ 48 w 1861"/>
              <a:gd name="T3" fmla="*/ 349 h 475"/>
              <a:gd name="T4" fmla="*/ 187 w 1861"/>
              <a:gd name="T5" fmla="*/ 376 h 475"/>
              <a:gd name="T6" fmla="*/ 193 w 1861"/>
              <a:gd name="T7" fmla="*/ 286 h 475"/>
              <a:gd name="T8" fmla="*/ 12 w 1861"/>
              <a:gd name="T9" fmla="*/ 139 h 475"/>
              <a:gd name="T10" fmla="*/ 355 w 1861"/>
              <a:gd name="T11" fmla="*/ 76 h 475"/>
              <a:gd name="T12" fmla="*/ 270 w 1861"/>
              <a:gd name="T13" fmla="*/ 116 h 475"/>
              <a:gd name="T14" fmla="*/ 120 w 1861"/>
              <a:gd name="T15" fmla="*/ 134 h 475"/>
              <a:gd name="T16" fmla="*/ 259 w 1861"/>
              <a:gd name="T17" fmla="*/ 202 h 475"/>
              <a:gd name="T18" fmla="*/ 838 w 1861"/>
              <a:gd name="T19" fmla="*/ 2 h 475"/>
              <a:gd name="T20" fmla="*/ 785 w 1861"/>
              <a:gd name="T21" fmla="*/ 257 h 475"/>
              <a:gd name="T22" fmla="*/ 578 w 1861"/>
              <a:gd name="T23" fmla="*/ 257 h 475"/>
              <a:gd name="T24" fmla="*/ 525 w 1861"/>
              <a:gd name="T25" fmla="*/ 2 h 475"/>
              <a:gd name="T26" fmla="*/ 472 w 1861"/>
              <a:gd name="T27" fmla="*/ 257 h 475"/>
              <a:gd name="T28" fmla="*/ 891 w 1861"/>
              <a:gd name="T29" fmla="*/ 257 h 475"/>
              <a:gd name="T30" fmla="*/ 838 w 1861"/>
              <a:gd name="T31" fmla="*/ 2 h 475"/>
              <a:gd name="T32" fmla="*/ 1367 w 1861"/>
              <a:gd name="T33" fmla="*/ 394 h 475"/>
              <a:gd name="T34" fmla="*/ 1313 w 1861"/>
              <a:gd name="T35" fmla="*/ 472 h 475"/>
              <a:gd name="T36" fmla="*/ 1217 w 1861"/>
              <a:gd name="T37" fmla="*/ 326 h 475"/>
              <a:gd name="T38" fmla="*/ 1121 w 1861"/>
              <a:gd name="T39" fmla="*/ 420 h 475"/>
              <a:gd name="T40" fmla="*/ 1015 w 1861"/>
              <a:gd name="T41" fmla="*/ 420 h 475"/>
              <a:gd name="T42" fmla="*/ 1067 w 1861"/>
              <a:gd name="T43" fmla="*/ 7 h 475"/>
              <a:gd name="T44" fmla="*/ 1391 w 1861"/>
              <a:gd name="T45" fmla="*/ 169 h 475"/>
              <a:gd name="T46" fmla="*/ 1282 w 1861"/>
              <a:gd name="T47" fmla="*/ 169 h 475"/>
              <a:gd name="T48" fmla="*/ 1121 w 1861"/>
              <a:gd name="T49" fmla="*/ 107 h 475"/>
              <a:gd name="T50" fmla="*/ 1210 w 1861"/>
              <a:gd name="T51" fmla="*/ 230 h 475"/>
              <a:gd name="T52" fmla="*/ 1811 w 1861"/>
              <a:gd name="T53" fmla="*/ 7 h 475"/>
              <a:gd name="T54" fmla="*/ 1506 w 1861"/>
              <a:gd name="T55" fmla="*/ 59 h 475"/>
              <a:gd name="T56" fmla="*/ 1558 w 1861"/>
              <a:gd name="T57" fmla="*/ 472 h 475"/>
              <a:gd name="T58" fmla="*/ 1611 w 1861"/>
              <a:gd name="T59" fmla="*/ 306 h 475"/>
              <a:gd name="T60" fmla="*/ 1786 w 1861"/>
              <a:gd name="T61" fmla="*/ 256 h 475"/>
              <a:gd name="T62" fmla="*/ 1611 w 1861"/>
              <a:gd name="T63" fmla="*/ 205 h 475"/>
              <a:gd name="T64" fmla="*/ 1811 w 1861"/>
              <a:gd name="T65" fmla="*/ 107 h 475"/>
              <a:gd name="T66" fmla="*/ 1811 w 1861"/>
              <a:gd name="T67" fmla="*/ 7 h 47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861" h="475">
                <a:moveTo>
                  <a:pt x="370" y="334"/>
                </a:moveTo>
                <a:cubicBezTo>
                  <a:pt x="370" y="420"/>
                  <a:pt x="290" y="475"/>
                  <a:pt x="187" y="475"/>
                </a:cubicBezTo>
                <a:cubicBezTo>
                  <a:pt x="101" y="475"/>
                  <a:pt x="0" y="448"/>
                  <a:pt x="0" y="398"/>
                </a:cubicBezTo>
                <a:cubicBezTo>
                  <a:pt x="0" y="368"/>
                  <a:pt x="18" y="349"/>
                  <a:pt x="48" y="349"/>
                </a:cubicBezTo>
                <a:cubicBezTo>
                  <a:pt x="64" y="349"/>
                  <a:pt x="79" y="353"/>
                  <a:pt x="95" y="359"/>
                </a:cubicBezTo>
                <a:cubicBezTo>
                  <a:pt x="119" y="367"/>
                  <a:pt x="146" y="376"/>
                  <a:pt x="187" y="376"/>
                </a:cubicBezTo>
                <a:cubicBezTo>
                  <a:pt x="222" y="376"/>
                  <a:pt x="262" y="360"/>
                  <a:pt x="262" y="331"/>
                </a:cubicBezTo>
                <a:cubicBezTo>
                  <a:pt x="262" y="307"/>
                  <a:pt x="232" y="298"/>
                  <a:pt x="193" y="286"/>
                </a:cubicBezTo>
                <a:cubicBezTo>
                  <a:pt x="116" y="263"/>
                  <a:pt x="116" y="263"/>
                  <a:pt x="116" y="263"/>
                </a:cubicBezTo>
                <a:cubicBezTo>
                  <a:pt x="61" y="246"/>
                  <a:pt x="12" y="207"/>
                  <a:pt x="12" y="139"/>
                </a:cubicBezTo>
                <a:cubicBezTo>
                  <a:pt x="12" y="56"/>
                  <a:pt x="86" y="0"/>
                  <a:pt x="186" y="0"/>
                </a:cubicBezTo>
                <a:cubicBezTo>
                  <a:pt x="264" y="0"/>
                  <a:pt x="355" y="27"/>
                  <a:pt x="355" y="76"/>
                </a:cubicBezTo>
                <a:cubicBezTo>
                  <a:pt x="355" y="107"/>
                  <a:pt x="340" y="126"/>
                  <a:pt x="312" y="126"/>
                </a:cubicBezTo>
                <a:cubicBezTo>
                  <a:pt x="297" y="126"/>
                  <a:pt x="284" y="121"/>
                  <a:pt x="270" y="116"/>
                </a:cubicBezTo>
                <a:cubicBezTo>
                  <a:pt x="248" y="108"/>
                  <a:pt x="222" y="99"/>
                  <a:pt x="186" y="99"/>
                </a:cubicBezTo>
                <a:cubicBezTo>
                  <a:pt x="157" y="99"/>
                  <a:pt x="120" y="111"/>
                  <a:pt x="120" y="134"/>
                </a:cubicBezTo>
                <a:cubicBezTo>
                  <a:pt x="120" y="155"/>
                  <a:pt x="136" y="164"/>
                  <a:pt x="172" y="175"/>
                </a:cubicBezTo>
                <a:cubicBezTo>
                  <a:pt x="259" y="202"/>
                  <a:pt x="259" y="202"/>
                  <a:pt x="259" y="202"/>
                </a:cubicBezTo>
                <a:cubicBezTo>
                  <a:pt x="317" y="219"/>
                  <a:pt x="370" y="254"/>
                  <a:pt x="370" y="334"/>
                </a:cubicBezTo>
                <a:close/>
                <a:moveTo>
                  <a:pt x="838" y="2"/>
                </a:moveTo>
                <a:cubicBezTo>
                  <a:pt x="804" y="2"/>
                  <a:pt x="785" y="20"/>
                  <a:pt x="785" y="55"/>
                </a:cubicBezTo>
                <a:cubicBezTo>
                  <a:pt x="785" y="257"/>
                  <a:pt x="785" y="257"/>
                  <a:pt x="785" y="257"/>
                </a:cubicBezTo>
                <a:cubicBezTo>
                  <a:pt x="785" y="328"/>
                  <a:pt x="742" y="371"/>
                  <a:pt x="681" y="371"/>
                </a:cubicBezTo>
                <a:cubicBezTo>
                  <a:pt x="622" y="371"/>
                  <a:pt x="578" y="328"/>
                  <a:pt x="578" y="257"/>
                </a:cubicBezTo>
                <a:cubicBezTo>
                  <a:pt x="578" y="55"/>
                  <a:pt x="578" y="55"/>
                  <a:pt x="578" y="55"/>
                </a:cubicBezTo>
                <a:cubicBezTo>
                  <a:pt x="578" y="20"/>
                  <a:pt x="560" y="2"/>
                  <a:pt x="525" y="2"/>
                </a:cubicBezTo>
                <a:cubicBezTo>
                  <a:pt x="491" y="2"/>
                  <a:pt x="472" y="20"/>
                  <a:pt x="472" y="55"/>
                </a:cubicBezTo>
                <a:cubicBezTo>
                  <a:pt x="472" y="257"/>
                  <a:pt x="472" y="257"/>
                  <a:pt x="472" y="257"/>
                </a:cubicBezTo>
                <a:cubicBezTo>
                  <a:pt x="472" y="389"/>
                  <a:pt x="561" y="475"/>
                  <a:pt x="681" y="475"/>
                </a:cubicBezTo>
                <a:cubicBezTo>
                  <a:pt x="802" y="475"/>
                  <a:pt x="891" y="389"/>
                  <a:pt x="891" y="257"/>
                </a:cubicBezTo>
                <a:cubicBezTo>
                  <a:pt x="891" y="55"/>
                  <a:pt x="891" y="55"/>
                  <a:pt x="891" y="55"/>
                </a:cubicBezTo>
                <a:cubicBezTo>
                  <a:pt x="891" y="20"/>
                  <a:pt x="873" y="2"/>
                  <a:pt x="838" y="2"/>
                </a:cubicBezTo>
                <a:close/>
                <a:moveTo>
                  <a:pt x="1319" y="296"/>
                </a:moveTo>
                <a:cubicBezTo>
                  <a:pt x="1367" y="394"/>
                  <a:pt x="1367" y="394"/>
                  <a:pt x="1367" y="394"/>
                </a:cubicBezTo>
                <a:cubicBezTo>
                  <a:pt x="1372" y="404"/>
                  <a:pt x="1374" y="413"/>
                  <a:pt x="1374" y="422"/>
                </a:cubicBezTo>
                <a:cubicBezTo>
                  <a:pt x="1374" y="453"/>
                  <a:pt x="1339" y="472"/>
                  <a:pt x="1313" y="472"/>
                </a:cubicBezTo>
                <a:cubicBezTo>
                  <a:pt x="1294" y="472"/>
                  <a:pt x="1279" y="461"/>
                  <a:pt x="1270" y="439"/>
                </a:cubicBezTo>
                <a:cubicBezTo>
                  <a:pt x="1217" y="326"/>
                  <a:pt x="1217" y="326"/>
                  <a:pt x="1217" y="326"/>
                </a:cubicBezTo>
                <a:cubicBezTo>
                  <a:pt x="1121" y="326"/>
                  <a:pt x="1121" y="326"/>
                  <a:pt x="1121" y="326"/>
                </a:cubicBezTo>
                <a:cubicBezTo>
                  <a:pt x="1121" y="420"/>
                  <a:pt x="1121" y="420"/>
                  <a:pt x="1121" y="420"/>
                </a:cubicBezTo>
                <a:cubicBezTo>
                  <a:pt x="1121" y="454"/>
                  <a:pt x="1102" y="472"/>
                  <a:pt x="1067" y="472"/>
                </a:cubicBezTo>
                <a:cubicBezTo>
                  <a:pt x="1033" y="472"/>
                  <a:pt x="1015" y="454"/>
                  <a:pt x="1015" y="420"/>
                </a:cubicBezTo>
                <a:cubicBezTo>
                  <a:pt x="1015" y="59"/>
                  <a:pt x="1015" y="59"/>
                  <a:pt x="1015" y="59"/>
                </a:cubicBezTo>
                <a:cubicBezTo>
                  <a:pt x="1015" y="24"/>
                  <a:pt x="1033" y="7"/>
                  <a:pt x="1067" y="7"/>
                </a:cubicBezTo>
                <a:cubicBezTo>
                  <a:pt x="1219" y="7"/>
                  <a:pt x="1219" y="7"/>
                  <a:pt x="1219" y="7"/>
                </a:cubicBezTo>
                <a:cubicBezTo>
                  <a:pt x="1320" y="7"/>
                  <a:pt x="1391" y="73"/>
                  <a:pt x="1391" y="169"/>
                </a:cubicBezTo>
                <a:cubicBezTo>
                  <a:pt x="1391" y="228"/>
                  <a:pt x="1364" y="272"/>
                  <a:pt x="1319" y="296"/>
                </a:cubicBezTo>
                <a:close/>
                <a:moveTo>
                  <a:pt x="1282" y="169"/>
                </a:moveTo>
                <a:cubicBezTo>
                  <a:pt x="1282" y="126"/>
                  <a:pt x="1250" y="107"/>
                  <a:pt x="1210" y="107"/>
                </a:cubicBezTo>
                <a:cubicBezTo>
                  <a:pt x="1121" y="107"/>
                  <a:pt x="1121" y="107"/>
                  <a:pt x="1121" y="107"/>
                </a:cubicBezTo>
                <a:cubicBezTo>
                  <a:pt x="1121" y="230"/>
                  <a:pt x="1121" y="230"/>
                  <a:pt x="1121" y="230"/>
                </a:cubicBezTo>
                <a:cubicBezTo>
                  <a:pt x="1210" y="230"/>
                  <a:pt x="1210" y="230"/>
                  <a:pt x="1210" y="230"/>
                </a:cubicBezTo>
                <a:cubicBezTo>
                  <a:pt x="1250" y="230"/>
                  <a:pt x="1282" y="212"/>
                  <a:pt x="1282" y="169"/>
                </a:cubicBezTo>
                <a:close/>
                <a:moveTo>
                  <a:pt x="1811" y="7"/>
                </a:moveTo>
                <a:cubicBezTo>
                  <a:pt x="1558" y="7"/>
                  <a:pt x="1558" y="7"/>
                  <a:pt x="1558" y="7"/>
                </a:cubicBezTo>
                <a:cubicBezTo>
                  <a:pt x="1524" y="7"/>
                  <a:pt x="1506" y="24"/>
                  <a:pt x="1506" y="59"/>
                </a:cubicBezTo>
                <a:cubicBezTo>
                  <a:pt x="1506" y="420"/>
                  <a:pt x="1506" y="420"/>
                  <a:pt x="1506" y="420"/>
                </a:cubicBezTo>
                <a:cubicBezTo>
                  <a:pt x="1506" y="455"/>
                  <a:pt x="1524" y="472"/>
                  <a:pt x="1558" y="472"/>
                </a:cubicBezTo>
                <a:cubicBezTo>
                  <a:pt x="1593" y="472"/>
                  <a:pt x="1611" y="455"/>
                  <a:pt x="1611" y="420"/>
                </a:cubicBezTo>
                <a:cubicBezTo>
                  <a:pt x="1611" y="306"/>
                  <a:pt x="1611" y="306"/>
                  <a:pt x="1611" y="306"/>
                </a:cubicBezTo>
                <a:cubicBezTo>
                  <a:pt x="1736" y="306"/>
                  <a:pt x="1736" y="306"/>
                  <a:pt x="1736" y="306"/>
                </a:cubicBezTo>
                <a:cubicBezTo>
                  <a:pt x="1769" y="306"/>
                  <a:pt x="1786" y="289"/>
                  <a:pt x="1786" y="256"/>
                </a:cubicBezTo>
                <a:cubicBezTo>
                  <a:pt x="1786" y="222"/>
                  <a:pt x="1769" y="205"/>
                  <a:pt x="1736" y="205"/>
                </a:cubicBezTo>
                <a:cubicBezTo>
                  <a:pt x="1611" y="205"/>
                  <a:pt x="1611" y="205"/>
                  <a:pt x="1611" y="205"/>
                </a:cubicBezTo>
                <a:cubicBezTo>
                  <a:pt x="1611" y="107"/>
                  <a:pt x="1611" y="107"/>
                  <a:pt x="1611" y="107"/>
                </a:cubicBezTo>
                <a:cubicBezTo>
                  <a:pt x="1811" y="107"/>
                  <a:pt x="1811" y="107"/>
                  <a:pt x="1811" y="107"/>
                </a:cubicBezTo>
                <a:cubicBezTo>
                  <a:pt x="1845" y="107"/>
                  <a:pt x="1861" y="90"/>
                  <a:pt x="1861" y="57"/>
                </a:cubicBezTo>
                <a:cubicBezTo>
                  <a:pt x="1861" y="24"/>
                  <a:pt x="1845" y="7"/>
                  <a:pt x="1811" y="7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</xdr:grpSp>
    <xdr:clientData/>
  </xdr:twoCellAnchor>
  <xdr:twoCellAnchor>
    <xdr:from>
      <xdr:col>1</xdr:col>
      <xdr:colOff>257175</xdr:colOff>
      <xdr:row>2</xdr:row>
      <xdr:rowOff>177800</xdr:rowOff>
    </xdr:from>
    <xdr:to>
      <xdr:col>1</xdr:col>
      <xdr:colOff>1315085</xdr:colOff>
      <xdr:row>2</xdr:row>
      <xdr:rowOff>177800</xdr:rowOff>
    </xdr:to>
    <xdr:grpSp>
      <xdr:nvGrpSpPr>
        <xdr:cNvPr id="5" name="TeVerwijderenShape_2">
          <a:extLst>
            <a:ext uri="{FF2B5EF4-FFF2-40B4-BE49-F238E27FC236}">
              <a16:creationId xmlns:a16="http://schemas.microsoft.com/office/drawing/2014/main" id="{953A93F1-3F81-4DA9-A9B2-80B1E829B53D}"/>
            </a:ext>
          </a:extLst>
        </xdr:cNvPr>
        <xdr:cNvGrpSpPr/>
      </xdr:nvGrpSpPr>
      <xdr:grpSpPr>
        <a:xfrm>
          <a:off x="409575" y="1130300"/>
          <a:ext cx="1057910" cy="0"/>
          <a:chOff x="0" y="0"/>
          <a:chExt cx="1059180" cy="539115"/>
        </a:xfrm>
      </xdr:grpSpPr>
      <xdr:sp macro="" textlink="">
        <xdr:nvSpPr>
          <xdr:cNvPr id="6" name="Freeform 5">
            <a:extLst>
              <a:ext uri="{FF2B5EF4-FFF2-40B4-BE49-F238E27FC236}">
                <a16:creationId xmlns:a16="http://schemas.microsoft.com/office/drawing/2014/main" id="{AFC07B22-9EA2-A33D-643A-650DE4D558F8}"/>
              </a:ext>
            </a:extLst>
          </xdr:cNvPr>
          <xdr:cNvSpPr>
            <a:spLocks/>
          </xdr:cNvSpPr>
        </xdr:nvSpPr>
        <xdr:spPr bwMode="auto">
          <a:xfrm>
            <a:off x="0" y="0"/>
            <a:ext cx="1059180" cy="539115"/>
          </a:xfrm>
          <a:custGeom>
            <a:avLst/>
            <a:gdLst>
              <a:gd name="T0" fmla="*/ 3082 w 3337"/>
              <a:gd name="T1" fmla="*/ 1028 h 1701"/>
              <a:gd name="T2" fmla="*/ 3337 w 3337"/>
              <a:gd name="T3" fmla="*/ 1283 h 1701"/>
              <a:gd name="T4" fmla="*/ 3337 w 3337"/>
              <a:gd name="T5" fmla="*/ 1446 h 1701"/>
              <a:gd name="T6" fmla="*/ 3082 w 3337"/>
              <a:gd name="T7" fmla="*/ 1701 h 1701"/>
              <a:gd name="T8" fmla="*/ 2701 w 3337"/>
              <a:gd name="T9" fmla="*/ 1701 h 1701"/>
              <a:gd name="T10" fmla="*/ 2446 w 3337"/>
              <a:gd name="T11" fmla="*/ 1446 h 1701"/>
              <a:gd name="T12" fmla="*/ 2446 w 3337"/>
              <a:gd name="T13" fmla="*/ 1345 h 1701"/>
              <a:gd name="T14" fmla="*/ 2129 w 3337"/>
              <a:gd name="T15" fmla="*/ 1028 h 1701"/>
              <a:gd name="T16" fmla="*/ 317 w 3337"/>
              <a:gd name="T17" fmla="*/ 1028 h 1701"/>
              <a:gd name="T18" fmla="*/ 0 w 3337"/>
              <a:gd name="T19" fmla="*/ 710 h 1701"/>
              <a:gd name="T20" fmla="*/ 0 w 3337"/>
              <a:gd name="T21" fmla="*/ 318 h 1701"/>
              <a:gd name="T22" fmla="*/ 317 w 3337"/>
              <a:gd name="T23" fmla="*/ 0 h 1701"/>
              <a:gd name="T24" fmla="*/ 2129 w 3337"/>
              <a:gd name="T25" fmla="*/ 0 h 1701"/>
              <a:gd name="T26" fmla="*/ 2446 w 3337"/>
              <a:gd name="T27" fmla="*/ 318 h 1701"/>
              <a:gd name="T28" fmla="*/ 2446 w 3337"/>
              <a:gd name="T29" fmla="*/ 710 h 1701"/>
              <a:gd name="T30" fmla="*/ 2764 w 3337"/>
              <a:gd name="T31" fmla="*/ 1028 h 1701"/>
              <a:gd name="T32" fmla="*/ 3082 w 3337"/>
              <a:gd name="T33" fmla="*/ 1028 h 17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337" h="1701">
                <a:moveTo>
                  <a:pt x="3082" y="1028"/>
                </a:moveTo>
                <a:cubicBezTo>
                  <a:pt x="3223" y="1028"/>
                  <a:pt x="3337" y="1142"/>
                  <a:pt x="3337" y="1283"/>
                </a:cubicBezTo>
                <a:cubicBezTo>
                  <a:pt x="3337" y="1446"/>
                  <a:pt x="3337" y="1446"/>
                  <a:pt x="3337" y="1446"/>
                </a:cubicBezTo>
                <a:cubicBezTo>
                  <a:pt x="3337" y="1587"/>
                  <a:pt x="3223" y="1701"/>
                  <a:pt x="3082" y="1701"/>
                </a:cubicBezTo>
                <a:cubicBezTo>
                  <a:pt x="2701" y="1701"/>
                  <a:pt x="2701" y="1701"/>
                  <a:pt x="2701" y="1701"/>
                </a:cubicBezTo>
                <a:cubicBezTo>
                  <a:pt x="2560" y="1701"/>
                  <a:pt x="2446" y="1587"/>
                  <a:pt x="2446" y="1446"/>
                </a:cubicBezTo>
                <a:cubicBezTo>
                  <a:pt x="2446" y="1345"/>
                  <a:pt x="2446" y="1345"/>
                  <a:pt x="2446" y="1345"/>
                </a:cubicBezTo>
                <a:cubicBezTo>
                  <a:pt x="2446" y="1170"/>
                  <a:pt x="2304" y="1028"/>
                  <a:pt x="2129" y="1028"/>
                </a:cubicBezTo>
                <a:cubicBezTo>
                  <a:pt x="317" y="1028"/>
                  <a:pt x="317" y="1028"/>
                  <a:pt x="317" y="1028"/>
                </a:cubicBezTo>
                <a:cubicBezTo>
                  <a:pt x="142" y="1028"/>
                  <a:pt x="0" y="886"/>
                  <a:pt x="0" y="710"/>
                </a:cubicBezTo>
                <a:cubicBezTo>
                  <a:pt x="0" y="318"/>
                  <a:pt x="0" y="318"/>
                  <a:pt x="0" y="318"/>
                </a:cubicBezTo>
                <a:cubicBezTo>
                  <a:pt x="0" y="142"/>
                  <a:pt x="142" y="0"/>
                  <a:pt x="317" y="0"/>
                </a:cubicBezTo>
                <a:cubicBezTo>
                  <a:pt x="2129" y="0"/>
                  <a:pt x="2129" y="0"/>
                  <a:pt x="2129" y="0"/>
                </a:cubicBezTo>
                <a:cubicBezTo>
                  <a:pt x="2304" y="0"/>
                  <a:pt x="2446" y="142"/>
                  <a:pt x="2446" y="318"/>
                </a:cubicBezTo>
                <a:cubicBezTo>
                  <a:pt x="2446" y="710"/>
                  <a:pt x="2446" y="710"/>
                  <a:pt x="2446" y="710"/>
                </a:cubicBezTo>
                <a:cubicBezTo>
                  <a:pt x="2446" y="886"/>
                  <a:pt x="2588" y="1028"/>
                  <a:pt x="2764" y="1028"/>
                </a:cubicBezTo>
                <a:lnTo>
                  <a:pt x="3082" y="1028"/>
                </a:lnTo>
                <a:close/>
              </a:path>
            </a:pathLst>
          </a:custGeom>
          <a:solidFill>
            <a:srgbClr val="29211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7" name="Freeform 6">
            <a:extLst>
              <a:ext uri="{FF2B5EF4-FFF2-40B4-BE49-F238E27FC236}">
                <a16:creationId xmlns:a16="http://schemas.microsoft.com/office/drawing/2014/main" id="{2D3BA9D9-4E1E-0ED5-E7BF-1CB2E0C4DB92}"/>
              </a:ext>
            </a:extLst>
          </xdr:cNvPr>
          <xdr:cNvSpPr>
            <a:spLocks noEditPoints="1"/>
          </xdr:cNvSpPr>
        </xdr:nvSpPr>
        <xdr:spPr bwMode="auto">
          <a:xfrm>
            <a:off x="91440" y="91440"/>
            <a:ext cx="591185" cy="150495"/>
          </a:xfrm>
          <a:custGeom>
            <a:avLst/>
            <a:gdLst>
              <a:gd name="T0" fmla="*/ 187 w 1861"/>
              <a:gd name="T1" fmla="*/ 475 h 475"/>
              <a:gd name="T2" fmla="*/ 48 w 1861"/>
              <a:gd name="T3" fmla="*/ 349 h 475"/>
              <a:gd name="T4" fmla="*/ 187 w 1861"/>
              <a:gd name="T5" fmla="*/ 376 h 475"/>
              <a:gd name="T6" fmla="*/ 193 w 1861"/>
              <a:gd name="T7" fmla="*/ 286 h 475"/>
              <a:gd name="T8" fmla="*/ 12 w 1861"/>
              <a:gd name="T9" fmla="*/ 139 h 475"/>
              <a:gd name="T10" fmla="*/ 355 w 1861"/>
              <a:gd name="T11" fmla="*/ 76 h 475"/>
              <a:gd name="T12" fmla="*/ 270 w 1861"/>
              <a:gd name="T13" fmla="*/ 116 h 475"/>
              <a:gd name="T14" fmla="*/ 120 w 1861"/>
              <a:gd name="T15" fmla="*/ 134 h 475"/>
              <a:gd name="T16" fmla="*/ 259 w 1861"/>
              <a:gd name="T17" fmla="*/ 202 h 475"/>
              <a:gd name="T18" fmla="*/ 838 w 1861"/>
              <a:gd name="T19" fmla="*/ 2 h 475"/>
              <a:gd name="T20" fmla="*/ 785 w 1861"/>
              <a:gd name="T21" fmla="*/ 257 h 475"/>
              <a:gd name="T22" fmla="*/ 578 w 1861"/>
              <a:gd name="T23" fmla="*/ 257 h 475"/>
              <a:gd name="T24" fmla="*/ 525 w 1861"/>
              <a:gd name="T25" fmla="*/ 2 h 475"/>
              <a:gd name="T26" fmla="*/ 472 w 1861"/>
              <a:gd name="T27" fmla="*/ 257 h 475"/>
              <a:gd name="T28" fmla="*/ 891 w 1861"/>
              <a:gd name="T29" fmla="*/ 257 h 475"/>
              <a:gd name="T30" fmla="*/ 838 w 1861"/>
              <a:gd name="T31" fmla="*/ 2 h 475"/>
              <a:gd name="T32" fmla="*/ 1367 w 1861"/>
              <a:gd name="T33" fmla="*/ 394 h 475"/>
              <a:gd name="T34" fmla="*/ 1313 w 1861"/>
              <a:gd name="T35" fmla="*/ 472 h 475"/>
              <a:gd name="T36" fmla="*/ 1217 w 1861"/>
              <a:gd name="T37" fmla="*/ 326 h 475"/>
              <a:gd name="T38" fmla="*/ 1121 w 1861"/>
              <a:gd name="T39" fmla="*/ 420 h 475"/>
              <a:gd name="T40" fmla="*/ 1015 w 1861"/>
              <a:gd name="T41" fmla="*/ 420 h 475"/>
              <a:gd name="T42" fmla="*/ 1067 w 1861"/>
              <a:gd name="T43" fmla="*/ 7 h 475"/>
              <a:gd name="T44" fmla="*/ 1391 w 1861"/>
              <a:gd name="T45" fmla="*/ 169 h 475"/>
              <a:gd name="T46" fmla="*/ 1282 w 1861"/>
              <a:gd name="T47" fmla="*/ 169 h 475"/>
              <a:gd name="T48" fmla="*/ 1121 w 1861"/>
              <a:gd name="T49" fmla="*/ 107 h 475"/>
              <a:gd name="T50" fmla="*/ 1210 w 1861"/>
              <a:gd name="T51" fmla="*/ 230 h 475"/>
              <a:gd name="T52" fmla="*/ 1811 w 1861"/>
              <a:gd name="T53" fmla="*/ 7 h 475"/>
              <a:gd name="T54" fmla="*/ 1506 w 1861"/>
              <a:gd name="T55" fmla="*/ 59 h 475"/>
              <a:gd name="T56" fmla="*/ 1558 w 1861"/>
              <a:gd name="T57" fmla="*/ 472 h 475"/>
              <a:gd name="T58" fmla="*/ 1611 w 1861"/>
              <a:gd name="T59" fmla="*/ 306 h 475"/>
              <a:gd name="T60" fmla="*/ 1786 w 1861"/>
              <a:gd name="T61" fmla="*/ 256 h 475"/>
              <a:gd name="T62" fmla="*/ 1611 w 1861"/>
              <a:gd name="T63" fmla="*/ 205 h 475"/>
              <a:gd name="T64" fmla="*/ 1811 w 1861"/>
              <a:gd name="T65" fmla="*/ 107 h 475"/>
              <a:gd name="T66" fmla="*/ 1811 w 1861"/>
              <a:gd name="T67" fmla="*/ 7 h 47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861" h="475">
                <a:moveTo>
                  <a:pt x="370" y="334"/>
                </a:moveTo>
                <a:cubicBezTo>
                  <a:pt x="370" y="420"/>
                  <a:pt x="290" y="475"/>
                  <a:pt x="187" y="475"/>
                </a:cubicBezTo>
                <a:cubicBezTo>
                  <a:pt x="101" y="475"/>
                  <a:pt x="0" y="448"/>
                  <a:pt x="0" y="398"/>
                </a:cubicBezTo>
                <a:cubicBezTo>
                  <a:pt x="0" y="368"/>
                  <a:pt x="18" y="349"/>
                  <a:pt x="48" y="349"/>
                </a:cubicBezTo>
                <a:cubicBezTo>
                  <a:pt x="64" y="349"/>
                  <a:pt x="79" y="353"/>
                  <a:pt x="95" y="359"/>
                </a:cubicBezTo>
                <a:cubicBezTo>
                  <a:pt x="119" y="367"/>
                  <a:pt x="146" y="376"/>
                  <a:pt x="187" y="376"/>
                </a:cubicBezTo>
                <a:cubicBezTo>
                  <a:pt x="222" y="376"/>
                  <a:pt x="262" y="360"/>
                  <a:pt x="262" y="331"/>
                </a:cubicBezTo>
                <a:cubicBezTo>
                  <a:pt x="262" y="307"/>
                  <a:pt x="232" y="298"/>
                  <a:pt x="193" y="286"/>
                </a:cubicBezTo>
                <a:cubicBezTo>
                  <a:pt x="116" y="263"/>
                  <a:pt x="116" y="263"/>
                  <a:pt x="116" y="263"/>
                </a:cubicBezTo>
                <a:cubicBezTo>
                  <a:pt x="61" y="246"/>
                  <a:pt x="12" y="207"/>
                  <a:pt x="12" y="139"/>
                </a:cubicBezTo>
                <a:cubicBezTo>
                  <a:pt x="12" y="56"/>
                  <a:pt x="86" y="0"/>
                  <a:pt x="186" y="0"/>
                </a:cubicBezTo>
                <a:cubicBezTo>
                  <a:pt x="264" y="0"/>
                  <a:pt x="355" y="27"/>
                  <a:pt x="355" y="76"/>
                </a:cubicBezTo>
                <a:cubicBezTo>
                  <a:pt x="355" y="107"/>
                  <a:pt x="340" y="126"/>
                  <a:pt x="312" y="126"/>
                </a:cubicBezTo>
                <a:cubicBezTo>
                  <a:pt x="297" y="126"/>
                  <a:pt x="284" y="121"/>
                  <a:pt x="270" y="116"/>
                </a:cubicBezTo>
                <a:cubicBezTo>
                  <a:pt x="248" y="108"/>
                  <a:pt x="222" y="99"/>
                  <a:pt x="186" y="99"/>
                </a:cubicBezTo>
                <a:cubicBezTo>
                  <a:pt x="157" y="99"/>
                  <a:pt x="120" y="111"/>
                  <a:pt x="120" y="134"/>
                </a:cubicBezTo>
                <a:cubicBezTo>
                  <a:pt x="120" y="155"/>
                  <a:pt x="136" y="164"/>
                  <a:pt x="172" y="175"/>
                </a:cubicBezTo>
                <a:cubicBezTo>
                  <a:pt x="259" y="202"/>
                  <a:pt x="259" y="202"/>
                  <a:pt x="259" y="202"/>
                </a:cubicBezTo>
                <a:cubicBezTo>
                  <a:pt x="317" y="219"/>
                  <a:pt x="370" y="254"/>
                  <a:pt x="370" y="334"/>
                </a:cubicBezTo>
                <a:close/>
                <a:moveTo>
                  <a:pt x="838" y="2"/>
                </a:moveTo>
                <a:cubicBezTo>
                  <a:pt x="804" y="2"/>
                  <a:pt x="785" y="20"/>
                  <a:pt x="785" y="55"/>
                </a:cubicBezTo>
                <a:cubicBezTo>
                  <a:pt x="785" y="257"/>
                  <a:pt x="785" y="257"/>
                  <a:pt x="785" y="257"/>
                </a:cubicBezTo>
                <a:cubicBezTo>
                  <a:pt x="785" y="328"/>
                  <a:pt x="742" y="371"/>
                  <a:pt x="681" y="371"/>
                </a:cubicBezTo>
                <a:cubicBezTo>
                  <a:pt x="622" y="371"/>
                  <a:pt x="578" y="328"/>
                  <a:pt x="578" y="257"/>
                </a:cubicBezTo>
                <a:cubicBezTo>
                  <a:pt x="578" y="55"/>
                  <a:pt x="578" y="55"/>
                  <a:pt x="578" y="55"/>
                </a:cubicBezTo>
                <a:cubicBezTo>
                  <a:pt x="578" y="20"/>
                  <a:pt x="560" y="2"/>
                  <a:pt x="525" y="2"/>
                </a:cubicBezTo>
                <a:cubicBezTo>
                  <a:pt x="491" y="2"/>
                  <a:pt x="472" y="20"/>
                  <a:pt x="472" y="55"/>
                </a:cubicBezTo>
                <a:cubicBezTo>
                  <a:pt x="472" y="257"/>
                  <a:pt x="472" y="257"/>
                  <a:pt x="472" y="257"/>
                </a:cubicBezTo>
                <a:cubicBezTo>
                  <a:pt x="472" y="389"/>
                  <a:pt x="561" y="475"/>
                  <a:pt x="681" y="475"/>
                </a:cubicBezTo>
                <a:cubicBezTo>
                  <a:pt x="802" y="475"/>
                  <a:pt x="891" y="389"/>
                  <a:pt x="891" y="257"/>
                </a:cubicBezTo>
                <a:cubicBezTo>
                  <a:pt x="891" y="55"/>
                  <a:pt x="891" y="55"/>
                  <a:pt x="891" y="55"/>
                </a:cubicBezTo>
                <a:cubicBezTo>
                  <a:pt x="891" y="20"/>
                  <a:pt x="873" y="2"/>
                  <a:pt x="838" y="2"/>
                </a:cubicBezTo>
                <a:close/>
                <a:moveTo>
                  <a:pt x="1319" y="296"/>
                </a:moveTo>
                <a:cubicBezTo>
                  <a:pt x="1367" y="394"/>
                  <a:pt x="1367" y="394"/>
                  <a:pt x="1367" y="394"/>
                </a:cubicBezTo>
                <a:cubicBezTo>
                  <a:pt x="1372" y="404"/>
                  <a:pt x="1374" y="413"/>
                  <a:pt x="1374" y="422"/>
                </a:cubicBezTo>
                <a:cubicBezTo>
                  <a:pt x="1374" y="453"/>
                  <a:pt x="1339" y="472"/>
                  <a:pt x="1313" y="472"/>
                </a:cubicBezTo>
                <a:cubicBezTo>
                  <a:pt x="1294" y="472"/>
                  <a:pt x="1279" y="461"/>
                  <a:pt x="1270" y="439"/>
                </a:cubicBezTo>
                <a:cubicBezTo>
                  <a:pt x="1217" y="326"/>
                  <a:pt x="1217" y="326"/>
                  <a:pt x="1217" y="326"/>
                </a:cubicBezTo>
                <a:cubicBezTo>
                  <a:pt x="1121" y="326"/>
                  <a:pt x="1121" y="326"/>
                  <a:pt x="1121" y="326"/>
                </a:cubicBezTo>
                <a:cubicBezTo>
                  <a:pt x="1121" y="420"/>
                  <a:pt x="1121" y="420"/>
                  <a:pt x="1121" y="420"/>
                </a:cubicBezTo>
                <a:cubicBezTo>
                  <a:pt x="1121" y="454"/>
                  <a:pt x="1102" y="472"/>
                  <a:pt x="1067" y="472"/>
                </a:cubicBezTo>
                <a:cubicBezTo>
                  <a:pt x="1033" y="472"/>
                  <a:pt x="1015" y="454"/>
                  <a:pt x="1015" y="420"/>
                </a:cubicBezTo>
                <a:cubicBezTo>
                  <a:pt x="1015" y="59"/>
                  <a:pt x="1015" y="59"/>
                  <a:pt x="1015" y="59"/>
                </a:cubicBezTo>
                <a:cubicBezTo>
                  <a:pt x="1015" y="24"/>
                  <a:pt x="1033" y="7"/>
                  <a:pt x="1067" y="7"/>
                </a:cubicBezTo>
                <a:cubicBezTo>
                  <a:pt x="1219" y="7"/>
                  <a:pt x="1219" y="7"/>
                  <a:pt x="1219" y="7"/>
                </a:cubicBezTo>
                <a:cubicBezTo>
                  <a:pt x="1320" y="7"/>
                  <a:pt x="1391" y="73"/>
                  <a:pt x="1391" y="169"/>
                </a:cubicBezTo>
                <a:cubicBezTo>
                  <a:pt x="1391" y="228"/>
                  <a:pt x="1364" y="272"/>
                  <a:pt x="1319" y="296"/>
                </a:cubicBezTo>
                <a:close/>
                <a:moveTo>
                  <a:pt x="1282" y="169"/>
                </a:moveTo>
                <a:cubicBezTo>
                  <a:pt x="1282" y="126"/>
                  <a:pt x="1250" y="107"/>
                  <a:pt x="1210" y="107"/>
                </a:cubicBezTo>
                <a:cubicBezTo>
                  <a:pt x="1121" y="107"/>
                  <a:pt x="1121" y="107"/>
                  <a:pt x="1121" y="107"/>
                </a:cubicBezTo>
                <a:cubicBezTo>
                  <a:pt x="1121" y="230"/>
                  <a:pt x="1121" y="230"/>
                  <a:pt x="1121" y="230"/>
                </a:cubicBezTo>
                <a:cubicBezTo>
                  <a:pt x="1210" y="230"/>
                  <a:pt x="1210" y="230"/>
                  <a:pt x="1210" y="230"/>
                </a:cubicBezTo>
                <a:cubicBezTo>
                  <a:pt x="1250" y="230"/>
                  <a:pt x="1282" y="212"/>
                  <a:pt x="1282" y="169"/>
                </a:cubicBezTo>
                <a:close/>
                <a:moveTo>
                  <a:pt x="1811" y="7"/>
                </a:moveTo>
                <a:cubicBezTo>
                  <a:pt x="1558" y="7"/>
                  <a:pt x="1558" y="7"/>
                  <a:pt x="1558" y="7"/>
                </a:cubicBezTo>
                <a:cubicBezTo>
                  <a:pt x="1524" y="7"/>
                  <a:pt x="1506" y="24"/>
                  <a:pt x="1506" y="59"/>
                </a:cubicBezTo>
                <a:cubicBezTo>
                  <a:pt x="1506" y="420"/>
                  <a:pt x="1506" y="420"/>
                  <a:pt x="1506" y="420"/>
                </a:cubicBezTo>
                <a:cubicBezTo>
                  <a:pt x="1506" y="455"/>
                  <a:pt x="1524" y="472"/>
                  <a:pt x="1558" y="472"/>
                </a:cubicBezTo>
                <a:cubicBezTo>
                  <a:pt x="1593" y="472"/>
                  <a:pt x="1611" y="455"/>
                  <a:pt x="1611" y="420"/>
                </a:cubicBezTo>
                <a:cubicBezTo>
                  <a:pt x="1611" y="306"/>
                  <a:pt x="1611" y="306"/>
                  <a:pt x="1611" y="306"/>
                </a:cubicBezTo>
                <a:cubicBezTo>
                  <a:pt x="1736" y="306"/>
                  <a:pt x="1736" y="306"/>
                  <a:pt x="1736" y="306"/>
                </a:cubicBezTo>
                <a:cubicBezTo>
                  <a:pt x="1769" y="306"/>
                  <a:pt x="1786" y="289"/>
                  <a:pt x="1786" y="256"/>
                </a:cubicBezTo>
                <a:cubicBezTo>
                  <a:pt x="1786" y="222"/>
                  <a:pt x="1769" y="205"/>
                  <a:pt x="1736" y="205"/>
                </a:cubicBezTo>
                <a:cubicBezTo>
                  <a:pt x="1611" y="205"/>
                  <a:pt x="1611" y="205"/>
                  <a:pt x="1611" y="205"/>
                </a:cubicBezTo>
                <a:cubicBezTo>
                  <a:pt x="1611" y="107"/>
                  <a:pt x="1611" y="107"/>
                  <a:pt x="1611" y="107"/>
                </a:cubicBezTo>
                <a:cubicBezTo>
                  <a:pt x="1811" y="107"/>
                  <a:pt x="1811" y="107"/>
                  <a:pt x="1811" y="107"/>
                </a:cubicBezTo>
                <a:cubicBezTo>
                  <a:pt x="1845" y="107"/>
                  <a:pt x="1861" y="90"/>
                  <a:pt x="1861" y="57"/>
                </a:cubicBezTo>
                <a:cubicBezTo>
                  <a:pt x="1861" y="24"/>
                  <a:pt x="1845" y="7"/>
                  <a:pt x="1811" y="7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</xdr:grpSp>
    <xdr:clientData/>
  </xdr:twoCellAnchor>
  <xdr:twoCellAnchor>
    <xdr:from>
      <xdr:col>1</xdr:col>
      <xdr:colOff>257175</xdr:colOff>
      <xdr:row>1</xdr:row>
      <xdr:rowOff>177800</xdr:rowOff>
    </xdr:from>
    <xdr:to>
      <xdr:col>1</xdr:col>
      <xdr:colOff>1315085</xdr:colOff>
      <xdr:row>1</xdr:row>
      <xdr:rowOff>177800</xdr:rowOff>
    </xdr:to>
    <xdr:grpSp>
      <xdr:nvGrpSpPr>
        <xdr:cNvPr id="8" name="TeVerwijderenShape_2">
          <a:extLst>
            <a:ext uri="{FF2B5EF4-FFF2-40B4-BE49-F238E27FC236}">
              <a16:creationId xmlns:a16="http://schemas.microsoft.com/office/drawing/2014/main" id="{577BAC30-C0CC-4F5D-A961-E36CA669D926}"/>
            </a:ext>
          </a:extLst>
        </xdr:cNvPr>
        <xdr:cNvGrpSpPr/>
      </xdr:nvGrpSpPr>
      <xdr:grpSpPr>
        <a:xfrm>
          <a:off x="409575" y="749300"/>
          <a:ext cx="1057910" cy="0"/>
          <a:chOff x="0" y="0"/>
          <a:chExt cx="1059180" cy="539115"/>
        </a:xfrm>
      </xdr:grpSpPr>
      <xdr:sp macro="" textlink="">
        <xdr:nvSpPr>
          <xdr:cNvPr id="9" name="Freeform 5">
            <a:extLst>
              <a:ext uri="{FF2B5EF4-FFF2-40B4-BE49-F238E27FC236}">
                <a16:creationId xmlns:a16="http://schemas.microsoft.com/office/drawing/2014/main" id="{E60C40AC-6616-5D07-0BBE-444598DA104B}"/>
              </a:ext>
            </a:extLst>
          </xdr:cNvPr>
          <xdr:cNvSpPr>
            <a:spLocks/>
          </xdr:cNvSpPr>
        </xdr:nvSpPr>
        <xdr:spPr bwMode="auto">
          <a:xfrm>
            <a:off x="0" y="0"/>
            <a:ext cx="1059180" cy="539115"/>
          </a:xfrm>
          <a:custGeom>
            <a:avLst/>
            <a:gdLst>
              <a:gd name="T0" fmla="*/ 3082 w 3337"/>
              <a:gd name="T1" fmla="*/ 1028 h 1701"/>
              <a:gd name="T2" fmla="*/ 3337 w 3337"/>
              <a:gd name="T3" fmla="*/ 1283 h 1701"/>
              <a:gd name="T4" fmla="*/ 3337 w 3337"/>
              <a:gd name="T5" fmla="*/ 1446 h 1701"/>
              <a:gd name="T6" fmla="*/ 3082 w 3337"/>
              <a:gd name="T7" fmla="*/ 1701 h 1701"/>
              <a:gd name="T8" fmla="*/ 2701 w 3337"/>
              <a:gd name="T9" fmla="*/ 1701 h 1701"/>
              <a:gd name="T10" fmla="*/ 2446 w 3337"/>
              <a:gd name="T11" fmla="*/ 1446 h 1701"/>
              <a:gd name="T12" fmla="*/ 2446 w 3337"/>
              <a:gd name="T13" fmla="*/ 1345 h 1701"/>
              <a:gd name="T14" fmla="*/ 2129 w 3337"/>
              <a:gd name="T15" fmla="*/ 1028 h 1701"/>
              <a:gd name="T16" fmla="*/ 317 w 3337"/>
              <a:gd name="T17" fmla="*/ 1028 h 1701"/>
              <a:gd name="T18" fmla="*/ 0 w 3337"/>
              <a:gd name="T19" fmla="*/ 710 h 1701"/>
              <a:gd name="T20" fmla="*/ 0 w 3337"/>
              <a:gd name="T21" fmla="*/ 318 h 1701"/>
              <a:gd name="T22" fmla="*/ 317 w 3337"/>
              <a:gd name="T23" fmla="*/ 0 h 1701"/>
              <a:gd name="T24" fmla="*/ 2129 w 3337"/>
              <a:gd name="T25" fmla="*/ 0 h 1701"/>
              <a:gd name="T26" fmla="*/ 2446 w 3337"/>
              <a:gd name="T27" fmla="*/ 318 h 1701"/>
              <a:gd name="T28" fmla="*/ 2446 w 3337"/>
              <a:gd name="T29" fmla="*/ 710 h 1701"/>
              <a:gd name="T30" fmla="*/ 2764 w 3337"/>
              <a:gd name="T31" fmla="*/ 1028 h 1701"/>
              <a:gd name="T32" fmla="*/ 3082 w 3337"/>
              <a:gd name="T33" fmla="*/ 1028 h 17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337" h="1701">
                <a:moveTo>
                  <a:pt x="3082" y="1028"/>
                </a:moveTo>
                <a:cubicBezTo>
                  <a:pt x="3223" y="1028"/>
                  <a:pt x="3337" y="1142"/>
                  <a:pt x="3337" y="1283"/>
                </a:cubicBezTo>
                <a:cubicBezTo>
                  <a:pt x="3337" y="1446"/>
                  <a:pt x="3337" y="1446"/>
                  <a:pt x="3337" y="1446"/>
                </a:cubicBezTo>
                <a:cubicBezTo>
                  <a:pt x="3337" y="1587"/>
                  <a:pt x="3223" y="1701"/>
                  <a:pt x="3082" y="1701"/>
                </a:cubicBezTo>
                <a:cubicBezTo>
                  <a:pt x="2701" y="1701"/>
                  <a:pt x="2701" y="1701"/>
                  <a:pt x="2701" y="1701"/>
                </a:cubicBezTo>
                <a:cubicBezTo>
                  <a:pt x="2560" y="1701"/>
                  <a:pt x="2446" y="1587"/>
                  <a:pt x="2446" y="1446"/>
                </a:cubicBezTo>
                <a:cubicBezTo>
                  <a:pt x="2446" y="1345"/>
                  <a:pt x="2446" y="1345"/>
                  <a:pt x="2446" y="1345"/>
                </a:cubicBezTo>
                <a:cubicBezTo>
                  <a:pt x="2446" y="1170"/>
                  <a:pt x="2304" y="1028"/>
                  <a:pt x="2129" y="1028"/>
                </a:cubicBezTo>
                <a:cubicBezTo>
                  <a:pt x="317" y="1028"/>
                  <a:pt x="317" y="1028"/>
                  <a:pt x="317" y="1028"/>
                </a:cubicBezTo>
                <a:cubicBezTo>
                  <a:pt x="142" y="1028"/>
                  <a:pt x="0" y="886"/>
                  <a:pt x="0" y="710"/>
                </a:cubicBezTo>
                <a:cubicBezTo>
                  <a:pt x="0" y="318"/>
                  <a:pt x="0" y="318"/>
                  <a:pt x="0" y="318"/>
                </a:cubicBezTo>
                <a:cubicBezTo>
                  <a:pt x="0" y="142"/>
                  <a:pt x="142" y="0"/>
                  <a:pt x="317" y="0"/>
                </a:cubicBezTo>
                <a:cubicBezTo>
                  <a:pt x="2129" y="0"/>
                  <a:pt x="2129" y="0"/>
                  <a:pt x="2129" y="0"/>
                </a:cubicBezTo>
                <a:cubicBezTo>
                  <a:pt x="2304" y="0"/>
                  <a:pt x="2446" y="142"/>
                  <a:pt x="2446" y="318"/>
                </a:cubicBezTo>
                <a:cubicBezTo>
                  <a:pt x="2446" y="710"/>
                  <a:pt x="2446" y="710"/>
                  <a:pt x="2446" y="710"/>
                </a:cubicBezTo>
                <a:cubicBezTo>
                  <a:pt x="2446" y="886"/>
                  <a:pt x="2588" y="1028"/>
                  <a:pt x="2764" y="1028"/>
                </a:cubicBezTo>
                <a:lnTo>
                  <a:pt x="3082" y="1028"/>
                </a:lnTo>
                <a:close/>
              </a:path>
            </a:pathLst>
          </a:custGeom>
          <a:solidFill>
            <a:srgbClr val="29211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0" name="Freeform 6">
            <a:extLst>
              <a:ext uri="{FF2B5EF4-FFF2-40B4-BE49-F238E27FC236}">
                <a16:creationId xmlns:a16="http://schemas.microsoft.com/office/drawing/2014/main" id="{111E0A6E-1A3C-50EE-57DC-0EAA9F23C62D}"/>
              </a:ext>
            </a:extLst>
          </xdr:cNvPr>
          <xdr:cNvSpPr>
            <a:spLocks noEditPoints="1"/>
          </xdr:cNvSpPr>
        </xdr:nvSpPr>
        <xdr:spPr bwMode="auto">
          <a:xfrm>
            <a:off x="91440" y="91440"/>
            <a:ext cx="591185" cy="150495"/>
          </a:xfrm>
          <a:custGeom>
            <a:avLst/>
            <a:gdLst>
              <a:gd name="T0" fmla="*/ 187 w 1861"/>
              <a:gd name="T1" fmla="*/ 475 h 475"/>
              <a:gd name="T2" fmla="*/ 48 w 1861"/>
              <a:gd name="T3" fmla="*/ 349 h 475"/>
              <a:gd name="T4" fmla="*/ 187 w 1861"/>
              <a:gd name="T5" fmla="*/ 376 h 475"/>
              <a:gd name="T6" fmla="*/ 193 w 1861"/>
              <a:gd name="T7" fmla="*/ 286 h 475"/>
              <a:gd name="T8" fmla="*/ 12 w 1861"/>
              <a:gd name="T9" fmla="*/ 139 h 475"/>
              <a:gd name="T10" fmla="*/ 355 w 1861"/>
              <a:gd name="T11" fmla="*/ 76 h 475"/>
              <a:gd name="T12" fmla="*/ 270 w 1861"/>
              <a:gd name="T13" fmla="*/ 116 h 475"/>
              <a:gd name="T14" fmla="*/ 120 w 1861"/>
              <a:gd name="T15" fmla="*/ 134 h 475"/>
              <a:gd name="T16" fmla="*/ 259 w 1861"/>
              <a:gd name="T17" fmla="*/ 202 h 475"/>
              <a:gd name="T18" fmla="*/ 838 w 1861"/>
              <a:gd name="T19" fmla="*/ 2 h 475"/>
              <a:gd name="T20" fmla="*/ 785 w 1861"/>
              <a:gd name="T21" fmla="*/ 257 h 475"/>
              <a:gd name="T22" fmla="*/ 578 w 1861"/>
              <a:gd name="T23" fmla="*/ 257 h 475"/>
              <a:gd name="T24" fmla="*/ 525 w 1861"/>
              <a:gd name="T25" fmla="*/ 2 h 475"/>
              <a:gd name="T26" fmla="*/ 472 w 1861"/>
              <a:gd name="T27" fmla="*/ 257 h 475"/>
              <a:gd name="T28" fmla="*/ 891 w 1861"/>
              <a:gd name="T29" fmla="*/ 257 h 475"/>
              <a:gd name="T30" fmla="*/ 838 w 1861"/>
              <a:gd name="T31" fmla="*/ 2 h 475"/>
              <a:gd name="T32" fmla="*/ 1367 w 1861"/>
              <a:gd name="T33" fmla="*/ 394 h 475"/>
              <a:gd name="T34" fmla="*/ 1313 w 1861"/>
              <a:gd name="T35" fmla="*/ 472 h 475"/>
              <a:gd name="T36" fmla="*/ 1217 w 1861"/>
              <a:gd name="T37" fmla="*/ 326 h 475"/>
              <a:gd name="T38" fmla="*/ 1121 w 1861"/>
              <a:gd name="T39" fmla="*/ 420 h 475"/>
              <a:gd name="T40" fmla="*/ 1015 w 1861"/>
              <a:gd name="T41" fmla="*/ 420 h 475"/>
              <a:gd name="T42" fmla="*/ 1067 w 1861"/>
              <a:gd name="T43" fmla="*/ 7 h 475"/>
              <a:gd name="T44" fmla="*/ 1391 w 1861"/>
              <a:gd name="T45" fmla="*/ 169 h 475"/>
              <a:gd name="T46" fmla="*/ 1282 w 1861"/>
              <a:gd name="T47" fmla="*/ 169 h 475"/>
              <a:gd name="T48" fmla="*/ 1121 w 1861"/>
              <a:gd name="T49" fmla="*/ 107 h 475"/>
              <a:gd name="T50" fmla="*/ 1210 w 1861"/>
              <a:gd name="T51" fmla="*/ 230 h 475"/>
              <a:gd name="T52" fmla="*/ 1811 w 1861"/>
              <a:gd name="T53" fmla="*/ 7 h 475"/>
              <a:gd name="T54" fmla="*/ 1506 w 1861"/>
              <a:gd name="T55" fmla="*/ 59 h 475"/>
              <a:gd name="T56" fmla="*/ 1558 w 1861"/>
              <a:gd name="T57" fmla="*/ 472 h 475"/>
              <a:gd name="T58" fmla="*/ 1611 w 1861"/>
              <a:gd name="T59" fmla="*/ 306 h 475"/>
              <a:gd name="T60" fmla="*/ 1786 w 1861"/>
              <a:gd name="T61" fmla="*/ 256 h 475"/>
              <a:gd name="T62" fmla="*/ 1611 w 1861"/>
              <a:gd name="T63" fmla="*/ 205 h 475"/>
              <a:gd name="T64" fmla="*/ 1811 w 1861"/>
              <a:gd name="T65" fmla="*/ 107 h 475"/>
              <a:gd name="T66" fmla="*/ 1811 w 1861"/>
              <a:gd name="T67" fmla="*/ 7 h 47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861" h="475">
                <a:moveTo>
                  <a:pt x="370" y="334"/>
                </a:moveTo>
                <a:cubicBezTo>
                  <a:pt x="370" y="420"/>
                  <a:pt x="290" y="475"/>
                  <a:pt x="187" y="475"/>
                </a:cubicBezTo>
                <a:cubicBezTo>
                  <a:pt x="101" y="475"/>
                  <a:pt x="0" y="448"/>
                  <a:pt x="0" y="398"/>
                </a:cubicBezTo>
                <a:cubicBezTo>
                  <a:pt x="0" y="368"/>
                  <a:pt x="18" y="349"/>
                  <a:pt x="48" y="349"/>
                </a:cubicBezTo>
                <a:cubicBezTo>
                  <a:pt x="64" y="349"/>
                  <a:pt x="79" y="353"/>
                  <a:pt x="95" y="359"/>
                </a:cubicBezTo>
                <a:cubicBezTo>
                  <a:pt x="119" y="367"/>
                  <a:pt x="146" y="376"/>
                  <a:pt x="187" y="376"/>
                </a:cubicBezTo>
                <a:cubicBezTo>
                  <a:pt x="222" y="376"/>
                  <a:pt x="262" y="360"/>
                  <a:pt x="262" y="331"/>
                </a:cubicBezTo>
                <a:cubicBezTo>
                  <a:pt x="262" y="307"/>
                  <a:pt x="232" y="298"/>
                  <a:pt x="193" y="286"/>
                </a:cubicBezTo>
                <a:cubicBezTo>
                  <a:pt x="116" y="263"/>
                  <a:pt x="116" y="263"/>
                  <a:pt x="116" y="263"/>
                </a:cubicBezTo>
                <a:cubicBezTo>
                  <a:pt x="61" y="246"/>
                  <a:pt x="12" y="207"/>
                  <a:pt x="12" y="139"/>
                </a:cubicBezTo>
                <a:cubicBezTo>
                  <a:pt x="12" y="56"/>
                  <a:pt x="86" y="0"/>
                  <a:pt x="186" y="0"/>
                </a:cubicBezTo>
                <a:cubicBezTo>
                  <a:pt x="264" y="0"/>
                  <a:pt x="355" y="27"/>
                  <a:pt x="355" y="76"/>
                </a:cubicBezTo>
                <a:cubicBezTo>
                  <a:pt x="355" y="107"/>
                  <a:pt x="340" y="126"/>
                  <a:pt x="312" y="126"/>
                </a:cubicBezTo>
                <a:cubicBezTo>
                  <a:pt x="297" y="126"/>
                  <a:pt x="284" y="121"/>
                  <a:pt x="270" y="116"/>
                </a:cubicBezTo>
                <a:cubicBezTo>
                  <a:pt x="248" y="108"/>
                  <a:pt x="222" y="99"/>
                  <a:pt x="186" y="99"/>
                </a:cubicBezTo>
                <a:cubicBezTo>
                  <a:pt x="157" y="99"/>
                  <a:pt x="120" y="111"/>
                  <a:pt x="120" y="134"/>
                </a:cubicBezTo>
                <a:cubicBezTo>
                  <a:pt x="120" y="155"/>
                  <a:pt x="136" y="164"/>
                  <a:pt x="172" y="175"/>
                </a:cubicBezTo>
                <a:cubicBezTo>
                  <a:pt x="259" y="202"/>
                  <a:pt x="259" y="202"/>
                  <a:pt x="259" y="202"/>
                </a:cubicBezTo>
                <a:cubicBezTo>
                  <a:pt x="317" y="219"/>
                  <a:pt x="370" y="254"/>
                  <a:pt x="370" y="334"/>
                </a:cubicBezTo>
                <a:close/>
                <a:moveTo>
                  <a:pt x="838" y="2"/>
                </a:moveTo>
                <a:cubicBezTo>
                  <a:pt x="804" y="2"/>
                  <a:pt x="785" y="20"/>
                  <a:pt x="785" y="55"/>
                </a:cubicBezTo>
                <a:cubicBezTo>
                  <a:pt x="785" y="257"/>
                  <a:pt x="785" y="257"/>
                  <a:pt x="785" y="257"/>
                </a:cubicBezTo>
                <a:cubicBezTo>
                  <a:pt x="785" y="328"/>
                  <a:pt x="742" y="371"/>
                  <a:pt x="681" y="371"/>
                </a:cubicBezTo>
                <a:cubicBezTo>
                  <a:pt x="622" y="371"/>
                  <a:pt x="578" y="328"/>
                  <a:pt x="578" y="257"/>
                </a:cubicBezTo>
                <a:cubicBezTo>
                  <a:pt x="578" y="55"/>
                  <a:pt x="578" y="55"/>
                  <a:pt x="578" y="55"/>
                </a:cubicBezTo>
                <a:cubicBezTo>
                  <a:pt x="578" y="20"/>
                  <a:pt x="560" y="2"/>
                  <a:pt x="525" y="2"/>
                </a:cubicBezTo>
                <a:cubicBezTo>
                  <a:pt x="491" y="2"/>
                  <a:pt x="472" y="20"/>
                  <a:pt x="472" y="55"/>
                </a:cubicBezTo>
                <a:cubicBezTo>
                  <a:pt x="472" y="257"/>
                  <a:pt x="472" y="257"/>
                  <a:pt x="472" y="257"/>
                </a:cubicBezTo>
                <a:cubicBezTo>
                  <a:pt x="472" y="389"/>
                  <a:pt x="561" y="475"/>
                  <a:pt x="681" y="475"/>
                </a:cubicBezTo>
                <a:cubicBezTo>
                  <a:pt x="802" y="475"/>
                  <a:pt x="891" y="389"/>
                  <a:pt x="891" y="257"/>
                </a:cubicBezTo>
                <a:cubicBezTo>
                  <a:pt x="891" y="55"/>
                  <a:pt x="891" y="55"/>
                  <a:pt x="891" y="55"/>
                </a:cubicBezTo>
                <a:cubicBezTo>
                  <a:pt x="891" y="20"/>
                  <a:pt x="873" y="2"/>
                  <a:pt x="838" y="2"/>
                </a:cubicBezTo>
                <a:close/>
                <a:moveTo>
                  <a:pt x="1319" y="296"/>
                </a:moveTo>
                <a:cubicBezTo>
                  <a:pt x="1367" y="394"/>
                  <a:pt x="1367" y="394"/>
                  <a:pt x="1367" y="394"/>
                </a:cubicBezTo>
                <a:cubicBezTo>
                  <a:pt x="1372" y="404"/>
                  <a:pt x="1374" y="413"/>
                  <a:pt x="1374" y="422"/>
                </a:cubicBezTo>
                <a:cubicBezTo>
                  <a:pt x="1374" y="453"/>
                  <a:pt x="1339" y="472"/>
                  <a:pt x="1313" y="472"/>
                </a:cubicBezTo>
                <a:cubicBezTo>
                  <a:pt x="1294" y="472"/>
                  <a:pt x="1279" y="461"/>
                  <a:pt x="1270" y="439"/>
                </a:cubicBezTo>
                <a:cubicBezTo>
                  <a:pt x="1217" y="326"/>
                  <a:pt x="1217" y="326"/>
                  <a:pt x="1217" y="326"/>
                </a:cubicBezTo>
                <a:cubicBezTo>
                  <a:pt x="1121" y="326"/>
                  <a:pt x="1121" y="326"/>
                  <a:pt x="1121" y="326"/>
                </a:cubicBezTo>
                <a:cubicBezTo>
                  <a:pt x="1121" y="420"/>
                  <a:pt x="1121" y="420"/>
                  <a:pt x="1121" y="420"/>
                </a:cubicBezTo>
                <a:cubicBezTo>
                  <a:pt x="1121" y="454"/>
                  <a:pt x="1102" y="472"/>
                  <a:pt x="1067" y="472"/>
                </a:cubicBezTo>
                <a:cubicBezTo>
                  <a:pt x="1033" y="472"/>
                  <a:pt x="1015" y="454"/>
                  <a:pt x="1015" y="420"/>
                </a:cubicBezTo>
                <a:cubicBezTo>
                  <a:pt x="1015" y="59"/>
                  <a:pt x="1015" y="59"/>
                  <a:pt x="1015" y="59"/>
                </a:cubicBezTo>
                <a:cubicBezTo>
                  <a:pt x="1015" y="24"/>
                  <a:pt x="1033" y="7"/>
                  <a:pt x="1067" y="7"/>
                </a:cubicBezTo>
                <a:cubicBezTo>
                  <a:pt x="1219" y="7"/>
                  <a:pt x="1219" y="7"/>
                  <a:pt x="1219" y="7"/>
                </a:cubicBezTo>
                <a:cubicBezTo>
                  <a:pt x="1320" y="7"/>
                  <a:pt x="1391" y="73"/>
                  <a:pt x="1391" y="169"/>
                </a:cubicBezTo>
                <a:cubicBezTo>
                  <a:pt x="1391" y="228"/>
                  <a:pt x="1364" y="272"/>
                  <a:pt x="1319" y="296"/>
                </a:cubicBezTo>
                <a:close/>
                <a:moveTo>
                  <a:pt x="1282" y="169"/>
                </a:moveTo>
                <a:cubicBezTo>
                  <a:pt x="1282" y="126"/>
                  <a:pt x="1250" y="107"/>
                  <a:pt x="1210" y="107"/>
                </a:cubicBezTo>
                <a:cubicBezTo>
                  <a:pt x="1121" y="107"/>
                  <a:pt x="1121" y="107"/>
                  <a:pt x="1121" y="107"/>
                </a:cubicBezTo>
                <a:cubicBezTo>
                  <a:pt x="1121" y="230"/>
                  <a:pt x="1121" y="230"/>
                  <a:pt x="1121" y="230"/>
                </a:cubicBezTo>
                <a:cubicBezTo>
                  <a:pt x="1210" y="230"/>
                  <a:pt x="1210" y="230"/>
                  <a:pt x="1210" y="230"/>
                </a:cubicBezTo>
                <a:cubicBezTo>
                  <a:pt x="1250" y="230"/>
                  <a:pt x="1282" y="212"/>
                  <a:pt x="1282" y="169"/>
                </a:cubicBezTo>
                <a:close/>
                <a:moveTo>
                  <a:pt x="1811" y="7"/>
                </a:moveTo>
                <a:cubicBezTo>
                  <a:pt x="1558" y="7"/>
                  <a:pt x="1558" y="7"/>
                  <a:pt x="1558" y="7"/>
                </a:cubicBezTo>
                <a:cubicBezTo>
                  <a:pt x="1524" y="7"/>
                  <a:pt x="1506" y="24"/>
                  <a:pt x="1506" y="59"/>
                </a:cubicBezTo>
                <a:cubicBezTo>
                  <a:pt x="1506" y="420"/>
                  <a:pt x="1506" y="420"/>
                  <a:pt x="1506" y="420"/>
                </a:cubicBezTo>
                <a:cubicBezTo>
                  <a:pt x="1506" y="455"/>
                  <a:pt x="1524" y="472"/>
                  <a:pt x="1558" y="472"/>
                </a:cubicBezTo>
                <a:cubicBezTo>
                  <a:pt x="1593" y="472"/>
                  <a:pt x="1611" y="455"/>
                  <a:pt x="1611" y="420"/>
                </a:cubicBezTo>
                <a:cubicBezTo>
                  <a:pt x="1611" y="306"/>
                  <a:pt x="1611" y="306"/>
                  <a:pt x="1611" y="306"/>
                </a:cubicBezTo>
                <a:cubicBezTo>
                  <a:pt x="1736" y="306"/>
                  <a:pt x="1736" y="306"/>
                  <a:pt x="1736" y="306"/>
                </a:cubicBezTo>
                <a:cubicBezTo>
                  <a:pt x="1769" y="306"/>
                  <a:pt x="1786" y="289"/>
                  <a:pt x="1786" y="256"/>
                </a:cubicBezTo>
                <a:cubicBezTo>
                  <a:pt x="1786" y="222"/>
                  <a:pt x="1769" y="205"/>
                  <a:pt x="1736" y="205"/>
                </a:cubicBezTo>
                <a:cubicBezTo>
                  <a:pt x="1611" y="205"/>
                  <a:pt x="1611" y="205"/>
                  <a:pt x="1611" y="205"/>
                </a:cubicBezTo>
                <a:cubicBezTo>
                  <a:pt x="1611" y="107"/>
                  <a:pt x="1611" y="107"/>
                  <a:pt x="1611" y="107"/>
                </a:cubicBezTo>
                <a:cubicBezTo>
                  <a:pt x="1811" y="107"/>
                  <a:pt x="1811" y="107"/>
                  <a:pt x="1811" y="107"/>
                </a:cubicBezTo>
                <a:cubicBezTo>
                  <a:pt x="1845" y="107"/>
                  <a:pt x="1861" y="90"/>
                  <a:pt x="1861" y="57"/>
                </a:cubicBezTo>
                <a:cubicBezTo>
                  <a:pt x="1861" y="24"/>
                  <a:pt x="1845" y="7"/>
                  <a:pt x="1811" y="7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</xdr:grpSp>
    <xdr:clientData/>
  </xdr:twoCellAnchor>
  <xdr:twoCellAnchor>
    <xdr:from>
      <xdr:col>1</xdr:col>
      <xdr:colOff>257175</xdr:colOff>
      <xdr:row>0</xdr:row>
      <xdr:rowOff>177800</xdr:rowOff>
    </xdr:from>
    <xdr:to>
      <xdr:col>1</xdr:col>
      <xdr:colOff>1315085</xdr:colOff>
      <xdr:row>0</xdr:row>
      <xdr:rowOff>177800</xdr:rowOff>
    </xdr:to>
    <xdr:grpSp>
      <xdr:nvGrpSpPr>
        <xdr:cNvPr id="11" name="TeVerwijderenShape_2">
          <a:extLst>
            <a:ext uri="{FF2B5EF4-FFF2-40B4-BE49-F238E27FC236}">
              <a16:creationId xmlns:a16="http://schemas.microsoft.com/office/drawing/2014/main" id="{F6366397-A256-420E-82B6-B5C7E558DC3F}"/>
            </a:ext>
          </a:extLst>
        </xdr:cNvPr>
        <xdr:cNvGrpSpPr/>
      </xdr:nvGrpSpPr>
      <xdr:grpSpPr>
        <a:xfrm>
          <a:off x="409575" y="177800"/>
          <a:ext cx="1057910" cy="0"/>
          <a:chOff x="0" y="0"/>
          <a:chExt cx="1059180" cy="539115"/>
        </a:xfrm>
      </xdr:grpSpPr>
      <xdr:sp macro="" textlink="">
        <xdr:nvSpPr>
          <xdr:cNvPr id="12" name="Freeform 5">
            <a:extLst>
              <a:ext uri="{FF2B5EF4-FFF2-40B4-BE49-F238E27FC236}">
                <a16:creationId xmlns:a16="http://schemas.microsoft.com/office/drawing/2014/main" id="{1D8034B8-C423-AD5D-9E7D-A611C4CF09A8}"/>
              </a:ext>
            </a:extLst>
          </xdr:cNvPr>
          <xdr:cNvSpPr>
            <a:spLocks/>
          </xdr:cNvSpPr>
        </xdr:nvSpPr>
        <xdr:spPr bwMode="auto">
          <a:xfrm>
            <a:off x="0" y="0"/>
            <a:ext cx="1059180" cy="539115"/>
          </a:xfrm>
          <a:custGeom>
            <a:avLst/>
            <a:gdLst>
              <a:gd name="T0" fmla="*/ 3082 w 3337"/>
              <a:gd name="T1" fmla="*/ 1028 h 1701"/>
              <a:gd name="T2" fmla="*/ 3337 w 3337"/>
              <a:gd name="T3" fmla="*/ 1283 h 1701"/>
              <a:gd name="T4" fmla="*/ 3337 w 3337"/>
              <a:gd name="T5" fmla="*/ 1446 h 1701"/>
              <a:gd name="T6" fmla="*/ 3082 w 3337"/>
              <a:gd name="T7" fmla="*/ 1701 h 1701"/>
              <a:gd name="T8" fmla="*/ 2701 w 3337"/>
              <a:gd name="T9" fmla="*/ 1701 h 1701"/>
              <a:gd name="T10" fmla="*/ 2446 w 3337"/>
              <a:gd name="T11" fmla="*/ 1446 h 1701"/>
              <a:gd name="T12" fmla="*/ 2446 w 3337"/>
              <a:gd name="T13" fmla="*/ 1345 h 1701"/>
              <a:gd name="T14" fmla="*/ 2129 w 3337"/>
              <a:gd name="T15" fmla="*/ 1028 h 1701"/>
              <a:gd name="T16" fmla="*/ 317 w 3337"/>
              <a:gd name="T17" fmla="*/ 1028 h 1701"/>
              <a:gd name="T18" fmla="*/ 0 w 3337"/>
              <a:gd name="T19" fmla="*/ 710 h 1701"/>
              <a:gd name="T20" fmla="*/ 0 w 3337"/>
              <a:gd name="T21" fmla="*/ 318 h 1701"/>
              <a:gd name="T22" fmla="*/ 317 w 3337"/>
              <a:gd name="T23" fmla="*/ 0 h 1701"/>
              <a:gd name="T24" fmla="*/ 2129 w 3337"/>
              <a:gd name="T25" fmla="*/ 0 h 1701"/>
              <a:gd name="T26" fmla="*/ 2446 w 3337"/>
              <a:gd name="T27" fmla="*/ 318 h 1701"/>
              <a:gd name="T28" fmla="*/ 2446 w 3337"/>
              <a:gd name="T29" fmla="*/ 710 h 1701"/>
              <a:gd name="T30" fmla="*/ 2764 w 3337"/>
              <a:gd name="T31" fmla="*/ 1028 h 1701"/>
              <a:gd name="T32" fmla="*/ 3082 w 3337"/>
              <a:gd name="T33" fmla="*/ 1028 h 17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337" h="1701">
                <a:moveTo>
                  <a:pt x="3082" y="1028"/>
                </a:moveTo>
                <a:cubicBezTo>
                  <a:pt x="3223" y="1028"/>
                  <a:pt x="3337" y="1142"/>
                  <a:pt x="3337" y="1283"/>
                </a:cubicBezTo>
                <a:cubicBezTo>
                  <a:pt x="3337" y="1446"/>
                  <a:pt x="3337" y="1446"/>
                  <a:pt x="3337" y="1446"/>
                </a:cubicBezTo>
                <a:cubicBezTo>
                  <a:pt x="3337" y="1587"/>
                  <a:pt x="3223" y="1701"/>
                  <a:pt x="3082" y="1701"/>
                </a:cubicBezTo>
                <a:cubicBezTo>
                  <a:pt x="2701" y="1701"/>
                  <a:pt x="2701" y="1701"/>
                  <a:pt x="2701" y="1701"/>
                </a:cubicBezTo>
                <a:cubicBezTo>
                  <a:pt x="2560" y="1701"/>
                  <a:pt x="2446" y="1587"/>
                  <a:pt x="2446" y="1446"/>
                </a:cubicBezTo>
                <a:cubicBezTo>
                  <a:pt x="2446" y="1345"/>
                  <a:pt x="2446" y="1345"/>
                  <a:pt x="2446" y="1345"/>
                </a:cubicBezTo>
                <a:cubicBezTo>
                  <a:pt x="2446" y="1170"/>
                  <a:pt x="2304" y="1028"/>
                  <a:pt x="2129" y="1028"/>
                </a:cubicBezTo>
                <a:cubicBezTo>
                  <a:pt x="317" y="1028"/>
                  <a:pt x="317" y="1028"/>
                  <a:pt x="317" y="1028"/>
                </a:cubicBezTo>
                <a:cubicBezTo>
                  <a:pt x="142" y="1028"/>
                  <a:pt x="0" y="886"/>
                  <a:pt x="0" y="710"/>
                </a:cubicBezTo>
                <a:cubicBezTo>
                  <a:pt x="0" y="318"/>
                  <a:pt x="0" y="318"/>
                  <a:pt x="0" y="318"/>
                </a:cubicBezTo>
                <a:cubicBezTo>
                  <a:pt x="0" y="142"/>
                  <a:pt x="142" y="0"/>
                  <a:pt x="317" y="0"/>
                </a:cubicBezTo>
                <a:cubicBezTo>
                  <a:pt x="2129" y="0"/>
                  <a:pt x="2129" y="0"/>
                  <a:pt x="2129" y="0"/>
                </a:cubicBezTo>
                <a:cubicBezTo>
                  <a:pt x="2304" y="0"/>
                  <a:pt x="2446" y="142"/>
                  <a:pt x="2446" y="318"/>
                </a:cubicBezTo>
                <a:cubicBezTo>
                  <a:pt x="2446" y="710"/>
                  <a:pt x="2446" y="710"/>
                  <a:pt x="2446" y="710"/>
                </a:cubicBezTo>
                <a:cubicBezTo>
                  <a:pt x="2446" y="886"/>
                  <a:pt x="2588" y="1028"/>
                  <a:pt x="2764" y="1028"/>
                </a:cubicBezTo>
                <a:lnTo>
                  <a:pt x="3082" y="1028"/>
                </a:lnTo>
                <a:close/>
              </a:path>
            </a:pathLst>
          </a:custGeom>
          <a:solidFill>
            <a:srgbClr val="29211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3" name="Freeform 6">
            <a:extLst>
              <a:ext uri="{FF2B5EF4-FFF2-40B4-BE49-F238E27FC236}">
                <a16:creationId xmlns:a16="http://schemas.microsoft.com/office/drawing/2014/main" id="{50CD2288-037E-7993-99B8-461A65450E69}"/>
              </a:ext>
            </a:extLst>
          </xdr:cNvPr>
          <xdr:cNvSpPr>
            <a:spLocks noEditPoints="1"/>
          </xdr:cNvSpPr>
        </xdr:nvSpPr>
        <xdr:spPr bwMode="auto">
          <a:xfrm>
            <a:off x="91440" y="91440"/>
            <a:ext cx="591185" cy="150495"/>
          </a:xfrm>
          <a:custGeom>
            <a:avLst/>
            <a:gdLst>
              <a:gd name="T0" fmla="*/ 187 w 1861"/>
              <a:gd name="T1" fmla="*/ 475 h 475"/>
              <a:gd name="T2" fmla="*/ 48 w 1861"/>
              <a:gd name="T3" fmla="*/ 349 h 475"/>
              <a:gd name="T4" fmla="*/ 187 w 1861"/>
              <a:gd name="T5" fmla="*/ 376 h 475"/>
              <a:gd name="T6" fmla="*/ 193 w 1861"/>
              <a:gd name="T7" fmla="*/ 286 h 475"/>
              <a:gd name="T8" fmla="*/ 12 w 1861"/>
              <a:gd name="T9" fmla="*/ 139 h 475"/>
              <a:gd name="T10" fmla="*/ 355 w 1861"/>
              <a:gd name="T11" fmla="*/ 76 h 475"/>
              <a:gd name="T12" fmla="*/ 270 w 1861"/>
              <a:gd name="T13" fmla="*/ 116 h 475"/>
              <a:gd name="T14" fmla="*/ 120 w 1861"/>
              <a:gd name="T15" fmla="*/ 134 h 475"/>
              <a:gd name="T16" fmla="*/ 259 w 1861"/>
              <a:gd name="T17" fmla="*/ 202 h 475"/>
              <a:gd name="T18" fmla="*/ 838 w 1861"/>
              <a:gd name="T19" fmla="*/ 2 h 475"/>
              <a:gd name="T20" fmla="*/ 785 w 1861"/>
              <a:gd name="T21" fmla="*/ 257 h 475"/>
              <a:gd name="T22" fmla="*/ 578 w 1861"/>
              <a:gd name="T23" fmla="*/ 257 h 475"/>
              <a:gd name="T24" fmla="*/ 525 w 1861"/>
              <a:gd name="T25" fmla="*/ 2 h 475"/>
              <a:gd name="T26" fmla="*/ 472 w 1861"/>
              <a:gd name="T27" fmla="*/ 257 h 475"/>
              <a:gd name="T28" fmla="*/ 891 w 1861"/>
              <a:gd name="T29" fmla="*/ 257 h 475"/>
              <a:gd name="T30" fmla="*/ 838 w 1861"/>
              <a:gd name="T31" fmla="*/ 2 h 475"/>
              <a:gd name="T32" fmla="*/ 1367 w 1861"/>
              <a:gd name="T33" fmla="*/ 394 h 475"/>
              <a:gd name="T34" fmla="*/ 1313 w 1861"/>
              <a:gd name="T35" fmla="*/ 472 h 475"/>
              <a:gd name="T36" fmla="*/ 1217 w 1861"/>
              <a:gd name="T37" fmla="*/ 326 h 475"/>
              <a:gd name="T38" fmla="*/ 1121 w 1861"/>
              <a:gd name="T39" fmla="*/ 420 h 475"/>
              <a:gd name="T40" fmla="*/ 1015 w 1861"/>
              <a:gd name="T41" fmla="*/ 420 h 475"/>
              <a:gd name="T42" fmla="*/ 1067 w 1861"/>
              <a:gd name="T43" fmla="*/ 7 h 475"/>
              <a:gd name="T44" fmla="*/ 1391 w 1861"/>
              <a:gd name="T45" fmla="*/ 169 h 475"/>
              <a:gd name="T46" fmla="*/ 1282 w 1861"/>
              <a:gd name="T47" fmla="*/ 169 h 475"/>
              <a:gd name="T48" fmla="*/ 1121 w 1861"/>
              <a:gd name="T49" fmla="*/ 107 h 475"/>
              <a:gd name="T50" fmla="*/ 1210 w 1861"/>
              <a:gd name="T51" fmla="*/ 230 h 475"/>
              <a:gd name="T52" fmla="*/ 1811 w 1861"/>
              <a:gd name="T53" fmla="*/ 7 h 475"/>
              <a:gd name="T54" fmla="*/ 1506 w 1861"/>
              <a:gd name="T55" fmla="*/ 59 h 475"/>
              <a:gd name="T56" fmla="*/ 1558 w 1861"/>
              <a:gd name="T57" fmla="*/ 472 h 475"/>
              <a:gd name="T58" fmla="*/ 1611 w 1861"/>
              <a:gd name="T59" fmla="*/ 306 h 475"/>
              <a:gd name="T60" fmla="*/ 1786 w 1861"/>
              <a:gd name="T61" fmla="*/ 256 h 475"/>
              <a:gd name="T62" fmla="*/ 1611 w 1861"/>
              <a:gd name="T63" fmla="*/ 205 h 475"/>
              <a:gd name="T64" fmla="*/ 1811 w 1861"/>
              <a:gd name="T65" fmla="*/ 107 h 475"/>
              <a:gd name="T66" fmla="*/ 1811 w 1861"/>
              <a:gd name="T67" fmla="*/ 7 h 47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861" h="475">
                <a:moveTo>
                  <a:pt x="370" y="334"/>
                </a:moveTo>
                <a:cubicBezTo>
                  <a:pt x="370" y="420"/>
                  <a:pt x="290" y="475"/>
                  <a:pt x="187" y="475"/>
                </a:cubicBezTo>
                <a:cubicBezTo>
                  <a:pt x="101" y="475"/>
                  <a:pt x="0" y="448"/>
                  <a:pt x="0" y="398"/>
                </a:cubicBezTo>
                <a:cubicBezTo>
                  <a:pt x="0" y="368"/>
                  <a:pt x="18" y="349"/>
                  <a:pt x="48" y="349"/>
                </a:cubicBezTo>
                <a:cubicBezTo>
                  <a:pt x="64" y="349"/>
                  <a:pt x="79" y="353"/>
                  <a:pt x="95" y="359"/>
                </a:cubicBezTo>
                <a:cubicBezTo>
                  <a:pt x="119" y="367"/>
                  <a:pt x="146" y="376"/>
                  <a:pt x="187" y="376"/>
                </a:cubicBezTo>
                <a:cubicBezTo>
                  <a:pt x="222" y="376"/>
                  <a:pt x="262" y="360"/>
                  <a:pt x="262" y="331"/>
                </a:cubicBezTo>
                <a:cubicBezTo>
                  <a:pt x="262" y="307"/>
                  <a:pt x="232" y="298"/>
                  <a:pt x="193" y="286"/>
                </a:cubicBezTo>
                <a:cubicBezTo>
                  <a:pt x="116" y="263"/>
                  <a:pt x="116" y="263"/>
                  <a:pt x="116" y="263"/>
                </a:cubicBezTo>
                <a:cubicBezTo>
                  <a:pt x="61" y="246"/>
                  <a:pt x="12" y="207"/>
                  <a:pt x="12" y="139"/>
                </a:cubicBezTo>
                <a:cubicBezTo>
                  <a:pt x="12" y="56"/>
                  <a:pt x="86" y="0"/>
                  <a:pt x="186" y="0"/>
                </a:cubicBezTo>
                <a:cubicBezTo>
                  <a:pt x="264" y="0"/>
                  <a:pt x="355" y="27"/>
                  <a:pt x="355" y="76"/>
                </a:cubicBezTo>
                <a:cubicBezTo>
                  <a:pt x="355" y="107"/>
                  <a:pt x="340" y="126"/>
                  <a:pt x="312" y="126"/>
                </a:cubicBezTo>
                <a:cubicBezTo>
                  <a:pt x="297" y="126"/>
                  <a:pt x="284" y="121"/>
                  <a:pt x="270" y="116"/>
                </a:cubicBezTo>
                <a:cubicBezTo>
                  <a:pt x="248" y="108"/>
                  <a:pt x="222" y="99"/>
                  <a:pt x="186" y="99"/>
                </a:cubicBezTo>
                <a:cubicBezTo>
                  <a:pt x="157" y="99"/>
                  <a:pt x="120" y="111"/>
                  <a:pt x="120" y="134"/>
                </a:cubicBezTo>
                <a:cubicBezTo>
                  <a:pt x="120" y="155"/>
                  <a:pt x="136" y="164"/>
                  <a:pt x="172" y="175"/>
                </a:cubicBezTo>
                <a:cubicBezTo>
                  <a:pt x="259" y="202"/>
                  <a:pt x="259" y="202"/>
                  <a:pt x="259" y="202"/>
                </a:cubicBezTo>
                <a:cubicBezTo>
                  <a:pt x="317" y="219"/>
                  <a:pt x="370" y="254"/>
                  <a:pt x="370" y="334"/>
                </a:cubicBezTo>
                <a:close/>
                <a:moveTo>
                  <a:pt x="838" y="2"/>
                </a:moveTo>
                <a:cubicBezTo>
                  <a:pt x="804" y="2"/>
                  <a:pt x="785" y="20"/>
                  <a:pt x="785" y="55"/>
                </a:cubicBezTo>
                <a:cubicBezTo>
                  <a:pt x="785" y="257"/>
                  <a:pt x="785" y="257"/>
                  <a:pt x="785" y="257"/>
                </a:cubicBezTo>
                <a:cubicBezTo>
                  <a:pt x="785" y="328"/>
                  <a:pt x="742" y="371"/>
                  <a:pt x="681" y="371"/>
                </a:cubicBezTo>
                <a:cubicBezTo>
                  <a:pt x="622" y="371"/>
                  <a:pt x="578" y="328"/>
                  <a:pt x="578" y="257"/>
                </a:cubicBezTo>
                <a:cubicBezTo>
                  <a:pt x="578" y="55"/>
                  <a:pt x="578" y="55"/>
                  <a:pt x="578" y="55"/>
                </a:cubicBezTo>
                <a:cubicBezTo>
                  <a:pt x="578" y="20"/>
                  <a:pt x="560" y="2"/>
                  <a:pt x="525" y="2"/>
                </a:cubicBezTo>
                <a:cubicBezTo>
                  <a:pt x="491" y="2"/>
                  <a:pt x="472" y="20"/>
                  <a:pt x="472" y="55"/>
                </a:cubicBezTo>
                <a:cubicBezTo>
                  <a:pt x="472" y="257"/>
                  <a:pt x="472" y="257"/>
                  <a:pt x="472" y="257"/>
                </a:cubicBezTo>
                <a:cubicBezTo>
                  <a:pt x="472" y="389"/>
                  <a:pt x="561" y="475"/>
                  <a:pt x="681" y="475"/>
                </a:cubicBezTo>
                <a:cubicBezTo>
                  <a:pt x="802" y="475"/>
                  <a:pt x="891" y="389"/>
                  <a:pt x="891" y="257"/>
                </a:cubicBezTo>
                <a:cubicBezTo>
                  <a:pt x="891" y="55"/>
                  <a:pt x="891" y="55"/>
                  <a:pt x="891" y="55"/>
                </a:cubicBezTo>
                <a:cubicBezTo>
                  <a:pt x="891" y="20"/>
                  <a:pt x="873" y="2"/>
                  <a:pt x="838" y="2"/>
                </a:cubicBezTo>
                <a:close/>
                <a:moveTo>
                  <a:pt x="1319" y="296"/>
                </a:moveTo>
                <a:cubicBezTo>
                  <a:pt x="1367" y="394"/>
                  <a:pt x="1367" y="394"/>
                  <a:pt x="1367" y="394"/>
                </a:cubicBezTo>
                <a:cubicBezTo>
                  <a:pt x="1372" y="404"/>
                  <a:pt x="1374" y="413"/>
                  <a:pt x="1374" y="422"/>
                </a:cubicBezTo>
                <a:cubicBezTo>
                  <a:pt x="1374" y="453"/>
                  <a:pt x="1339" y="472"/>
                  <a:pt x="1313" y="472"/>
                </a:cubicBezTo>
                <a:cubicBezTo>
                  <a:pt x="1294" y="472"/>
                  <a:pt x="1279" y="461"/>
                  <a:pt x="1270" y="439"/>
                </a:cubicBezTo>
                <a:cubicBezTo>
                  <a:pt x="1217" y="326"/>
                  <a:pt x="1217" y="326"/>
                  <a:pt x="1217" y="326"/>
                </a:cubicBezTo>
                <a:cubicBezTo>
                  <a:pt x="1121" y="326"/>
                  <a:pt x="1121" y="326"/>
                  <a:pt x="1121" y="326"/>
                </a:cubicBezTo>
                <a:cubicBezTo>
                  <a:pt x="1121" y="420"/>
                  <a:pt x="1121" y="420"/>
                  <a:pt x="1121" y="420"/>
                </a:cubicBezTo>
                <a:cubicBezTo>
                  <a:pt x="1121" y="454"/>
                  <a:pt x="1102" y="472"/>
                  <a:pt x="1067" y="472"/>
                </a:cubicBezTo>
                <a:cubicBezTo>
                  <a:pt x="1033" y="472"/>
                  <a:pt x="1015" y="454"/>
                  <a:pt x="1015" y="420"/>
                </a:cubicBezTo>
                <a:cubicBezTo>
                  <a:pt x="1015" y="59"/>
                  <a:pt x="1015" y="59"/>
                  <a:pt x="1015" y="59"/>
                </a:cubicBezTo>
                <a:cubicBezTo>
                  <a:pt x="1015" y="24"/>
                  <a:pt x="1033" y="7"/>
                  <a:pt x="1067" y="7"/>
                </a:cubicBezTo>
                <a:cubicBezTo>
                  <a:pt x="1219" y="7"/>
                  <a:pt x="1219" y="7"/>
                  <a:pt x="1219" y="7"/>
                </a:cubicBezTo>
                <a:cubicBezTo>
                  <a:pt x="1320" y="7"/>
                  <a:pt x="1391" y="73"/>
                  <a:pt x="1391" y="169"/>
                </a:cubicBezTo>
                <a:cubicBezTo>
                  <a:pt x="1391" y="228"/>
                  <a:pt x="1364" y="272"/>
                  <a:pt x="1319" y="296"/>
                </a:cubicBezTo>
                <a:close/>
                <a:moveTo>
                  <a:pt x="1282" y="169"/>
                </a:moveTo>
                <a:cubicBezTo>
                  <a:pt x="1282" y="126"/>
                  <a:pt x="1250" y="107"/>
                  <a:pt x="1210" y="107"/>
                </a:cubicBezTo>
                <a:cubicBezTo>
                  <a:pt x="1121" y="107"/>
                  <a:pt x="1121" y="107"/>
                  <a:pt x="1121" y="107"/>
                </a:cubicBezTo>
                <a:cubicBezTo>
                  <a:pt x="1121" y="230"/>
                  <a:pt x="1121" y="230"/>
                  <a:pt x="1121" y="230"/>
                </a:cubicBezTo>
                <a:cubicBezTo>
                  <a:pt x="1210" y="230"/>
                  <a:pt x="1210" y="230"/>
                  <a:pt x="1210" y="230"/>
                </a:cubicBezTo>
                <a:cubicBezTo>
                  <a:pt x="1250" y="230"/>
                  <a:pt x="1282" y="212"/>
                  <a:pt x="1282" y="169"/>
                </a:cubicBezTo>
                <a:close/>
                <a:moveTo>
                  <a:pt x="1811" y="7"/>
                </a:moveTo>
                <a:cubicBezTo>
                  <a:pt x="1558" y="7"/>
                  <a:pt x="1558" y="7"/>
                  <a:pt x="1558" y="7"/>
                </a:cubicBezTo>
                <a:cubicBezTo>
                  <a:pt x="1524" y="7"/>
                  <a:pt x="1506" y="24"/>
                  <a:pt x="1506" y="59"/>
                </a:cubicBezTo>
                <a:cubicBezTo>
                  <a:pt x="1506" y="420"/>
                  <a:pt x="1506" y="420"/>
                  <a:pt x="1506" y="420"/>
                </a:cubicBezTo>
                <a:cubicBezTo>
                  <a:pt x="1506" y="455"/>
                  <a:pt x="1524" y="472"/>
                  <a:pt x="1558" y="472"/>
                </a:cubicBezTo>
                <a:cubicBezTo>
                  <a:pt x="1593" y="472"/>
                  <a:pt x="1611" y="455"/>
                  <a:pt x="1611" y="420"/>
                </a:cubicBezTo>
                <a:cubicBezTo>
                  <a:pt x="1611" y="306"/>
                  <a:pt x="1611" y="306"/>
                  <a:pt x="1611" y="306"/>
                </a:cubicBezTo>
                <a:cubicBezTo>
                  <a:pt x="1736" y="306"/>
                  <a:pt x="1736" y="306"/>
                  <a:pt x="1736" y="306"/>
                </a:cubicBezTo>
                <a:cubicBezTo>
                  <a:pt x="1769" y="306"/>
                  <a:pt x="1786" y="289"/>
                  <a:pt x="1786" y="256"/>
                </a:cubicBezTo>
                <a:cubicBezTo>
                  <a:pt x="1786" y="222"/>
                  <a:pt x="1769" y="205"/>
                  <a:pt x="1736" y="205"/>
                </a:cubicBezTo>
                <a:cubicBezTo>
                  <a:pt x="1611" y="205"/>
                  <a:pt x="1611" y="205"/>
                  <a:pt x="1611" y="205"/>
                </a:cubicBezTo>
                <a:cubicBezTo>
                  <a:pt x="1611" y="107"/>
                  <a:pt x="1611" y="107"/>
                  <a:pt x="1611" y="107"/>
                </a:cubicBezTo>
                <a:cubicBezTo>
                  <a:pt x="1811" y="107"/>
                  <a:pt x="1811" y="107"/>
                  <a:pt x="1811" y="107"/>
                </a:cubicBezTo>
                <a:cubicBezTo>
                  <a:pt x="1845" y="107"/>
                  <a:pt x="1861" y="90"/>
                  <a:pt x="1861" y="57"/>
                </a:cubicBezTo>
                <a:cubicBezTo>
                  <a:pt x="1861" y="24"/>
                  <a:pt x="1845" y="7"/>
                  <a:pt x="1811" y="7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71434-C513-4810-B3F1-07E343261F6D}">
  <dimension ref="A1:H24"/>
  <sheetViews>
    <sheetView tabSelected="1" zoomScale="115" zoomScaleNormal="115" workbookViewId="0">
      <selection activeCell="B24" sqref="A22:B24"/>
    </sheetView>
  </sheetViews>
  <sheetFormatPr defaultRowHeight="15"/>
  <cols>
    <col min="1" max="1" width="29.85546875" bestFit="1" customWidth="1"/>
    <col min="2" max="2" width="15" bestFit="1" customWidth="1"/>
    <col min="4" max="4" width="35.7109375" bestFit="1" customWidth="1"/>
    <col min="5" max="5" width="15" bestFit="1" customWidth="1"/>
    <col min="7" max="7" width="29.85546875" bestFit="1" customWidth="1"/>
    <col min="8" max="8" width="15" bestFit="1" customWidth="1"/>
  </cols>
  <sheetData>
    <row r="1" spans="1:8" ht="37.5" customHeight="1">
      <c r="A1" s="204" t="s">
        <v>0</v>
      </c>
      <c r="B1" s="204"/>
      <c r="C1" s="204"/>
      <c r="D1" s="3"/>
      <c r="E1" s="3"/>
    </row>
    <row r="2" spans="1:8" ht="37.5" customHeight="1">
      <c r="A2" s="204" t="s">
        <v>1</v>
      </c>
      <c r="B2" s="204"/>
      <c r="C2" s="204"/>
      <c r="D2" s="3"/>
      <c r="E2" s="3"/>
    </row>
    <row r="3" spans="1:8" ht="15.75" thickBot="1">
      <c r="C3" s="3"/>
      <c r="D3" s="3"/>
      <c r="E3" s="3"/>
    </row>
    <row r="4" spans="1:8" ht="16.5" thickTop="1" thickBot="1">
      <c r="A4" s="200" t="s">
        <v>2</v>
      </c>
      <c r="B4" s="201"/>
      <c r="C4" s="3"/>
      <c r="D4" s="200" t="s">
        <v>2</v>
      </c>
      <c r="E4" s="201"/>
      <c r="G4" s="200" t="s">
        <v>2</v>
      </c>
      <c r="H4" s="201"/>
    </row>
    <row r="5" spans="1:8" ht="16.5" thickTop="1" thickBot="1">
      <c r="A5" s="200" t="s">
        <v>3</v>
      </c>
      <c r="B5" s="201"/>
      <c r="C5" s="3"/>
      <c r="D5" s="200" t="s">
        <v>4</v>
      </c>
      <c r="E5" s="201"/>
      <c r="G5" s="200" t="s">
        <v>5</v>
      </c>
      <c r="H5" s="201"/>
    </row>
    <row r="6" spans="1:8" ht="15.75" thickTop="1">
      <c r="A6" s="202" t="s">
        <v>6</v>
      </c>
      <c r="B6" s="203"/>
      <c r="C6" s="3"/>
      <c r="D6" s="202" t="s">
        <v>6</v>
      </c>
      <c r="E6" s="203"/>
      <c r="G6" s="202" t="s">
        <v>6</v>
      </c>
      <c r="H6" s="203"/>
    </row>
    <row r="7" spans="1:8">
      <c r="A7" s="4" t="s">
        <v>3</v>
      </c>
      <c r="B7" s="70">
        <f>'Hardware - huur'!E17</f>
        <v>0</v>
      </c>
      <c r="C7" s="3"/>
      <c r="D7" s="4" t="s">
        <v>7</v>
      </c>
      <c r="E7" s="70">
        <f>Reprografie!I7</f>
        <v>0</v>
      </c>
      <c r="G7" s="4" t="s">
        <v>8</v>
      </c>
      <c r="H7" s="70">
        <f>Fleetmanagement!E5*5</f>
        <v>0</v>
      </c>
    </row>
    <row r="8" spans="1:8">
      <c r="A8" s="5" t="s">
        <v>9</v>
      </c>
      <c r="B8" s="71">
        <f>'Hardware - huur'!L17</f>
        <v>0</v>
      </c>
      <c r="C8" s="3"/>
      <c r="D8" s="5" t="s">
        <v>10</v>
      </c>
      <c r="E8" s="71">
        <f>Reprografie!I8</f>
        <v>0</v>
      </c>
      <c r="G8" s="205" t="s">
        <v>11</v>
      </c>
      <c r="H8" s="206"/>
    </row>
    <row r="9" spans="1:8">
      <c r="A9" s="5" t="s">
        <v>12</v>
      </c>
      <c r="B9" s="71">
        <f>'Hardware - huur'!Q17</f>
        <v>0</v>
      </c>
      <c r="C9" s="3"/>
      <c r="D9" s="4" t="s">
        <v>13</v>
      </c>
      <c r="E9" s="71">
        <f>Reprografie!I12</f>
        <v>0</v>
      </c>
      <c r="G9" s="4" t="s">
        <v>14</v>
      </c>
      <c r="H9" s="71">
        <f>Fleetmanagement!J5</f>
        <v>0</v>
      </c>
    </row>
    <row r="10" spans="1:8">
      <c r="A10" s="5" t="s">
        <v>15</v>
      </c>
      <c r="B10" s="72">
        <f>'Hardware - huur'!E25</f>
        <v>0</v>
      </c>
      <c r="C10" s="3"/>
      <c r="D10" s="5" t="s">
        <v>16</v>
      </c>
      <c r="E10" s="72">
        <f>Reprografie!I13</f>
        <v>0</v>
      </c>
      <c r="G10" s="4" t="s">
        <v>14</v>
      </c>
      <c r="H10" s="71">
        <f>Fleetmanagement!K5</f>
        <v>0</v>
      </c>
    </row>
    <row r="11" spans="1:8" ht="15.75" thickBot="1">
      <c r="A11" s="73" t="s">
        <v>17</v>
      </c>
      <c r="B11" s="71">
        <f>'Hardware - huur'!E37</f>
        <v>0</v>
      </c>
      <c r="C11" s="3"/>
      <c r="D11" s="73" t="s">
        <v>18</v>
      </c>
      <c r="E11" s="71">
        <f>Reprografie!I22</f>
        <v>0</v>
      </c>
      <c r="G11" s="74" t="s">
        <v>19</v>
      </c>
      <c r="H11" s="75">
        <f>SUM(H7:H10)</f>
        <v>0</v>
      </c>
    </row>
    <row r="12" spans="1:8" ht="16.5" thickTop="1" thickBot="1">
      <c r="A12" s="205" t="s">
        <v>11</v>
      </c>
      <c r="B12" s="206"/>
      <c r="C12" s="3"/>
      <c r="D12" s="73" t="s">
        <v>20</v>
      </c>
      <c r="E12" s="71">
        <f>Reprografie!I28</f>
        <v>0</v>
      </c>
    </row>
    <row r="13" spans="1:8" ht="16.5" thickTop="1" thickBot="1">
      <c r="A13" s="4" t="s">
        <v>3</v>
      </c>
      <c r="B13" s="71">
        <f>'Hardware - huur'!H17</f>
        <v>0</v>
      </c>
      <c r="C13" s="3"/>
      <c r="D13" s="5" t="s">
        <v>21</v>
      </c>
      <c r="E13" s="71">
        <f>Reprografie!I33</f>
        <v>0</v>
      </c>
      <c r="G13" s="200" t="s">
        <v>22</v>
      </c>
      <c r="H13" s="201"/>
    </row>
    <row r="14" spans="1:8" ht="16.5" thickTop="1" thickBot="1">
      <c r="A14" s="5" t="s">
        <v>9</v>
      </c>
      <c r="B14" s="71">
        <f>'Hardware - huur'!M17</f>
        <v>0</v>
      </c>
      <c r="C14" s="3"/>
      <c r="D14" s="4" t="s">
        <v>23</v>
      </c>
      <c r="E14" s="71">
        <f>Reprografie!I82</f>
        <v>0</v>
      </c>
      <c r="G14" s="200" t="s">
        <v>24</v>
      </c>
      <c r="H14" s="201"/>
    </row>
    <row r="15" spans="1:8" ht="15.75" thickTop="1">
      <c r="A15" s="5" t="s">
        <v>12</v>
      </c>
      <c r="B15" s="71">
        <f>'Hardware - huur'!R17</f>
        <v>0</v>
      </c>
      <c r="C15" s="3"/>
      <c r="D15" s="76" t="s">
        <v>25</v>
      </c>
      <c r="E15" s="71">
        <f>Reprografie!I92</f>
        <v>0</v>
      </c>
      <c r="G15" s="202" t="s">
        <v>26</v>
      </c>
      <c r="H15" s="203"/>
    </row>
    <row r="16" spans="1:8">
      <c r="A16" s="5" t="s">
        <v>15</v>
      </c>
      <c r="B16" s="71">
        <f>'Hardware - huur'!K25</f>
        <v>0</v>
      </c>
      <c r="C16" s="3"/>
      <c r="D16" s="5" t="s">
        <v>27</v>
      </c>
      <c r="E16" s="71">
        <f>Reprografie!I101</f>
        <v>0</v>
      </c>
      <c r="G16" s="4" t="s">
        <v>3</v>
      </c>
      <c r="H16" s="70">
        <f>B19</f>
        <v>0</v>
      </c>
    </row>
    <row r="17" spans="1:8" ht="15.75" thickBot="1">
      <c r="A17" s="77" t="s">
        <v>28</v>
      </c>
      <c r="B17" s="194">
        <f>'Hardware - huur'!H37</f>
        <v>0</v>
      </c>
      <c r="C17" s="3"/>
      <c r="D17" s="74" t="s">
        <v>19</v>
      </c>
      <c r="E17" s="75">
        <f>SUM(E7:E16)</f>
        <v>0</v>
      </c>
      <c r="G17" s="4" t="s">
        <v>4</v>
      </c>
      <c r="H17" s="70">
        <f>E17</f>
        <v>0</v>
      </c>
    </row>
    <row r="18" spans="1:8" ht="16.5" thickTop="1" thickBot="1">
      <c r="A18" s="77" t="s">
        <v>29</v>
      </c>
      <c r="B18" s="78">
        <f>'Hardware - huur'!I37</f>
        <v>0</v>
      </c>
      <c r="C18" s="3"/>
      <c r="D18" s="3"/>
      <c r="E18" s="3"/>
      <c r="G18" s="5" t="s">
        <v>30</v>
      </c>
      <c r="H18" s="71">
        <f>H11</f>
        <v>0</v>
      </c>
    </row>
    <row r="19" spans="1:8" ht="16.5" thickTop="1" thickBot="1">
      <c r="A19" s="74" t="s">
        <v>19</v>
      </c>
      <c r="B19" s="75">
        <f>SUM(B7:B18)</f>
        <v>0</v>
      </c>
      <c r="C19" s="3"/>
      <c r="G19" s="74" t="s">
        <v>31</v>
      </c>
      <c r="H19" s="75">
        <f>SUM(H16:H18)</f>
        <v>0</v>
      </c>
    </row>
    <row r="20" spans="1:8" ht="15.75" thickTop="1"/>
    <row r="22" spans="1:8" ht="57.75" customHeight="1">
      <c r="A22" s="6" t="s">
        <v>32</v>
      </c>
      <c r="B22" s="87"/>
    </row>
    <row r="23" spans="1:8">
      <c r="A23" s="6" t="s">
        <v>33</v>
      </c>
      <c r="B23" s="87"/>
    </row>
    <row r="24" spans="1:8">
      <c r="A24" s="6" t="s">
        <v>34</v>
      </c>
      <c r="B24" s="87"/>
    </row>
  </sheetData>
  <mergeCells count="16">
    <mergeCell ref="G13:H13"/>
    <mergeCell ref="G14:H14"/>
    <mergeCell ref="G15:H15"/>
    <mergeCell ref="A1:C1"/>
    <mergeCell ref="D4:E4"/>
    <mergeCell ref="G4:H4"/>
    <mergeCell ref="G6:H6"/>
    <mergeCell ref="G8:H8"/>
    <mergeCell ref="A5:B5"/>
    <mergeCell ref="D5:E5"/>
    <mergeCell ref="G5:H5"/>
    <mergeCell ref="A4:B4"/>
    <mergeCell ref="A6:B6"/>
    <mergeCell ref="A2:C2"/>
    <mergeCell ref="D6:E6"/>
    <mergeCell ref="A12:B12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295E9-570F-4DB0-B604-CBC4084E85EC}">
  <dimension ref="B1:U54"/>
  <sheetViews>
    <sheetView topLeftCell="A25" zoomScale="115" zoomScaleNormal="115" workbookViewId="0">
      <selection activeCell="O15" sqref="O15:O16"/>
    </sheetView>
  </sheetViews>
  <sheetFormatPr defaultRowHeight="15"/>
  <cols>
    <col min="1" max="1" width="2.28515625" customWidth="1"/>
    <col min="2" max="2" width="51.42578125" bestFit="1" customWidth="1"/>
    <col min="3" max="3" width="24.85546875" style="3" customWidth="1"/>
    <col min="4" max="4" width="19.85546875" style="3" bestFit="1" customWidth="1"/>
    <col min="5" max="7" width="18.42578125" style="3" customWidth="1"/>
    <col min="8" max="8" width="21" style="3" bestFit="1" customWidth="1"/>
    <col min="9" max="9" width="22.28515625" style="3" bestFit="1" customWidth="1"/>
    <col min="10" max="13" width="18.42578125" style="3" customWidth="1"/>
    <col min="14" max="14" width="18" style="3" customWidth="1"/>
    <col min="15" max="15" width="17" style="3" customWidth="1"/>
    <col min="16" max="16" width="15.140625" style="3" bestFit="1" customWidth="1"/>
    <col min="17" max="18" width="17" style="3" customWidth="1"/>
    <col min="19" max="21" width="17" customWidth="1"/>
  </cols>
  <sheetData>
    <row r="1" spans="2:21" ht="45">
      <c r="B1" s="2" t="s">
        <v>35</v>
      </c>
    </row>
    <row r="2" spans="2:21" ht="30">
      <c r="B2" s="2" t="s">
        <v>36</v>
      </c>
    </row>
    <row r="3" spans="2:21" ht="30">
      <c r="B3" s="2" t="s">
        <v>37</v>
      </c>
    </row>
    <row r="4" spans="2:21" ht="15.75" thickBot="1">
      <c r="B4" s="1"/>
    </row>
    <row r="5" spans="2:21" s="43" customFormat="1" ht="15.75" thickBot="1">
      <c r="B5" s="207" t="s">
        <v>38</v>
      </c>
      <c r="C5" s="208"/>
      <c r="D5" s="208"/>
      <c r="E5" s="209"/>
      <c r="F5" s="207" t="s">
        <v>39</v>
      </c>
      <c r="G5" s="208"/>
      <c r="H5" s="209"/>
      <c r="I5" s="207" t="s">
        <v>40</v>
      </c>
      <c r="J5" s="208"/>
      <c r="K5" s="208"/>
      <c r="L5" s="208"/>
      <c r="M5" s="209"/>
      <c r="N5" s="207" t="s">
        <v>41</v>
      </c>
      <c r="O5" s="208"/>
      <c r="P5" s="208"/>
      <c r="Q5" s="208"/>
      <c r="R5" s="209"/>
      <c r="S5"/>
      <c r="T5"/>
      <c r="U5"/>
    </row>
    <row r="6" spans="2:21" ht="46.5" thickTop="1" thickBot="1">
      <c r="B6" s="7"/>
      <c r="C6" s="8" t="s">
        <v>42</v>
      </c>
      <c r="D6" s="50" t="s">
        <v>43</v>
      </c>
      <c r="E6" s="10" t="s">
        <v>44</v>
      </c>
      <c r="F6" s="8" t="s">
        <v>45</v>
      </c>
      <c r="G6" s="9" t="s">
        <v>46</v>
      </c>
      <c r="H6" s="10" t="s">
        <v>44</v>
      </c>
      <c r="I6" s="210" t="s">
        <v>47</v>
      </c>
      <c r="J6" s="211"/>
      <c r="K6" s="9" t="s">
        <v>48</v>
      </c>
      <c r="L6" s="11" t="s">
        <v>49</v>
      </c>
      <c r="M6" s="11" t="s">
        <v>50</v>
      </c>
      <c r="N6" s="210" t="s">
        <v>51</v>
      </c>
      <c r="O6" s="211"/>
      <c r="P6" s="9" t="s">
        <v>52</v>
      </c>
      <c r="Q6" s="11" t="s">
        <v>53</v>
      </c>
      <c r="R6" s="10" t="s">
        <v>54</v>
      </c>
    </row>
    <row r="7" spans="2:21" ht="18" thickTop="1">
      <c r="B7" s="50" t="s">
        <v>55</v>
      </c>
      <c r="C7" s="13" t="s">
        <v>56</v>
      </c>
      <c r="D7" s="212"/>
      <c r="E7" s="213"/>
      <c r="F7" s="12"/>
      <c r="G7" s="212"/>
      <c r="H7" s="213"/>
      <c r="I7" s="214" t="s">
        <v>57</v>
      </c>
      <c r="J7" s="214"/>
      <c r="K7" s="214"/>
      <c r="L7" s="214"/>
      <c r="M7" s="213"/>
      <c r="N7" s="214" t="s">
        <v>57</v>
      </c>
      <c r="O7" s="214"/>
      <c r="P7" s="214"/>
      <c r="Q7" s="214"/>
      <c r="R7" s="213"/>
    </row>
    <row r="8" spans="2:21">
      <c r="B8" s="14" t="s">
        <v>58</v>
      </c>
      <c r="C8" s="15"/>
      <c r="D8" s="85">
        <v>175</v>
      </c>
      <c r="E8" s="16">
        <f>D8*C8</f>
        <v>0</v>
      </c>
      <c r="F8" s="15"/>
      <c r="G8" s="85">
        <v>175</v>
      </c>
      <c r="H8" s="16">
        <f>G8*F8</f>
        <v>0</v>
      </c>
      <c r="I8" s="17" t="s">
        <v>59</v>
      </c>
      <c r="J8" s="18"/>
      <c r="K8" s="85">
        <v>500000</v>
      </c>
      <c r="L8" s="19">
        <f>(J8*K8)*60</f>
        <v>0</v>
      </c>
      <c r="M8" s="19">
        <f>(J8*K8)*12</f>
        <v>0</v>
      </c>
      <c r="N8" s="20" t="s">
        <v>60</v>
      </c>
      <c r="O8" s="21"/>
      <c r="P8" s="85">
        <f>D8/100*3</f>
        <v>5.25</v>
      </c>
      <c r="Q8" s="19">
        <f>(O8*P8)*5</f>
        <v>0</v>
      </c>
      <c r="R8" s="16">
        <f>(O8*P8)*2</f>
        <v>0</v>
      </c>
    </row>
    <row r="9" spans="2:21" s="44" customFormat="1">
      <c r="B9" s="22" t="s">
        <v>61</v>
      </c>
      <c r="C9" s="15"/>
      <c r="D9" s="85">
        <v>175</v>
      </c>
      <c r="E9" s="16">
        <f>D9*C9</f>
        <v>0</v>
      </c>
      <c r="F9" s="15"/>
      <c r="G9" s="85">
        <v>175</v>
      </c>
      <c r="H9" s="16">
        <f>G9*F9</f>
        <v>0</v>
      </c>
      <c r="I9" s="23" t="s">
        <v>62</v>
      </c>
      <c r="J9" s="18"/>
      <c r="K9" s="85">
        <v>250000</v>
      </c>
      <c r="L9" s="19">
        <f>(J9*K9)*60</f>
        <v>0</v>
      </c>
      <c r="M9" s="19">
        <f>(J9*K9)*24</f>
        <v>0</v>
      </c>
      <c r="N9" s="24" t="s">
        <v>63</v>
      </c>
      <c r="O9" s="21"/>
      <c r="P9" s="85">
        <f>D9/100*1</f>
        <v>1.75</v>
      </c>
      <c r="Q9" s="19">
        <f t="shared" ref="Q9:Q10" si="0">(O9*P9)*5</f>
        <v>0</v>
      </c>
      <c r="R9" s="16">
        <f>(O9*P9)*2</f>
        <v>0</v>
      </c>
    </row>
    <row r="10" spans="2:21" s="44" customFormat="1" ht="15.75" thickBot="1">
      <c r="B10" s="25" t="s">
        <v>64</v>
      </c>
      <c r="C10" s="26"/>
      <c r="D10" s="85">
        <v>175</v>
      </c>
      <c r="E10" s="27">
        <f>D10*C10</f>
        <v>0</v>
      </c>
      <c r="F10" s="26"/>
      <c r="G10" s="85">
        <v>175</v>
      </c>
      <c r="H10" s="27">
        <f>G10*F10</f>
        <v>0</v>
      </c>
      <c r="I10" s="28"/>
      <c r="J10" s="29"/>
      <c r="K10" s="30"/>
      <c r="L10" s="31"/>
      <c r="M10" s="31"/>
      <c r="N10" s="32" t="s">
        <v>65</v>
      </c>
      <c r="O10" s="33"/>
      <c r="P10" s="85">
        <f>D10/100*1</f>
        <v>1.75</v>
      </c>
      <c r="Q10" s="19">
        <f t="shared" si="0"/>
        <v>0</v>
      </c>
      <c r="R10" s="16">
        <f>(O10*P10)*2</f>
        <v>0</v>
      </c>
    </row>
    <row r="11" spans="2:21" ht="15.75" thickTop="1">
      <c r="B11" s="12" t="s">
        <v>66</v>
      </c>
      <c r="C11" s="13" t="s">
        <v>56</v>
      </c>
      <c r="D11" s="212"/>
      <c r="E11" s="213"/>
      <c r="F11" s="12"/>
      <c r="G11" s="212"/>
      <c r="H11" s="213"/>
      <c r="I11" s="214" t="s">
        <v>66</v>
      </c>
      <c r="J11" s="214"/>
      <c r="K11" s="214"/>
      <c r="L11" s="214"/>
      <c r="M11" s="213"/>
      <c r="N11" s="214" t="s">
        <v>66</v>
      </c>
      <c r="O11" s="214"/>
      <c r="P11" s="214"/>
      <c r="Q11" s="214"/>
      <c r="R11" s="213"/>
    </row>
    <row r="12" spans="2:21">
      <c r="B12" s="14" t="s">
        <v>67</v>
      </c>
      <c r="C12" s="15"/>
      <c r="D12" s="85">
        <v>3</v>
      </c>
      <c r="E12" s="16">
        <f>D12*C12</f>
        <v>0</v>
      </c>
      <c r="F12" s="15"/>
      <c r="G12" s="85">
        <v>3</v>
      </c>
      <c r="H12" s="16">
        <f>G12*F12</f>
        <v>0</v>
      </c>
      <c r="I12" s="17" t="s">
        <v>59</v>
      </c>
      <c r="J12" s="18"/>
      <c r="K12" s="85">
        <v>500</v>
      </c>
      <c r="L12" s="19">
        <f>(J12*K12)*60</f>
        <v>0</v>
      </c>
      <c r="M12" s="19">
        <f>(J12*K12)*12</f>
        <v>0</v>
      </c>
      <c r="N12" s="20" t="s">
        <v>60</v>
      </c>
      <c r="O12" s="21"/>
      <c r="P12" s="86">
        <f>D12/100*3</f>
        <v>0.09</v>
      </c>
      <c r="Q12" s="19">
        <f t="shared" ref="Q12:Q13" si="1">(O12*P12)*5</f>
        <v>0</v>
      </c>
      <c r="R12" s="16">
        <f t="shared" ref="R12:R13" si="2">(O12*P12)*2</f>
        <v>0</v>
      </c>
    </row>
    <row r="13" spans="2:21" ht="15.75" thickBot="1">
      <c r="B13" s="25" t="s">
        <v>64</v>
      </c>
      <c r="C13" s="26"/>
      <c r="D13" s="85">
        <v>3</v>
      </c>
      <c r="E13" s="27">
        <f>D13*C13</f>
        <v>0</v>
      </c>
      <c r="F13" s="26"/>
      <c r="G13" s="85">
        <v>3</v>
      </c>
      <c r="H13" s="27">
        <f>G13*F13</f>
        <v>0</v>
      </c>
      <c r="I13" s="23" t="s">
        <v>62</v>
      </c>
      <c r="J13" s="18"/>
      <c r="K13" s="85">
        <v>200</v>
      </c>
      <c r="L13" s="19">
        <f>(J13*K13)*60</f>
        <v>0</v>
      </c>
      <c r="M13" s="19">
        <f>(J13*K13)*24</f>
        <v>0</v>
      </c>
      <c r="N13" s="32" t="s">
        <v>65</v>
      </c>
      <c r="O13" s="33"/>
      <c r="P13" s="86">
        <f>D13/100*1</f>
        <v>0.03</v>
      </c>
      <c r="Q13" s="19">
        <f t="shared" si="1"/>
        <v>0</v>
      </c>
      <c r="R13" s="16">
        <f t="shared" si="2"/>
        <v>0</v>
      </c>
    </row>
    <row r="14" spans="2:21" ht="15.75" thickTop="1">
      <c r="B14" s="12" t="s">
        <v>68</v>
      </c>
      <c r="C14" s="13" t="s">
        <v>56</v>
      </c>
      <c r="D14" s="212"/>
      <c r="E14" s="213"/>
      <c r="F14" s="12"/>
      <c r="G14" s="212"/>
      <c r="H14" s="213"/>
      <c r="I14" s="214" t="s">
        <v>68</v>
      </c>
      <c r="J14" s="214"/>
      <c r="K14" s="214"/>
      <c r="L14" s="214"/>
      <c r="M14" s="213"/>
      <c r="N14" s="214" t="s">
        <v>68</v>
      </c>
      <c r="O14" s="214"/>
      <c r="P14" s="214"/>
      <c r="Q14" s="214"/>
      <c r="R14" s="213"/>
    </row>
    <row r="15" spans="2:21" s="44" customFormat="1">
      <c r="B15" s="14" t="s">
        <v>69</v>
      </c>
      <c r="C15" s="15"/>
      <c r="D15" s="85">
        <v>3</v>
      </c>
      <c r="E15" s="16">
        <f>D15*C15</f>
        <v>0</v>
      </c>
      <c r="F15" s="15"/>
      <c r="G15" s="85">
        <v>3</v>
      </c>
      <c r="H15" s="16">
        <f>G15*F15</f>
        <v>0</v>
      </c>
      <c r="I15" s="17" t="s">
        <v>59</v>
      </c>
      <c r="J15" s="18"/>
      <c r="K15" s="85">
        <v>500</v>
      </c>
      <c r="L15" s="19">
        <f>(J15*K15)*60</f>
        <v>0</v>
      </c>
      <c r="M15" s="19">
        <f>(J15*K15)*12</f>
        <v>0</v>
      </c>
      <c r="N15" s="20" t="s">
        <v>60</v>
      </c>
      <c r="O15" s="21"/>
      <c r="P15" s="86">
        <f>D15/100*3</f>
        <v>0.09</v>
      </c>
      <c r="Q15" s="19">
        <f t="shared" ref="Q15:Q16" si="3">(O15*P15)*5</f>
        <v>0</v>
      </c>
      <c r="R15" s="16">
        <f t="shared" ref="R15:R16" si="4">(O15*P15)*2</f>
        <v>0</v>
      </c>
    </row>
    <row r="16" spans="2:21" ht="15.75" thickBot="1">
      <c r="B16" s="25" t="s">
        <v>64</v>
      </c>
      <c r="C16" s="26"/>
      <c r="D16" s="85">
        <v>3</v>
      </c>
      <c r="E16" s="27">
        <f>D16*C16</f>
        <v>0</v>
      </c>
      <c r="F16" s="26"/>
      <c r="G16" s="85">
        <v>3</v>
      </c>
      <c r="H16" s="27">
        <f>G16*F16</f>
        <v>0</v>
      </c>
      <c r="I16" s="23" t="s">
        <v>62</v>
      </c>
      <c r="J16" s="18"/>
      <c r="K16" s="85">
        <v>200</v>
      </c>
      <c r="L16" s="19">
        <f>(J16*K16)*60</f>
        <v>0</v>
      </c>
      <c r="M16" s="19">
        <f>(J16*K16)*24</f>
        <v>0</v>
      </c>
      <c r="N16" s="32" t="s">
        <v>65</v>
      </c>
      <c r="O16" s="33"/>
      <c r="P16" s="86">
        <f>D16/100*1</f>
        <v>0.03</v>
      </c>
      <c r="Q16" s="19">
        <f t="shared" si="3"/>
        <v>0</v>
      </c>
      <c r="R16" s="16">
        <f t="shared" si="4"/>
        <v>0</v>
      </c>
    </row>
    <row r="17" spans="2:20" ht="16.5" thickTop="1" thickBot="1">
      <c r="B17" s="34" t="s">
        <v>70</v>
      </c>
      <c r="C17" s="35"/>
      <c r="D17" s="36"/>
      <c r="E17" s="37">
        <f>SUM(E8:E10,E12:E13,E15:E16)</f>
        <v>0</v>
      </c>
      <c r="F17" s="35"/>
      <c r="G17" s="36"/>
      <c r="H17" s="37">
        <f>SUM(H8:H10,H12:H13,H15:H16)</f>
        <v>0</v>
      </c>
      <c r="I17" s="38"/>
      <c r="J17" s="39"/>
      <c r="K17" s="40"/>
      <c r="L17" s="37">
        <f>SUM(L8:L9,L12:L13,L15:L16,)</f>
        <v>0</v>
      </c>
      <c r="M17" s="37">
        <f>SUM(M8:M9,M12:M13,M15:M16)</f>
        <v>0</v>
      </c>
      <c r="N17" s="41"/>
      <c r="O17" s="42"/>
      <c r="P17" s="40"/>
      <c r="Q17" s="37">
        <f>SUM(Q8:Q10,Q12:Q13,Q15:Q16)</f>
        <v>0</v>
      </c>
      <c r="R17" s="37">
        <f>SUM(R8:R10,R12:R13,R15:R16)</f>
        <v>0</v>
      </c>
    </row>
    <row r="18" spans="2:20" ht="16.5" thickTop="1" thickBot="1"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spans="2:20" s="43" customFormat="1" ht="16.5" thickTop="1" thickBot="1">
      <c r="B19" s="79" t="s">
        <v>15</v>
      </c>
      <c r="C19" s="215" t="s">
        <v>26</v>
      </c>
      <c r="D19" s="216"/>
      <c r="E19" s="217"/>
      <c r="F19" s="80"/>
      <c r="G19" s="80"/>
      <c r="H19" s="80"/>
      <c r="I19" s="215" t="s">
        <v>39</v>
      </c>
      <c r="J19" s="216"/>
      <c r="K19" s="217"/>
      <c r="L19" s="46"/>
      <c r="N19" s="47" t="s">
        <v>71</v>
      </c>
    </row>
    <row r="20" spans="2:20" ht="18" thickTop="1">
      <c r="B20" s="48"/>
      <c r="C20" s="49" t="s">
        <v>72</v>
      </c>
      <c r="D20" s="50" t="s">
        <v>73</v>
      </c>
      <c r="E20" s="51" t="s">
        <v>74</v>
      </c>
      <c r="F20" s="52"/>
      <c r="G20" s="52"/>
      <c r="H20" s="52"/>
      <c r="I20" s="49" t="s">
        <v>72</v>
      </c>
      <c r="J20" s="50" t="s">
        <v>73</v>
      </c>
      <c r="K20" s="51" t="s">
        <v>74</v>
      </c>
      <c r="M20"/>
      <c r="N20" t="s">
        <v>75</v>
      </c>
      <c r="O20"/>
      <c r="P20"/>
      <c r="Q20"/>
      <c r="R20"/>
    </row>
    <row r="21" spans="2:20" s="44" customFormat="1">
      <c r="B21" s="53" t="s">
        <v>76</v>
      </c>
      <c r="C21" s="54"/>
      <c r="D21" s="81"/>
      <c r="E21" s="55">
        <f t="shared" ref="E21:E24" si="5">C21*D21</f>
        <v>0</v>
      </c>
      <c r="F21" s="19"/>
      <c r="G21" s="19"/>
      <c r="H21" s="19"/>
      <c r="I21" s="54"/>
      <c r="J21" s="81"/>
      <c r="K21" s="55">
        <f>I21*J21</f>
        <v>0</v>
      </c>
      <c r="L21" s="56"/>
      <c r="N21" s="44" t="s">
        <v>77</v>
      </c>
    </row>
    <row r="22" spans="2:20" s="44" customFormat="1">
      <c r="B22" s="53" t="s">
        <v>78</v>
      </c>
      <c r="C22" s="54"/>
      <c r="D22" s="81"/>
      <c r="E22" s="55">
        <f t="shared" si="5"/>
        <v>0</v>
      </c>
      <c r="F22" s="19"/>
      <c r="G22" s="19"/>
      <c r="H22" s="19"/>
      <c r="I22" s="54"/>
      <c r="J22" s="81"/>
      <c r="K22" s="55">
        <f>I22*J22</f>
        <v>0</v>
      </c>
      <c r="L22" s="56"/>
      <c r="N22" s="44" t="s">
        <v>79</v>
      </c>
    </row>
    <row r="23" spans="2:20">
      <c r="B23" s="5" t="s">
        <v>80</v>
      </c>
      <c r="C23" s="54"/>
      <c r="D23" s="81"/>
      <c r="E23" s="55">
        <f t="shared" si="5"/>
        <v>0</v>
      </c>
      <c r="F23" s="19"/>
      <c r="G23" s="19"/>
      <c r="H23" s="19"/>
      <c r="I23" s="54"/>
      <c r="J23" s="81"/>
      <c r="K23" s="55">
        <f t="shared" ref="K23:K24" si="6">I23*J23</f>
        <v>0</v>
      </c>
      <c r="L23" s="56"/>
      <c r="M23"/>
      <c r="N23" s="57" t="s">
        <v>81</v>
      </c>
      <c r="O23"/>
      <c r="P23"/>
      <c r="Q23"/>
      <c r="R23"/>
    </row>
    <row r="24" spans="2:20" ht="15.75" thickBot="1">
      <c r="B24" s="5" t="s">
        <v>82</v>
      </c>
      <c r="C24" s="54"/>
      <c r="D24" s="82"/>
      <c r="E24" s="55">
        <f t="shared" si="5"/>
        <v>0</v>
      </c>
      <c r="F24" s="19"/>
      <c r="G24" s="19"/>
      <c r="H24" s="19"/>
      <c r="I24" s="54"/>
      <c r="J24" s="82"/>
      <c r="K24" s="55">
        <f t="shared" si="6"/>
        <v>0</v>
      </c>
      <c r="L24" s="56"/>
      <c r="M24"/>
      <c r="N24" t="s">
        <v>83</v>
      </c>
      <c r="O24"/>
      <c r="P24"/>
      <c r="Q24"/>
      <c r="R24"/>
    </row>
    <row r="25" spans="2:20" ht="16.5" thickTop="1" thickBot="1">
      <c r="B25" s="34" t="s">
        <v>70</v>
      </c>
      <c r="C25" s="59"/>
      <c r="D25" s="59"/>
      <c r="E25" s="60">
        <f>SUM(E21:E24)</f>
        <v>0</v>
      </c>
      <c r="F25" s="60"/>
      <c r="G25" s="60"/>
      <c r="H25" s="60"/>
      <c r="I25" s="59"/>
      <c r="J25" s="59"/>
      <c r="K25" s="61">
        <f>SUM(K21:K24)</f>
        <v>0</v>
      </c>
      <c r="L25" s="62"/>
      <c r="M25"/>
      <c r="N25" t="s">
        <v>84</v>
      </c>
      <c r="O25"/>
      <c r="P25"/>
      <c r="Q25"/>
      <c r="R25"/>
    </row>
    <row r="26" spans="2:20" ht="16.5" thickTop="1" thickBot="1"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</row>
    <row r="27" spans="2:20" s="43" customFormat="1" ht="16.5" thickTop="1" thickBot="1">
      <c r="B27" s="79" t="s">
        <v>17</v>
      </c>
      <c r="C27" s="215"/>
      <c r="D27" s="216"/>
      <c r="E27" s="216"/>
      <c r="F27" s="216"/>
      <c r="G27" s="216"/>
      <c r="H27" s="216"/>
      <c r="I27" s="217"/>
    </row>
    <row r="28" spans="2:20" ht="33" thickTop="1">
      <c r="B28" s="48"/>
      <c r="C28" s="63" t="s">
        <v>85</v>
      </c>
      <c r="D28" s="50" t="s">
        <v>86</v>
      </c>
      <c r="E28" s="64" t="s">
        <v>87</v>
      </c>
      <c r="F28" s="64"/>
      <c r="G28" s="64"/>
      <c r="H28" s="195" t="s">
        <v>88</v>
      </c>
      <c r="I28" s="195" t="s">
        <v>89</v>
      </c>
      <c r="J28"/>
      <c r="K28"/>
      <c r="L28"/>
      <c r="M28"/>
      <c r="N28"/>
      <c r="O28"/>
      <c r="P28"/>
      <c r="Q28"/>
      <c r="R28"/>
    </row>
    <row r="29" spans="2:20">
      <c r="B29" s="4" t="s">
        <v>90</v>
      </c>
      <c r="C29" s="218" t="s">
        <v>91</v>
      </c>
      <c r="D29" s="219"/>
      <c r="E29" s="219"/>
      <c r="F29" s="219"/>
      <c r="G29" s="219"/>
      <c r="H29" s="219"/>
      <c r="I29" s="220"/>
      <c r="J29"/>
      <c r="K29"/>
      <c r="L29"/>
      <c r="M29"/>
      <c r="N29"/>
      <c r="O29"/>
      <c r="P29"/>
      <c r="Q29"/>
      <c r="R29"/>
    </row>
    <row r="30" spans="2:20">
      <c r="B30" s="5" t="s">
        <v>92</v>
      </c>
      <c r="C30" s="218" t="s">
        <v>91</v>
      </c>
      <c r="D30" s="219"/>
      <c r="E30" s="219"/>
      <c r="F30" s="219"/>
      <c r="G30" s="219"/>
      <c r="H30" s="219"/>
      <c r="I30" s="220"/>
    </row>
    <row r="31" spans="2:20">
      <c r="B31" s="5" t="s">
        <v>93</v>
      </c>
      <c r="C31" s="218" t="s">
        <v>94</v>
      </c>
      <c r="D31" s="219"/>
      <c r="E31" s="219"/>
      <c r="F31" s="219"/>
      <c r="G31" s="219"/>
      <c r="H31" s="219"/>
      <c r="I31" s="220"/>
    </row>
    <row r="32" spans="2:20">
      <c r="B32" s="5" t="s">
        <v>95</v>
      </c>
      <c r="C32" s="218" t="s">
        <v>91</v>
      </c>
      <c r="D32" s="219"/>
      <c r="E32" s="219"/>
      <c r="F32" s="219"/>
      <c r="G32" s="219"/>
      <c r="H32" s="219"/>
      <c r="I32" s="220"/>
    </row>
    <row r="33" spans="2:18">
      <c r="B33" s="5" t="s">
        <v>96</v>
      </c>
      <c r="C33" s="83"/>
      <c r="D33" s="196">
        <v>40</v>
      </c>
      <c r="E33" s="65">
        <f>(C33*D33)*5</f>
        <v>0</v>
      </c>
      <c r="F33" s="65"/>
      <c r="G33" s="65"/>
      <c r="H33" s="66">
        <f>(C33*D33)</f>
        <v>0</v>
      </c>
      <c r="I33" s="66">
        <f>(C33*D33)</f>
        <v>0</v>
      </c>
    </row>
    <row r="34" spans="2:18">
      <c r="B34" s="5" t="s">
        <v>97</v>
      </c>
      <c r="C34" s="83"/>
      <c r="D34" s="196">
        <v>40</v>
      </c>
      <c r="E34" s="65">
        <f>(C34*D34)*5</f>
        <v>0</v>
      </c>
      <c r="F34" s="65"/>
      <c r="G34" s="65"/>
      <c r="H34" s="66">
        <f t="shared" ref="H34:H36" si="7">(C34*D34)</f>
        <v>0</v>
      </c>
      <c r="I34" s="66">
        <f t="shared" ref="I34:I36" si="8">(C34*D34)</f>
        <v>0</v>
      </c>
    </row>
    <row r="35" spans="2:18">
      <c r="B35" s="5" t="s">
        <v>98</v>
      </c>
      <c r="C35" s="83"/>
      <c r="D35" s="196">
        <v>40</v>
      </c>
      <c r="E35" s="65">
        <f>(C35*D35)*5</f>
        <v>0</v>
      </c>
      <c r="F35" s="65"/>
      <c r="G35" s="65"/>
      <c r="H35" s="66">
        <f t="shared" si="7"/>
        <v>0</v>
      </c>
      <c r="I35" s="66">
        <f t="shared" si="8"/>
        <v>0</v>
      </c>
    </row>
    <row r="36" spans="2:18" ht="15.75" thickBot="1">
      <c r="B36" s="58" t="s">
        <v>99</v>
      </c>
      <c r="C36" s="84"/>
      <c r="D36" s="196">
        <v>40</v>
      </c>
      <c r="E36" s="67">
        <f>(C36*D36)*5</f>
        <v>0</v>
      </c>
      <c r="F36" s="67"/>
      <c r="G36" s="67"/>
      <c r="H36" s="66">
        <f t="shared" si="7"/>
        <v>0</v>
      </c>
      <c r="I36" s="66">
        <f t="shared" si="8"/>
        <v>0</v>
      </c>
    </row>
    <row r="37" spans="2:18" ht="16.5" thickTop="1" thickBot="1">
      <c r="B37" s="34" t="s">
        <v>70</v>
      </c>
      <c r="C37" s="68"/>
      <c r="D37" s="60"/>
      <c r="E37" s="61">
        <f>SUM(E33:E36)</f>
        <v>0</v>
      </c>
      <c r="F37" s="61"/>
      <c r="G37" s="61"/>
      <c r="H37" s="61">
        <f>SUM(H33:H36)</f>
        <v>0</v>
      </c>
      <c r="I37" s="61">
        <f>SUM(I33:I36)</f>
        <v>0</v>
      </c>
      <c r="J37" s="45"/>
      <c r="K37" s="62"/>
      <c r="L37"/>
      <c r="M37"/>
      <c r="N37"/>
      <c r="O37"/>
      <c r="P37"/>
      <c r="Q37"/>
      <c r="R37"/>
    </row>
    <row r="38" spans="2:18" ht="15.75" thickTop="1"/>
    <row r="42" spans="2:18">
      <c r="B42" s="6" t="s">
        <v>32</v>
      </c>
      <c r="C42" s="251"/>
      <c r="D42" s="251"/>
      <c r="E42" s="251"/>
      <c r="F42" s="251"/>
      <c r="R42"/>
    </row>
    <row r="43" spans="2:18">
      <c r="B43" s="6" t="s">
        <v>33</v>
      </c>
      <c r="C43" s="251"/>
      <c r="D43" s="251"/>
      <c r="E43" s="251"/>
      <c r="F43" s="251"/>
      <c r="R43"/>
    </row>
    <row r="44" spans="2:18" ht="105" customHeight="1">
      <c r="B44" s="6" t="s">
        <v>34</v>
      </c>
      <c r="C44" s="251"/>
      <c r="D44" s="251"/>
      <c r="E44" s="251"/>
      <c r="F44" s="251"/>
      <c r="R44"/>
    </row>
    <row r="45" spans="2:18">
      <c r="R45"/>
    </row>
    <row r="46" spans="2:18">
      <c r="R46"/>
    </row>
    <row r="47" spans="2:18">
      <c r="R47"/>
    </row>
    <row r="48" spans="2:18">
      <c r="R48"/>
    </row>
    <row r="49" spans="18:18">
      <c r="R49"/>
    </row>
    <row r="50" spans="18:18">
      <c r="R50"/>
    </row>
    <row r="51" spans="18:18">
      <c r="R51"/>
    </row>
    <row r="52" spans="18:18">
      <c r="R52"/>
    </row>
    <row r="53" spans="18:18">
      <c r="R53"/>
    </row>
    <row r="54" spans="18:18">
      <c r="R54"/>
    </row>
  </sheetData>
  <mergeCells count="28">
    <mergeCell ref="C42:F42"/>
    <mergeCell ref="C43:F43"/>
    <mergeCell ref="C44:F44"/>
    <mergeCell ref="C27:I27"/>
    <mergeCell ref="C29:I29"/>
    <mergeCell ref="C30:I30"/>
    <mergeCell ref="C31:I31"/>
    <mergeCell ref="C32:I32"/>
    <mergeCell ref="D14:E14"/>
    <mergeCell ref="G14:H14"/>
    <mergeCell ref="I14:M14"/>
    <mergeCell ref="N14:R14"/>
    <mergeCell ref="C19:E19"/>
    <mergeCell ref="I19:K19"/>
    <mergeCell ref="D7:E7"/>
    <mergeCell ref="G7:H7"/>
    <mergeCell ref="I7:M7"/>
    <mergeCell ref="N7:R7"/>
    <mergeCell ref="D11:E11"/>
    <mergeCell ref="G11:H11"/>
    <mergeCell ref="I11:M11"/>
    <mergeCell ref="N11:R11"/>
    <mergeCell ref="B5:E5"/>
    <mergeCell ref="F5:H5"/>
    <mergeCell ref="I5:M5"/>
    <mergeCell ref="N5:R5"/>
    <mergeCell ref="I6:J6"/>
    <mergeCell ref="N6:O6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D6AA-9FF0-4C1F-98EA-E0B8B9A75212}">
  <dimension ref="A1:J414"/>
  <sheetViews>
    <sheetView topLeftCell="A81" zoomScale="115" zoomScaleNormal="115" workbookViewId="0">
      <selection activeCell="B85" sqref="B85:E85"/>
    </sheetView>
  </sheetViews>
  <sheetFormatPr defaultColWidth="9.140625" defaultRowHeight="15"/>
  <cols>
    <col min="1" max="1" width="28.42578125" style="103" bestFit="1" customWidth="1"/>
    <col min="2" max="2" width="35.7109375" style="103" customWidth="1"/>
    <col min="3" max="3" width="26.28515625" style="103" bestFit="1" customWidth="1"/>
    <col min="4" max="4" width="15" style="103" customWidth="1"/>
    <col min="5" max="5" width="20.7109375" style="103" customWidth="1"/>
    <col min="6" max="6" width="2.85546875" style="103" customWidth="1"/>
    <col min="7" max="7" width="8.85546875" style="103" bestFit="1" customWidth="1"/>
    <col min="8" max="8" width="18.28515625" style="104" customWidth="1"/>
    <col min="9" max="9" width="18.7109375" style="105" bestFit="1" customWidth="1"/>
    <col min="10" max="10" width="11.5703125" style="103" customWidth="1"/>
    <col min="11" max="11" width="9.85546875" style="103" bestFit="1" customWidth="1"/>
    <col min="12" max="256" width="9.140625" style="103"/>
    <col min="257" max="257" width="16.28515625" style="103" customWidth="1"/>
    <col min="258" max="258" width="15.28515625" style="103" customWidth="1"/>
    <col min="259" max="259" width="11.85546875" style="103" customWidth="1"/>
    <col min="260" max="261" width="12.140625" style="103" customWidth="1"/>
    <col min="262" max="262" width="2.85546875" style="103" customWidth="1"/>
    <col min="263" max="263" width="8.85546875" style="103" bestFit="1" customWidth="1"/>
    <col min="264" max="264" width="18.28515625" style="103" customWidth="1"/>
    <col min="265" max="266" width="9.140625" style="103"/>
    <col min="267" max="267" width="9.85546875" style="103" bestFit="1" customWidth="1"/>
    <col min="268" max="512" width="9.140625" style="103"/>
    <col min="513" max="513" width="16.28515625" style="103" customWidth="1"/>
    <col min="514" max="514" width="15.28515625" style="103" customWidth="1"/>
    <col min="515" max="515" width="11.85546875" style="103" customWidth="1"/>
    <col min="516" max="517" width="12.140625" style="103" customWidth="1"/>
    <col min="518" max="518" width="2.85546875" style="103" customWidth="1"/>
    <col min="519" max="519" width="8.85546875" style="103" bestFit="1" customWidth="1"/>
    <col min="520" max="520" width="18.28515625" style="103" customWidth="1"/>
    <col min="521" max="522" width="9.140625" style="103"/>
    <col min="523" max="523" width="9.85546875" style="103" bestFit="1" customWidth="1"/>
    <col min="524" max="768" width="9.140625" style="103"/>
    <col min="769" max="769" width="16.28515625" style="103" customWidth="1"/>
    <col min="770" max="770" width="15.28515625" style="103" customWidth="1"/>
    <col min="771" max="771" width="11.85546875" style="103" customWidth="1"/>
    <col min="772" max="773" width="12.140625" style="103" customWidth="1"/>
    <col min="774" max="774" width="2.85546875" style="103" customWidth="1"/>
    <col min="775" max="775" width="8.85546875" style="103" bestFit="1" customWidth="1"/>
    <col min="776" max="776" width="18.28515625" style="103" customWidth="1"/>
    <col min="777" max="778" width="9.140625" style="103"/>
    <col min="779" max="779" width="9.85546875" style="103" bestFit="1" customWidth="1"/>
    <col min="780" max="1024" width="9.140625" style="103"/>
    <col min="1025" max="1025" width="16.28515625" style="103" customWidth="1"/>
    <col min="1026" max="1026" width="15.28515625" style="103" customWidth="1"/>
    <col min="1027" max="1027" width="11.85546875" style="103" customWidth="1"/>
    <col min="1028" max="1029" width="12.140625" style="103" customWidth="1"/>
    <col min="1030" max="1030" width="2.85546875" style="103" customWidth="1"/>
    <col min="1031" max="1031" width="8.85546875" style="103" bestFit="1" customWidth="1"/>
    <col min="1032" max="1032" width="18.28515625" style="103" customWidth="1"/>
    <col min="1033" max="1034" width="9.140625" style="103"/>
    <col min="1035" max="1035" width="9.85546875" style="103" bestFit="1" customWidth="1"/>
    <col min="1036" max="1280" width="9.140625" style="103"/>
    <col min="1281" max="1281" width="16.28515625" style="103" customWidth="1"/>
    <col min="1282" max="1282" width="15.28515625" style="103" customWidth="1"/>
    <col min="1283" max="1283" width="11.85546875" style="103" customWidth="1"/>
    <col min="1284" max="1285" width="12.140625" style="103" customWidth="1"/>
    <col min="1286" max="1286" width="2.85546875" style="103" customWidth="1"/>
    <col min="1287" max="1287" width="8.85546875" style="103" bestFit="1" customWidth="1"/>
    <col min="1288" max="1288" width="18.28515625" style="103" customWidth="1"/>
    <col min="1289" max="1290" width="9.140625" style="103"/>
    <col min="1291" max="1291" width="9.85546875" style="103" bestFit="1" customWidth="1"/>
    <col min="1292" max="1536" width="9.140625" style="103"/>
    <col min="1537" max="1537" width="16.28515625" style="103" customWidth="1"/>
    <col min="1538" max="1538" width="15.28515625" style="103" customWidth="1"/>
    <col min="1539" max="1539" width="11.85546875" style="103" customWidth="1"/>
    <col min="1540" max="1541" width="12.140625" style="103" customWidth="1"/>
    <col min="1542" max="1542" width="2.85546875" style="103" customWidth="1"/>
    <col min="1543" max="1543" width="8.85546875" style="103" bestFit="1" customWidth="1"/>
    <col min="1544" max="1544" width="18.28515625" style="103" customWidth="1"/>
    <col min="1545" max="1546" width="9.140625" style="103"/>
    <col min="1547" max="1547" width="9.85546875" style="103" bestFit="1" customWidth="1"/>
    <col min="1548" max="1792" width="9.140625" style="103"/>
    <col min="1793" max="1793" width="16.28515625" style="103" customWidth="1"/>
    <col min="1794" max="1794" width="15.28515625" style="103" customWidth="1"/>
    <col min="1795" max="1795" width="11.85546875" style="103" customWidth="1"/>
    <col min="1796" max="1797" width="12.140625" style="103" customWidth="1"/>
    <col min="1798" max="1798" width="2.85546875" style="103" customWidth="1"/>
    <col min="1799" max="1799" width="8.85546875" style="103" bestFit="1" customWidth="1"/>
    <col min="1800" max="1800" width="18.28515625" style="103" customWidth="1"/>
    <col min="1801" max="1802" width="9.140625" style="103"/>
    <col min="1803" max="1803" width="9.85546875" style="103" bestFit="1" customWidth="1"/>
    <col min="1804" max="2048" width="9.140625" style="103"/>
    <col min="2049" max="2049" width="16.28515625" style="103" customWidth="1"/>
    <col min="2050" max="2050" width="15.28515625" style="103" customWidth="1"/>
    <col min="2051" max="2051" width="11.85546875" style="103" customWidth="1"/>
    <col min="2052" max="2053" width="12.140625" style="103" customWidth="1"/>
    <col min="2054" max="2054" width="2.85546875" style="103" customWidth="1"/>
    <col min="2055" max="2055" width="8.85546875" style="103" bestFit="1" customWidth="1"/>
    <col min="2056" max="2056" width="18.28515625" style="103" customWidth="1"/>
    <col min="2057" max="2058" width="9.140625" style="103"/>
    <col min="2059" max="2059" width="9.85546875" style="103" bestFit="1" customWidth="1"/>
    <col min="2060" max="2304" width="9.140625" style="103"/>
    <col min="2305" max="2305" width="16.28515625" style="103" customWidth="1"/>
    <col min="2306" max="2306" width="15.28515625" style="103" customWidth="1"/>
    <col min="2307" max="2307" width="11.85546875" style="103" customWidth="1"/>
    <col min="2308" max="2309" width="12.140625" style="103" customWidth="1"/>
    <col min="2310" max="2310" width="2.85546875" style="103" customWidth="1"/>
    <col min="2311" max="2311" width="8.85546875" style="103" bestFit="1" customWidth="1"/>
    <col min="2312" max="2312" width="18.28515625" style="103" customWidth="1"/>
    <col min="2313" max="2314" width="9.140625" style="103"/>
    <col min="2315" max="2315" width="9.85546875" style="103" bestFit="1" customWidth="1"/>
    <col min="2316" max="2560" width="9.140625" style="103"/>
    <col min="2561" max="2561" width="16.28515625" style="103" customWidth="1"/>
    <col min="2562" max="2562" width="15.28515625" style="103" customWidth="1"/>
    <col min="2563" max="2563" width="11.85546875" style="103" customWidth="1"/>
    <col min="2564" max="2565" width="12.140625" style="103" customWidth="1"/>
    <col min="2566" max="2566" width="2.85546875" style="103" customWidth="1"/>
    <col min="2567" max="2567" width="8.85546875" style="103" bestFit="1" customWidth="1"/>
    <col min="2568" max="2568" width="18.28515625" style="103" customWidth="1"/>
    <col min="2569" max="2570" width="9.140625" style="103"/>
    <col min="2571" max="2571" width="9.85546875" style="103" bestFit="1" customWidth="1"/>
    <col min="2572" max="2816" width="9.140625" style="103"/>
    <col min="2817" max="2817" width="16.28515625" style="103" customWidth="1"/>
    <col min="2818" max="2818" width="15.28515625" style="103" customWidth="1"/>
    <col min="2819" max="2819" width="11.85546875" style="103" customWidth="1"/>
    <col min="2820" max="2821" width="12.140625" style="103" customWidth="1"/>
    <col min="2822" max="2822" width="2.85546875" style="103" customWidth="1"/>
    <col min="2823" max="2823" width="8.85546875" style="103" bestFit="1" customWidth="1"/>
    <col min="2824" max="2824" width="18.28515625" style="103" customWidth="1"/>
    <col min="2825" max="2826" width="9.140625" style="103"/>
    <col min="2827" max="2827" width="9.85546875" style="103" bestFit="1" customWidth="1"/>
    <col min="2828" max="3072" width="9.140625" style="103"/>
    <col min="3073" max="3073" width="16.28515625" style="103" customWidth="1"/>
    <col min="3074" max="3074" width="15.28515625" style="103" customWidth="1"/>
    <col min="3075" max="3075" width="11.85546875" style="103" customWidth="1"/>
    <col min="3076" max="3077" width="12.140625" style="103" customWidth="1"/>
    <col min="3078" max="3078" width="2.85546875" style="103" customWidth="1"/>
    <col min="3079" max="3079" width="8.85546875" style="103" bestFit="1" customWidth="1"/>
    <col min="3080" max="3080" width="18.28515625" style="103" customWidth="1"/>
    <col min="3081" max="3082" width="9.140625" style="103"/>
    <col min="3083" max="3083" width="9.85546875" style="103" bestFit="1" customWidth="1"/>
    <col min="3084" max="3328" width="9.140625" style="103"/>
    <col min="3329" max="3329" width="16.28515625" style="103" customWidth="1"/>
    <col min="3330" max="3330" width="15.28515625" style="103" customWidth="1"/>
    <col min="3331" max="3331" width="11.85546875" style="103" customWidth="1"/>
    <col min="3332" max="3333" width="12.140625" style="103" customWidth="1"/>
    <col min="3334" max="3334" width="2.85546875" style="103" customWidth="1"/>
    <col min="3335" max="3335" width="8.85546875" style="103" bestFit="1" customWidth="1"/>
    <col min="3336" max="3336" width="18.28515625" style="103" customWidth="1"/>
    <col min="3337" max="3338" width="9.140625" style="103"/>
    <col min="3339" max="3339" width="9.85546875" style="103" bestFit="1" customWidth="1"/>
    <col min="3340" max="3584" width="9.140625" style="103"/>
    <col min="3585" max="3585" width="16.28515625" style="103" customWidth="1"/>
    <col min="3586" max="3586" width="15.28515625" style="103" customWidth="1"/>
    <col min="3587" max="3587" width="11.85546875" style="103" customWidth="1"/>
    <col min="3588" max="3589" width="12.140625" style="103" customWidth="1"/>
    <col min="3590" max="3590" width="2.85546875" style="103" customWidth="1"/>
    <col min="3591" max="3591" width="8.85546875" style="103" bestFit="1" customWidth="1"/>
    <col min="3592" max="3592" width="18.28515625" style="103" customWidth="1"/>
    <col min="3593" max="3594" width="9.140625" style="103"/>
    <col min="3595" max="3595" width="9.85546875" style="103" bestFit="1" customWidth="1"/>
    <col min="3596" max="3840" width="9.140625" style="103"/>
    <col min="3841" max="3841" width="16.28515625" style="103" customWidth="1"/>
    <col min="3842" max="3842" width="15.28515625" style="103" customWidth="1"/>
    <col min="3843" max="3843" width="11.85546875" style="103" customWidth="1"/>
    <col min="3844" max="3845" width="12.140625" style="103" customWidth="1"/>
    <col min="3846" max="3846" width="2.85546875" style="103" customWidth="1"/>
    <col min="3847" max="3847" width="8.85546875" style="103" bestFit="1" customWidth="1"/>
    <col min="3848" max="3848" width="18.28515625" style="103" customWidth="1"/>
    <col min="3849" max="3850" width="9.140625" style="103"/>
    <col min="3851" max="3851" width="9.85546875" style="103" bestFit="1" customWidth="1"/>
    <col min="3852" max="4096" width="9.140625" style="103"/>
    <col min="4097" max="4097" width="16.28515625" style="103" customWidth="1"/>
    <col min="4098" max="4098" width="15.28515625" style="103" customWidth="1"/>
    <col min="4099" max="4099" width="11.85546875" style="103" customWidth="1"/>
    <col min="4100" max="4101" width="12.140625" style="103" customWidth="1"/>
    <col min="4102" max="4102" width="2.85546875" style="103" customWidth="1"/>
    <col min="4103" max="4103" width="8.85546875" style="103" bestFit="1" customWidth="1"/>
    <col min="4104" max="4104" width="18.28515625" style="103" customWidth="1"/>
    <col min="4105" max="4106" width="9.140625" style="103"/>
    <col min="4107" max="4107" width="9.85546875" style="103" bestFit="1" customWidth="1"/>
    <col min="4108" max="4352" width="9.140625" style="103"/>
    <col min="4353" max="4353" width="16.28515625" style="103" customWidth="1"/>
    <col min="4354" max="4354" width="15.28515625" style="103" customWidth="1"/>
    <col min="4355" max="4355" width="11.85546875" style="103" customWidth="1"/>
    <col min="4356" max="4357" width="12.140625" style="103" customWidth="1"/>
    <col min="4358" max="4358" width="2.85546875" style="103" customWidth="1"/>
    <col min="4359" max="4359" width="8.85546875" style="103" bestFit="1" customWidth="1"/>
    <col min="4360" max="4360" width="18.28515625" style="103" customWidth="1"/>
    <col min="4361" max="4362" width="9.140625" style="103"/>
    <col min="4363" max="4363" width="9.85546875" style="103" bestFit="1" customWidth="1"/>
    <col min="4364" max="4608" width="9.140625" style="103"/>
    <col min="4609" max="4609" width="16.28515625" style="103" customWidth="1"/>
    <col min="4610" max="4610" width="15.28515625" style="103" customWidth="1"/>
    <col min="4611" max="4611" width="11.85546875" style="103" customWidth="1"/>
    <col min="4612" max="4613" width="12.140625" style="103" customWidth="1"/>
    <col min="4614" max="4614" width="2.85546875" style="103" customWidth="1"/>
    <col min="4615" max="4615" width="8.85546875" style="103" bestFit="1" customWidth="1"/>
    <col min="4616" max="4616" width="18.28515625" style="103" customWidth="1"/>
    <col min="4617" max="4618" width="9.140625" style="103"/>
    <col min="4619" max="4619" width="9.85546875" style="103" bestFit="1" customWidth="1"/>
    <col min="4620" max="4864" width="9.140625" style="103"/>
    <col min="4865" max="4865" width="16.28515625" style="103" customWidth="1"/>
    <col min="4866" max="4866" width="15.28515625" style="103" customWidth="1"/>
    <col min="4867" max="4867" width="11.85546875" style="103" customWidth="1"/>
    <col min="4868" max="4869" width="12.140625" style="103" customWidth="1"/>
    <col min="4870" max="4870" width="2.85546875" style="103" customWidth="1"/>
    <col min="4871" max="4871" width="8.85546875" style="103" bestFit="1" customWidth="1"/>
    <col min="4872" max="4872" width="18.28515625" style="103" customWidth="1"/>
    <col min="4873" max="4874" width="9.140625" style="103"/>
    <col min="4875" max="4875" width="9.85546875" style="103" bestFit="1" customWidth="1"/>
    <col min="4876" max="5120" width="9.140625" style="103"/>
    <col min="5121" max="5121" width="16.28515625" style="103" customWidth="1"/>
    <col min="5122" max="5122" width="15.28515625" style="103" customWidth="1"/>
    <col min="5123" max="5123" width="11.85546875" style="103" customWidth="1"/>
    <col min="5124" max="5125" width="12.140625" style="103" customWidth="1"/>
    <col min="5126" max="5126" width="2.85546875" style="103" customWidth="1"/>
    <col min="5127" max="5127" width="8.85546875" style="103" bestFit="1" customWidth="1"/>
    <col min="5128" max="5128" width="18.28515625" style="103" customWidth="1"/>
    <col min="5129" max="5130" width="9.140625" style="103"/>
    <col min="5131" max="5131" width="9.85546875" style="103" bestFit="1" customWidth="1"/>
    <col min="5132" max="5376" width="9.140625" style="103"/>
    <col min="5377" max="5377" width="16.28515625" style="103" customWidth="1"/>
    <col min="5378" max="5378" width="15.28515625" style="103" customWidth="1"/>
    <col min="5379" max="5379" width="11.85546875" style="103" customWidth="1"/>
    <col min="5380" max="5381" width="12.140625" style="103" customWidth="1"/>
    <col min="5382" max="5382" width="2.85546875" style="103" customWidth="1"/>
    <col min="5383" max="5383" width="8.85546875" style="103" bestFit="1" customWidth="1"/>
    <col min="5384" max="5384" width="18.28515625" style="103" customWidth="1"/>
    <col min="5385" max="5386" width="9.140625" style="103"/>
    <col min="5387" max="5387" width="9.85546875" style="103" bestFit="1" customWidth="1"/>
    <col min="5388" max="5632" width="9.140625" style="103"/>
    <col min="5633" max="5633" width="16.28515625" style="103" customWidth="1"/>
    <col min="5634" max="5634" width="15.28515625" style="103" customWidth="1"/>
    <col min="5635" max="5635" width="11.85546875" style="103" customWidth="1"/>
    <col min="5636" max="5637" width="12.140625" style="103" customWidth="1"/>
    <col min="5638" max="5638" width="2.85546875" style="103" customWidth="1"/>
    <col min="5639" max="5639" width="8.85546875" style="103" bestFit="1" customWidth="1"/>
    <col min="5640" max="5640" width="18.28515625" style="103" customWidth="1"/>
    <col min="5641" max="5642" width="9.140625" style="103"/>
    <col min="5643" max="5643" width="9.85546875" style="103" bestFit="1" customWidth="1"/>
    <col min="5644" max="5888" width="9.140625" style="103"/>
    <col min="5889" max="5889" width="16.28515625" style="103" customWidth="1"/>
    <col min="5890" max="5890" width="15.28515625" style="103" customWidth="1"/>
    <col min="5891" max="5891" width="11.85546875" style="103" customWidth="1"/>
    <col min="5892" max="5893" width="12.140625" style="103" customWidth="1"/>
    <col min="5894" max="5894" width="2.85546875" style="103" customWidth="1"/>
    <col min="5895" max="5895" width="8.85546875" style="103" bestFit="1" customWidth="1"/>
    <col min="5896" max="5896" width="18.28515625" style="103" customWidth="1"/>
    <col min="5897" max="5898" width="9.140625" style="103"/>
    <col min="5899" max="5899" width="9.85546875" style="103" bestFit="1" customWidth="1"/>
    <col min="5900" max="6144" width="9.140625" style="103"/>
    <col min="6145" max="6145" width="16.28515625" style="103" customWidth="1"/>
    <col min="6146" max="6146" width="15.28515625" style="103" customWidth="1"/>
    <col min="6147" max="6147" width="11.85546875" style="103" customWidth="1"/>
    <col min="6148" max="6149" width="12.140625" style="103" customWidth="1"/>
    <col min="6150" max="6150" width="2.85546875" style="103" customWidth="1"/>
    <col min="6151" max="6151" width="8.85546875" style="103" bestFit="1" customWidth="1"/>
    <col min="6152" max="6152" width="18.28515625" style="103" customWidth="1"/>
    <col min="6153" max="6154" width="9.140625" style="103"/>
    <col min="6155" max="6155" width="9.85546875" style="103" bestFit="1" customWidth="1"/>
    <col min="6156" max="6400" width="9.140625" style="103"/>
    <col min="6401" max="6401" width="16.28515625" style="103" customWidth="1"/>
    <col min="6402" max="6402" width="15.28515625" style="103" customWidth="1"/>
    <col min="6403" max="6403" width="11.85546875" style="103" customWidth="1"/>
    <col min="6404" max="6405" width="12.140625" style="103" customWidth="1"/>
    <col min="6406" max="6406" width="2.85546875" style="103" customWidth="1"/>
    <col min="6407" max="6407" width="8.85546875" style="103" bestFit="1" customWidth="1"/>
    <col min="6408" max="6408" width="18.28515625" style="103" customWidth="1"/>
    <col min="6409" max="6410" width="9.140625" style="103"/>
    <col min="6411" max="6411" width="9.85546875" style="103" bestFit="1" customWidth="1"/>
    <col min="6412" max="6656" width="9.140625" style="103"/>
    <col min="6657" max="6657" width="16.28515625" style="103" customWidth="1"/>
    <col min="6658" max="6658" width="15.28515625" style="103" customWidth="1"/>
    <col min="6659" max="6659" width="11.85546875" style="103" customWidth="1"/>
    <col min="6660" max="6661" width="12.140625" style="103" customWidth="1"/>
    <col min="6662" max="6662" width="2.85546875" style="103" customWidth="1"/>
    <col min="6663" max="6663" width="8.85546875" style="103" bestFit="1" customWidth="1"/>
    <col min="6664" max="6664" width="18.28515625" style="103" customWidth="1"/>
    <col min="6665" max="6666" width="9.140625" style="103"/>
    <col min="6667" max="6667" width="9.85546875" style="103" bestFit="1" customWidth="1"/>
    <col min="6668" max="6912" width="9.140625" style="103"/>
    <col min="6913" max="6913" width="16.28515625" style="103" customWidth="1"/>
    <col min="6914" max="6914" width="15.28515625" style="103" customWidth="1"/>
    <col min="6915" max="6915" width="11.85546875" style="103" customWidth="1"/>
    <col min="6916" max="6917" width="12.140625" style="103" customWidth="1"/>
    <col min="6918" max="6918" width="2.85546875" style="103" customWidth="1"/>
    <col min="6919" max="6919" width="8.85546875" style="103" bestFit="1" customWidth="1"/>
    <col min="6920" max="6920" width="18.28515625" style="103" customWidth="1"/>
    <col min="6921" max="6922" width="9.140625" style="103"/>
    <col min="6923" max="6923" width="9.85546875" style="103" bestFit="1" customWidth="1"/>
    <col min="6924" max="7168" width="9.140625" style="103"/>
    <col min="7169" max="7169" width="16.28515625" style="103" customWidth="1"/>
    <col min="7170" max="7170" width="15.28515625" style="103" customWidth="1"/>
    <col min="7171" max="7171" width="11.85546875" style="103" customWidth="1"/>
    <col min="7172" max="7173" width="12.140625" style="103" customWidth="1"/>
    <col min="7174" max="7174" width="2.85546875" style="103" customWidth="1"/>
    <col min="7175" max="7175" width="8.85546875" style="103" bestFit="1" customWidth="1"/>
    <col min="7176" max="7176" width="18.28515625" style="103" customWidth="1"/>
    <col min="7177" max="7178" width="9.140625" style="103"/>
    <col min="7179" max="7179" width="9.85546875" style="103" bestFit="1" customWidth="1"/>
    <col min="7180" max="7424" width="9.140625" style="103"/>
    <col min="7425" max="7425" width="16.28515625" style="103" customWidth="1"/>
    <col min="7426" max="7426" width="15.28515625" style="103" customWidth="1"/>
    <col min="7427" max="7427" width="11.85546875" style="103" customWidth="1"/>
    <col min="7428" max="7429" width="12.140625" style="103" customWidth="1"/>
    <col min="7430" max="7430" width="2.85546875" style="103" customWidth="1"/>
    <col min="7431" max="7431" width="8.85546875" style="103" bestFit="1" customWidth="1"/>
    <col min="7432" max="7432" width="18.28515625" style="103" customWidth="1"/>
    <col min="7433" max="7434" width="9.140625" style="103"/>
    <col min="7435" max="7435" width="9.85546875" style="103" bestFit="1" customWidth="1"/>
    <col min="7436" max="7680" width="9.140625" style="103"/>
    <col min="7681" max="7681" width="16.28515625" style="103" customWidth="1"/>
    <col min="7682" max="7682" width="15.28515625" style="103" customWidth="1"/>
    <col min="7683" max="7683" width="11.85546875" style="103" customWidth="1"/>
    <col min="7684" max="7685" width="12.140625" style="103" customWidth="1"/>
    <col min="7686" max="7686" width="2.85546875" style="103" customWidth="1"/>
    <col min="7687" max="7687" width="8.85546875" style="103" bestFit="1" customWidth="1"/>
    <col min="7688" max="7688" width="18.28515625" style="103" customWidth="1"/>
    <col min="7689" max="7690" width="9.140625" style="103"/>
    <col min="7691" max="7691" width="9.85546875" style="103" bestFit="1" customWidth="1"/>
    <col min="7692" max="7936" width="9.140625" style="103"/>
    <col min="7937" max="7937" width="16.28515625" style="103" customWidth="1"/>
    <col min="7938" max="7938" width="15.28515625" style="103" customWidth="1"/>
    <col min="7939" max="7939" width="11.85546875" style="103" customWidth="1"/>
    <col min="7940" max="7941" width="12.140625" style="103" customWidth="1"/>
    <col min="7942" max="7942" width="2.85546875" style="103" customWidth="1"/>
    <col min="7943" max="7943" width="8.85546875" style="103" bestFit="1" customWidth="1"/>
    <col min="7944" max="7944" width="18.28515625" style="103" customWidth="1"/>
    <col min="7945" max="7946" width="9.140625" style="103"/>
    <col min="7947" max="7947" width="9.85546875" style="103" bestFit="1" customWidth="1"/>
    <col min="7948" max="8192" width="9.140625" style="103"/>
    <col min="8193" max="8193" width="16.28515625" style="103" customWidth="1"/>
    <col min="8194" max="8194" width="15.28515625" style="103" customWidth="1"/>
    <col min="8195" max="8195" width="11.85546875" style="103" customWidth="1"/>
    <col min="8196" max="8197" width="12.140625" style="103" customWidth="1"/>
    <col min="8198" max="8198" width="2.85546875" style="103" customWidth="1"/>
    <col min="8199" max="8199" width="8.85546875" style="103" bestFit="1" customWidth="1"/>
    <col min="8200" max="8200" width="18.28515625" style="103" customWidth="1"/>
    <col min="8201" max="8202" width="9.140625" style="103"/>
    <col min="8203" max="8203" width="9.85546875" style="103" bestFit="1" customWidth="1"/>
    <col min="8204" max="8448" width="9.140625" style="103"/>
    <col min="8449" max="8449" width="16.28515625" style="103" customWidth="1"/>
    <col min="8450" max="8450" width="15.28515625" style="103" customWidth="1"/>
    <col min="8451" max="8451" width="11.85546875" style="103" customWidth="1"/>
    <col min="8452" max="8453" width="12.140625" style="103" customWidth="1"/>
    <col min="8454" max="8454" width="2.85546875" style="103" customWidth="1"/>
    <col min="8455" max="8455" width="8.85546875" style="103" bestFit="1" customWidth="1"/>
    <col min="8456" max="8456" width="18.28515625" style="103" customWidth="1"/>
    <col min="8457" max="8458" width="9.140625" style="103"/>
    <col min="8459" max="8459" width="9.85546875" style="103" bestFit="1" customWidth="1"/>
    <col min="8460" max="8704" width="9.140625" style="103"/>
    <col min="8705" max="8705" width="16.28515625" style="103" customWidth="1"/>
    <col min="8706" max="8706" width="15.28515625" style="103" customWidth="1"/>
    <col min="8707" max="8707" width="11.85546875" style="103" customWidth="1"/>
    <col min="8708" max="8709" width="12.140625" style="103" customWidth="1"/>
    <col min="8710" max="8710" width="2.85546875" style="103" customWidth="1"/>
    <col min="8711" max="8711" width="8.85546875" style="103" bestFit="1" customWidth="1"/>
    <col min="8712" max="8712" width="18.28515625" style="103" customWidth="1"/>
    <col min="8713" max="8714" width="9.140625" style="103"/>
    <col min="8715" max="8715" width="9.85546875" style="103" bestFit="1" customWidth="1"/>
    <col min="8716" max="8960" width="9.140625" style="103"/>
    <col min="8961" max="8961" width="16.28515625" style="103" customWidth="1"/>
    <col min="8962" max="8962" width="15.28515625" style="103" customWidth="1"/>
    <col min="8963" max="8963" width="11.85546875" style="103" customWidth="1"/>
    <col min="8964" max="8965" width="12.140625" style="103" customWidth="1"/>
    <col min="8966" max="8966" width="2.85546875" style="103" customWidth="1"/>
    <col min="8967" max="8967" width="8.85546875" style="103" bestFit="1" customWidth="1"/>
    <col min="8968" max="8968" width="18.28515625" style="103" customWidth="1"/>
    <col min="8969" max="8970" width="9.140625" style="103"/>
    <col min="8971" max="8971" width="9.85546875" style="103" bestFit="1" customWidth="1"/>
    <col min="8972" max="9216" width="9.140625" style="103"/>
    <col min="9217" max="9217" width="16.28515625" style="103" customWidth="1"/>
    <col min="9218" max="9218" width="15.28515625" style="103" customWidth="1"/>
    <col min="9219" max="9219" width="11.85546875" style="103" customWidth="1"/>
    <col min="9220" max="9221" width="12.140625" style="103" customWidth="1"/>
    <col min="9222" max="9222" width="2.85546875" style="103" customWidth="1"/>
    <col min="9223" max="9223" width="8.85546875" style="103" bestFit="1" customWidth="1"/>
    <col min="9224" max="9224" width="18.28515625" style="103" customWidth="1"/>
    <col min="9225" max="9226" width="9.140625" style="103"/>
    <col min="9227" max="9227" width="9.85546875" style="103" bestFit="1" customWidth="1"/>
    <col min="9228" max="9472" width="9.140625" style="103"/>
    <col min="9473" max="9473" width="16.28515625" style="103" customWidth="1"/>
    <col min="9474" max="9474" width="15.28515625" style="103" customWidth="1"/>
    <col min="9475" max="9475" width="11.85546875" style="103" customWidth="1"/>
    <col min="9476" max="9477" width="12.140625" style="103" customWidth="1"/>
    <col min="9478" max="9478" width="2.85546875" style="103" customWidth="1"/>
    <col min="9479" max="9479" width="8.85546875" style="103" bestFit="1" customWidth="1"/>
    <col min="9480" max="9480" width="18.28515625" style="103" customWidth="1"/>
    <col min="9481" max="9482" width="9.140625" style="103"/>
    <col min="9483" max="9483" width="9.85546875" style="103" bestFit="1" customWidth="1"/>
    <col min="9484" max="9728" width="9.140625" style="103"/>
    <col min="9729" max="9729" width="16.28515625" style="103" customWidth="1"/>
    <col min="9730" max="9730" width="15.28515625" style="103" customWidth="1"/>
    <col min="9731" max="9731" width="11.85546875" style="103" customWidth="1"/>
    <col min="9732" max="9733" width="12.140625" style="103" customWidth="1"/>
    <col min="9734" max="9734" width="2.85546875" style="103" customWidth="1"/>
    <col min="9735" max="9735" width="8.85546875" style="103" bestFit="1" customWidth="1"/>
    <col min="9736" max="9736" width="18.28515625" style="103" customWidth="1"/>
    <col min="9737" max="9738" width="9.140625" style="103"/>
    <col min="9739" max="9739" width="9.85546875" style="103" bestFit="1" customWidth="1"/>
    <col min="9740" max="9984" width="9.140625" style="103"/>
    <col min="9985" max="9985" width="16.28515625" style="103" customWidth="1"/>
    <col min="9986" max="9986" width="15.28515625" style="103" customWidth="1"/>
    <col min="9987" max="9987" width="11.85546875" style="103" customWidth="1"/>
    <col min="9988" max="9989" width="12.140625" style="103" customWidth="1"/>
    <col min="9990" max="9990" width="2.85546875" style="103" customWidth="1"/>
    <col min="9991" max="9991" width="8.85546875" style="103" bestFit="1" customWidth="1"/>
    <col min="9992" max="9992" width="18.28515625" style="103" customWidth="1"/>
    <col min="9993" max="9994" width="9.140625" style="103"/>
    <col min="9995" max="9995" width="9.85546875" style="103" bestFit="1" customWidth="1"/>
    <col min="9996" max="10240" width="9.140625" style="103"/>
    <col min="10241" max="10241" width="16.28515625" style="103" customWidth="1"/>
    <col min="10242" max="10242" width="15.28515625" style="103" customWidth="1"/>
    <col min="10243" max="10243" width="11.85546875" style="103" customWidth="1"/>
    <col min="10244" max="10245" width="12.140625" style="103" customWidth="1"/>
    <col min="10246" max="10246" width="2.85546875" style="103" customWidth="1"/>
    <col min="10247" max="10247" width="8.85546875" style="103" bestFit="1" customWidth="1"/>
    <col min="10248" max="10248" width="18.28515625" style="103" customWidth="1"/>
    <col min="10249" max="10250" width="9.140625" style="103"/>
    <col min="10251" max="10251" width="9.85546875" style="103" bestFit="1" customWidth="1"/>
    <col min="10252" max="10496" width="9.140625" style="103"/>
    <col min="10497" max="10497" width="16.28515625" style="103" customWidth="1"/>
    <col min="10498" max="10498" width="15.28515625" style="103" customWidth="1"/>
    <col min="10499" max="10499" width="11.85546875" style="103" customWidth="1"/>
    <col min="10500" max="10501" width="12.140625" style="103" customWidth="1"/>
    <col min="10502" max="10502" width="2.85546875" style="103" customWidth="1"/>
    <col min="10503" max="10503" width="8.85546875" style="103" bestFit="1" customWidth="1"/>
    <col min="10504" max="10504" width="18.28515625" style="103" customWidth="1"/>
    <col min="10505" max="10506" width="9.140625" style="103"/>
    <col min="10507" max="10507" width="9.85546875" style="103" bestFit="1" customWidth="1"/>
    <col min="10508" max="10752" width="9.140625" style="103"/>
    <col min="10753" max="10753" width="16.28515625" style="103" customWidth="1"/>
    <col min="10754" max="10754" width="15.28515625" style="103" customWidth="1"/>
    <col min="10755" max="10755" width="11.85546875" style="103" customWidth="1"/>
    <col min="10756" max="10757" width="12.140625" style="103" customWidth="1"/>
    <col min="10758" max="10758" width="2.85546875" style="103" customWidth="1"/>
    <col min="10759" max="10759" width="8.85546875" style="103" bestFit="1" customWidth="1"/>
    <col min="10760" max="10760" width="18.28515625" style="103" customWidth="1"/>
    <col min="10761" max="10762" width="9.140625" style="103"/>
    <col min="10763" max="10763" width="9.85546875" style="103" bestFit="1" customWidth="1"/>
    <col min="10764" max="11008" width="9.140625" style="103"/>
    <col min="11009" max="11009" width="16.28515625" style="103" customWidth="1"/>
    <col min="11010" max="11010" width="15.28515625" style="103" customWidth="1"/>
    <col min="11011" max="11011" width="11.85546875" style="103" customWidth="1"/>
    <col min="11012" max="11013" width="12.140625" style="103" customWidth="1"/>
    <col min="11014" max="11014" width="2.85546875" style="103" customWidth="1"/>
    <col min="11015" max="11015" width="8.85546875" style="103" bestFit="1" customWidth="1"/>
    <col min="11016" max="11016" width="18.28515625" style="103" customWidth="1"/>
    <col min="11017" max="11018" width="9.140625" style="103"/>
    <col min="11019" max="11019" width="9.85546875" style="103" bestFit="1" customWidth="1"/>
    <col min="11020" max="11264" width="9.140625" style="103"/>
    <col min="11265" max="11265" width="16.28515625" style="103" customWidth="1"/>
    <col min="11266" max="11266" width="15.28515625" style="103" customWidth="1"/>
    <col min="11267" max="11267" width="11.85546875" style="103" customWidth="1"/>
    <col min="11268" max="11269" width="12.140625" style="103" customWidth="1"/>
    <col min="11270" max="11270" width="2.85546875" style="103" customWidth="1"/>
    <col min="11271" max="11271" width="8.85546875" style="103" bestFit="1" customWidth="1"/>
    <col min="11272" max="11272" width="18.28515625" style="103" customWidth="1"/>
    <col min="11273" max="11274" width="9.140625" style="103"/>
    <col min="11275" max="11275" width="9.85546875" style="103" bestFit="1" customWidth="1"/>
    <col min="11276" max="11520" width="9.140625" style="103"/>
    <col min="11521" max="11521" width="16.28515625" style="103" customWidth="1"/>
    <col min="11522" max="11522" width="15.28515625" style="103" customWidth="1"/>
    <col min="11523" max="11523" width="11.85546875" style="103" customWidth="1"/>
    <col min="11524" max="11525" width="12.140625" style="103" customWidth="1"/>
    <col min="11526" max="11526" width="2.85546875" style="103" customWidth="1"/>
    <col min="11527" max="11527" width="8.85546875" style="103" bestFit="1" customWidth="1"/>
    <col min="11528" max="11528" width="18.28515625" style="103" customWidth="1"/>
    <col min="11529" max="11530" width="9.140625" style="103"/>
    <col min="11531" max="11531" width="9.85546875" style="103" bestFit="1" customWidth="1"/>
    <col min="11532" max="11776" width="9.140625" style="103"/>
    <col min="11777" max="11777" width="16.28515625" style="103" customWidth="1"/>
    <col min="11778" max="11778" width="15.28515625" style="103" customWidth="1"/>
    <col min="11779" max="11779" width="11.85546875" style="103" customWidth="1"/>
    <col min="11780" max="11781" width="12.140625" style="103" customWidth="1"/>
    <col min="11782" max="11782" width="2.85546875" style="103" customWidth="1"/>
    <col min="11783" max="11783" width="8.85546875" style="103" bestFit="1" customWidth="1"/>
    <col min="11784" max="11784" width="18.28515625" style="103" customWidth="1"/>
    <col min="11785" max="11786" width="9.140625" style="103"/>
    <col min="11787" max="11787" width="9.85546875" style="103" bestFit="1" customWidth="1"/>
    <col min="11788" max="12032" width="9.140625" style="103"/>
    <col min="12033" max="12033" width="16.28515625" style="103" customWidth="1"/>
    <col min="12034" max="12034" width="15.28515625" style="103" customWidth="1"/>
    <col min="12035" max="12035" width="11.85546875" style="103" customWidth="1"/>
    <col min="12036" max="12037" width="12.140625" style="103" customWidth="1"/>
    <col min="12038" max="12038" width="2.85546875" style="103" customWidth="1"/>
    <col min="12039" max="12039" width="8.85546875" style="103" bestFit="1" customWidth="1"/>
    <col min="12040" max="12040" width="18.28515625" style="103" customWidth="1"/>
    <col min="12041" max="12042" width="9.140625" style="103"/>
    <col min="12043" max="12043" width="9.85546875" style="103" bestFit="1" customWidth="1"/>
    <col min="12044" max="12288" width="9.140625" style="103"/>
    <col min="12289" max="12289" width="16.28515625" style="103" customWidth="1"/>
    <col min="12290" max="12290" width="15.28515625" style="103" customWidth="1"/>
    <col min="12291" max="12291" width="11.85546875" style="103" customWidth="1"/>
    <col min="12292" max="12293" width="12.140625" style="103" customWidth="1"/>
    <col min="12294" max="12294" width="2.85546875" style="103" customWidth="1"/>
    <col min="12295" max="12295" width="8.85546875" style="103" bestFit="1" customWidth="1"/>
    <col min="12296" max="12296" width="18.28515625" style="103" customWidth="1"/>
    <col min="12297" max="12298" width="9.140625" style="103"/>
    <col min="12299" max="12299" width="9.85546875" style="103" bestFit="1" customWidth="1"/>
    <col min="12300" max="12544" width="9.140625" style="103"/>
    <col min="12545" max="12545" width="16.28515625" style="103" customWidth="1"/>
    <col min="12546" max="12546" width="15.28515625" style="103" customWidth="1"/>
    <col min="12547" max="12547" width="11.85546875" style="103" customWidth="1"/>
    <col min="12548" max="12549" width="12.140625" style="103" customWidth="1"/>
    <col min="12550" max="12550" width="2.85546875" style="103" customWidth="1"/>
    <col min="12551" max="12551" width="8.85546875" style="103" bestFit="1" customWidth="1"/>
    <col min="12552" max="12552" width="18.28515625" style="103" customWidth="1"/>
    <col min="12553" max="12554" width="9.140625" style="103"/>
    <col min="12555" max="12555" width="9.85546875" style="103" bestFit="1" customWidth="1"/>
    <col min="12556" max="12800" width="9.140625" style="103"/>
    <col min="12801" max="12801" width="16.28515625" style="103" customWidth="1"/>
    <col min="12802" max="12802" width="15.28515625" style="103" customWidth="1"/>
    <col min="12803" max="12803" width="11.85546875" style="103" customWidth="1"/>
    <col min="12804" max="12805" width="12.140625" style="103" customWidth="1"/>
    <col min="12806" max="12806" width="2.85546875" style="103" customWidth="1"/>
    <col min="12807" max="12807" width="8.85546875" style="103" bestFit="1" customWidth="1"/>
    <col min="12808" max="12808" width="18.28515625" style="103" customWidth="1"/>
    <col min="12809" max="12810" width="9.140625" style="103"/>
    <col min="12811" max="12811" width="9.85546875" style="103" bestFit="1" customWidth="1"/>
    <col min="12812" max="13056" width="9.140625" style="103"/>
    <col min="13057" max="13057" width="16.28515625" style="103" customWidth="1"/>
    <col min="13058" max="13058" width="15.28515625" style="103" customWidth="1"/>
    <col min="13059" max="13059" width="11.85546875" style="103" customWidth="1"/>
    <col min="13060" max="13061" width="12.140625" style="103" customWidth="1"/>
    <col min="13062" max="13062" width="2.85546875" style="103" customWidth="1"/>
    <col min="13063" max="13063" width="8.85546875" style="103" bestFit="1" customWidth="1"/>
    <col min="13064" max="13064" width="18.28515625" style="103" customWidth="1"/>
    <col min="13065" max="13066" width="9.140625" style="103"/>
    <col min="13067" max="13067" width="9.85546875" style="103" bestFit="1" customWidth="1"/>
    <col min="13068" max="13312" width="9.140625" style="103"/>
    <col min="13313" max="13313" width="16.28515625" style="103" customWidth="1"/>
    <col min="13314" max="13314" width="15.28515625" style="103" customWidth="1"/>
    <col min="13315" max="13315" width="11.85546875" style="103" customWidth="1"/>
    <col min="13316" max="13317" width="12.140625" style="103" customWidth="1"/>
    <col min="13318" max="13318" width="2.85546875" style="103" customWidth="1"/>
    <col min="13319" max="13319" width="8.85546875" style="103" bestFit="1" customWidth="1"/>
    <col min="13320" max="13320" width="18.28515625" style="103" customWidth="1"/>
    <col min="13321" max="13322" width="9.140625" style="103"/>
    <col min="13323" max="13323" width="9.85546875" style="103" bestFit="1" customWidth="1"/>
    <col min="13324" max="13568" width="9.140625" style="103"/>
    <col min="13569" max="13569" width="16.28515625" style="103" customWidth="1"/>
    <col min="13570" max="13570" width="15.28515625" style="103" customWidth="1"/>
    <col min="13571" max="13571" width="11.85546875" style="103" customWidth="1"/>
    <col min="13572" max="13573" width="12.140625" style="103" customWidth="1"/>
    <col min="13574" max="13574" width="2.85546875" style="103" customWidth="1"/>
    <col min="13575" max="13575" width="8.85546875" style="103" bestFit="1" customWidth="1"/>
    <col min="13576" max="13576" width="18.28515625" style="103" customWidth="1"/>
    <col min="13577" max="13578" width="9.140625" style="103"/>
    <col min="13579" max="13579" width="9.85546875" style="103" bestFit="1" customWidth="1"/>
    <col min="13580" max="13824" width="9.140625" style="103"/>
    <col min="13825" max="13825" width="16.28515625" style="103" customWidth="1"/>
    <col min="13826" max="13826" width="15.28515625" style="103" customWidth="1"/>
    <col min="13827" max="13827" width="11.85546875" style="103" customWidth="1"/>
    <col min="13828" max="13829" width="12.140625" style="103" customWidth="1"/>
    <col min="13830" max="13830" width="2.85546875" style="103" customWidth="1"/>
    <col min="13831" max="13831" width="8.85546875" style="103" bestFit="1" customWidth="1"/>
    <col min="13832" max="13832" width="18.28515625" style="103" customWidth="1"/>
    <col min="13833" max="13834" width="9.140625" style="103"/>
    <col min="13835" max="13835" width="9.85546875" style="103" bestFit="1" customWidth="1"/>
    <col min="13836" max="14080" width="9.140625" style="103"/>
    <col min="14081" max="14081" width="16.28515625" style="103" customWidth="1"/>
    <col min="14082" max="14082" width="15.28515625" style="103" customWidth="1"/>
    <col min="14083" max="14083" width="11.85546875" style="103" customWidth="1"/>
    <col min="14084" max="14085" width="12.140625" style="103" customWidth="1"/>
    <col min="14086" max="14086" width="2.85546875" style="103" customWidth="1"/>
    <col min="14087" max="14087" width="8.85546875" style="103" bestFit="1" customWidth="1"/>
    <col min="14088" max="14088" width="18.28515625" style="103" customWidth="1"/>
    <col min="14089" max="14090" width="9.140625" style="103"/>
    <col min="14091" max="14091" width="9.85546875" style="103" bestFit="1" customWidth="1"/>
    <col min="14092" max="14336" width="9.140625" style="103"/>
    <col min="14337" max="14337" width="16.28515625" style="103" customWidth="1"/>
    <col min="14338" max="14338" width="15.28515625" style="103" customWidth="1"/>
    <col min="14339" max="14339" width="11.85546875" style="103" customWidth="1"/>
    <col min="14340" max="14341" width="12.140625" style="103" customWidth="1"/>
    <col min="14342" max="14342" width="2.85546875" style="103" customWidth="1"/>
    <col min="14343" max="14343" width="8.85546875" style="103" bestFit="1" customWidth="1"/>
    <col min="14344" max="14344" width="18.28515625" style="103" customWidth="1"/>
    <col min="14345" max="14346" width="9.140625" style="103"/>
    <col min="14347" max="14347" width="9.85546875" style="103" bestFit="1" customWidth="1"/>
    <col min="14348" max="14592" width="9.140625" style="103"/>
    <col min="14593" max="14593" width="16.28515625" style="103" customWidth="1"/>
    <col min="14594" max="14594" width="15.28515625" style="103" customWidth="1"/>
    <col min="14595" max="14595" width="11.85546875" style="103" customWidth="1"/>
    <col min="14596" max="14597" width="12.140625" style="103" customWidth="1"/>
    <col min="14598" max="14598" width="2.85546875" style="103" customWidth="1"/>
    <col min="14599" max="14599" width="8.85546875" style="103" bestFit="1" customWidth="1"/>
    <col min="14600" max="14600" width="18.28515625" style="103" customWidth="1"/>
    <col min="14601" max="14602" width="9.140625" style="103"/>
    <col min="14603" max="14603" width="9.85546875" style="103" bestFit="1" customWidth="1"/>
    <col min="14604" max="14848" width="9.140625" style="103"/>
    <col min="14849" max="14849" width="16.28515625" style="103" customWidth="1"/>
    <col min="14850" max="14850" width="15.28515625" style="103" customWidth="1"/>
    <col min="14851" max="14851" width="11.85546875" style="103" customWidth="1"/>
    <col min="14852" max="14853" width="12.140625" style="103" customWidth="1"/>
    <col min="14854" max="14854" width="2.85546875" style="103" customWidth="1"/>
    <col min="14855" max="14855" width="8.85546875" style="103" bestFit="1" customWidth="1"/>
    <col min="14856" max="14856" width="18.28515625" style="103" customWidth="1"/>
    <col min="14857" max="14858" width="9.140625" style="103"/>
    <col min="14859" max="14859" width="9.85546875" style="103" bestFit="1" customWidth="1"/>
    <col min="14860" max="15104" width="9.140625" style="103"/>
    <col min="15105" max="15105" width="16.28515625" style="103" customWidth="1"/>
    <col min="15106" max="15106" width="15.28515625" style="103" customWidth="1"/>
    <col min="15107" max="15107" width="11.85546875" style="103" customWidth="1"/>
    <col min="15108" max="15109" width="12.140625" style="103" customWidth="1"/>
    <col min="15110" max="15110" width="2.85546875" style="103" customWidth="1"/>
    <col min="15111" max="15111" width="8.85546875" style="103" bestFit="1" customWidth="1"/>
    <col min="15112" max="15112" width="18.28515625" style="103" customWidth="1"/>
    <col min="15113" max="15114" width="9.140625" style="103"/>
    <col min="15115" max="15115" width="9.85546875" style="103" bestFit="1" customWidth="1"/>
    <col min="15116" max="15360" width="9.140625" style="103"/>
    <col min="15361" max="15361" width="16.28515625" style="103" customWidth="1"/>
    <col min="15362" max="15362" width="15.28515625" style="103" customWidth="1"/>
    <col min="15363" max="15363" width="11.85546875" style="103" customWidth="1"/>
    <col min="15364" max="15365" width="12.140625" style="103" customWidth="1"/>
    <col min="15366" max="15366" width="2.85546875" style="103" customWidth="1"/>
    <col min="15367" max="15367" width="8.85546875" style="103" bestFit="1" customWidth="1"/>
    <col min="15368" max="15368" width="18.28515625" style="103" customWidth="1"/>
    <col min="15369" max="15370" width="9.140625" style="103"/>
    <col min="15371" max="15371" width="9.85546875" style="103" bestFit="1" customWidth="1"/>
    <col min="15372" max="15616" width="9.140625" style="103"/>
    <col min="15617" max="15617" width="16.28515625" style="103" customWidth="1"/>
    <col min="15618" max="15618" width="15.28515625" style="103" customWidth="1"/>
    <col min="15619" max="15619" width="11.85546875" style="103" customWidth="1"/>
    <col min="15620" max="15621" width="12.140625" style="103" customWidth="1"/>
    <col min="15622" max="15622" width="2.85546875" style="103" customWidth="1"/>
    <col min="15623" max="15623" width="8.85546875" style="103" bestFit="1" customWidth="1"/>
    <col min="15624" max="15624" width="18.28515625" style="103" customWidth="1"/>
    <col min="15625" max="15626" width="9.140625" style="103"/>
    <col min="15627" max="15627" width="9.85546875" style="103" bestFit="1" customWidth="1"/>
    <col min="15628" max="15872" width="9.140625" style="103"/>
    <col min="15873" max="15873" width="16.28515625" style="103" customWidth="1"/>
    <col min="15874" max="15874" width="15.28515625" style="103" customWidth="1"/>
    <col min="15875" max="15875" width="11.85546875" style="103" customWidth="1"/>
    <col min="15876" max="15877" width="12.140625" style="103" customWidth="1"/>
    <col min="15878" max="15878" width="2.85546875" style="103" customWidth="1"/>
    <col min="15879" max="15879" width="8.85546875" style="103" bestFit="1" customWidth="1"/>
    <col min="15880" max="15880" width="18.28515625" style="103" customWidth="1"/>
    <col min="15881" max="15882" width="9.140625" style="103"/>
    <col min="15883" max="15883" width="9.85546875" style="103" bestFit="1" customWidth="1"/>
    <col min="15884" max="16128" width="9.140625" style="103"/>
    <col min="16129" max="16129" width="16.28515625" style="103" customWidth="1"/>
    <col min="16130" max="16130" width="15.28515625" style="103" customWidth="1"/>
    <col min="16131" max="16131" width="11.85546875" style="103" customWidth="1"/>
    <col min="16132" max="16133" width="12.140625" style="103" customWidth="1"/>
    <col min="16134" max="16134" width="2.85546875" style="103" customWidth="1"/>
    <col min="16135" max="16135" width="8.85546875" style="103" bestFit="1" customWidth="1"/>
    <col min="16136" max="16136" width="18.28515625" style="103" customWidth="1"/>
    <col min="16137" max="16138" width="9.140625" style="103"/>
    <col min="16139" max="16139" width="9.85546875" style="103" bestFit="1" customWidth="1"/>
    <col min="16140" max="16384" width="9.140625" style="103"/>
  </cols>
  <sheetData>
    <row r="1" spans="1:10">
      <c r="A1" s="102"/>
    </row>
    <row r="2" spans="1:10" ht="6" customHeight="1"/>
    <row r="3" spans="1:10" s="107" customFormat="1" ht="27" customHeight="1">
      <c r="A3" s="222" t="s">
        <v>100</v>
      </c>
      <c r="B3" s="222"/>
      <c r="C3" s="222"/>
      <c r="D3" s="222"/>
      <c r="E3" s="222"/>
      <c r="F3" s="222"/>
      <c r="G3" s="222"/>
      <c r="H3" s="222"/>
      <c r="I3" s="106"/>
    </row>
    <row r="4" spans="1:10" ht="6" customHeight="1" thickBot="1"/>
    <row r="5" spans="1:10" ht="23.25" customHeight="1" thickBot="1">
      <c r="A5" s="223">
        <v>1</v>
      </c>
      <c r="B5" s="226" t="s">
        <v>101</v>
      </c>
      <c r="C5" s="226"/>
      <c r="D5" s="226"/>
      <c r="E5" s="227"/>
      <c r="G5" s="108" t="s">
        <v>102</v>
      </c>
      <c r="H5" s="109" t="s">
        <v>103</v>
      </c>
      <c r="I5" s="109" t="s">
        <v>104</v>
      </c>
      <c r="J5" s="110"/>
    </row>
    <row r="6" spans="1:10">
      <c r="A6" s="224"/>
      <c r="B6" s="111" t="s">
        <v>105</v>
      </c>
      <c r="C6" s="112" t="s">
        <v>106</v>
      </c>
      <c r="D6" s="112" t="s">
        <v>107</v>
      </c>
      <c r="E6" s="113" t="s">
        <v>108</v>
      </c>
      <c r="G6" s="114"/>
      <c r="H6" s="115"/>
      <c r="I6" s="115"/>
    </row>
    <row r="7" spans="1:10">
      <c r="A7" s="224"/>
      <c r="B7" s="116" t="s">
        <v>109</v>
      </c>
      <c r="C7" s="188"/>
      <c r="D7" s="188"/>
      <c r="E7" s="120">
        <f>SUM(C7:D7)/2</f>
        <v>0</v>
      </c>
      <c r="G7" s="117">
        <v>330000</v>
      </c>
      <c r="H7" s="178">
        <f>G7*E7</f>
        <v>0</v>
      </c>
      <c r="I7" s="178">
        <f>H7*5</f>
        <v>0</v>
      </c>
    </row>
    <row r="8" spans="1:10" ht="15.75" thickBot="1">
      <c r="A8" s="225"/>
      <c r="B8" s="118" t="s">
        <v>110</v>
      </c>
      <c r="C8" s="189"/>
      <c r="D8" s="189"/>
      <c r="E8" s="121">
        <f>SUM(C8:D8)/2</f>
        <v>0</v>
      </c>
      <c r="G8" s="117">
        <v>230000</v>
      </c>
      <c r="H8" s="178">
        <f>G8*E8</f>
        <v>0</v>
      </c>
      <c r="I8" s="178">
        <f>H8*5</f>
        <v>0</v>
      </c>
    </row>
    <row r="9" spans="1:10" ht="3.75" customHeight="1" thickBot="1">
      <c r="A9" s="221"/>
      <c r="B9" s="221"/>
      <c r="C9" s="221"/>
      <c r="D9" s="221"/>
      <c r="E9" s="221"/>
      <c r="G9" s="119"/>
      <c r="H9" s="179"/>
      <c r="I9" s="179"/>
    </row>
    <row r="10" spans="1:10" ht="25.5" customHeight="1">
      <c r="A10" s="223">
        <v>2</v>
      </c>
      <c r="B10" s="226" t="s">
        <v>111</v>
      </c>
      <c r="C10" s="226"/>
      <c r="D10" s="226"/>
      <c r="E10" s="227"/>
      <c r="G10" s="119"/>
      <c r="H10" s="179"/>
      <c r="I10" s="179"/>
    </row>
    <row r="11" spans="1:10">
      <c r="A11" s="224"/>
      <c r="B11" s="111" t="s">
        <v>105</v>
      </c>
      <c r="C11" s="112" t="s">
        <v>106</v>
      </c>
      <c r="D11" s="112" t="s">
        <v>107</v>
      </c>
      <c r="E11" s="113" t="s">
        <v>108</v>
      </c>
      <c r="G11" s="119"/>
      <c r="H11" s="179"/>
      <c r="I11" s="179"/>
    </row>
    <row r="12" spans="1:10">
      <c r="A12" s="224"/>
      <c r="B12" s="116" t="s">
        <v>109</v>
      </c>
      <c r="C12" s="188"/>
      <c r="D12" s="188"/>
      <c r="E12" s="120">
        <f>SUM(C12:D12)/2</f>
        <v>0</v>
      </c>
      <c r="G12" s="117">
        <v>1000</v>
      </c>
      <c r="H12" s="178">
        <f>G12*E12</f>
        <v>0</v>
      </c>
      <c r="I12" s="178">
        <f>H12*5</f>
        <v>0</v>
      </c>
    </row>
    <row r="13" spans="1:10" ht="15.75" thickBot="1">
      <c r="A13" s="225"/>
      <c r="B13" s="118" t="s">
        <v>112</v>
      </c>
      <c r="C13" s="189"/>
      <c r="D13" s="189"/>
      <c r="E13" s="121">
        <f>SUM(C13:D13)/2</f>
        <v>0</v>
      </c>
      <c r="G13" s="117">
        <v>5000</v>
      </c>
      <c r="H13" s="178">
        <f>G13*E13</f>
        <v>0</v>
      </c>
      <c r="I13" s="178">
        <f>H13*5</f>
        <v>0</v>
      </c>
    </row>
    <row r="14" spans="1:10" ht="3" customHeight="1" thickBot="1">
      <c r="A14" s="221"/>
      <c r="B14" s="221"/>
      <c r="C14" s="221"/>
      <c r="D14" s="221"/>
      <c r="E14" s="221"/>
      <c r="G14" s="119"/>
      <c r="H14" s="179"/>
      <c r="I14" s="179"/>
      <c r="J14" s="105"/>
    </row>
    <row r="15" spans="1:10" ht="25.5" customHeight="1" thickBot="1">
      <c r="A15" s="122">
        <v>3</v>
      </c>
      <c r="B15" s="228" t="s">
        <v>18</v>
      </c>
      <c r="C15" s="229"/>
      <c r="D15" s="229"/>
      <c r="E15" s="230"/>
      <c r="G15" s="108"/>
      <c r="H15" s="180"/>
      <c r="I15" s="180"/>
    </row>
    <row r="16" spans="1:10">
      <c r="A16" s="223"/>
      <c r="B16" s="123" t="s">
        <v>113</v>
      </c>
      <c r="C16" s="124" t="s">
        <v>114</v>
      </c>
      <c r="D16" s="124" t="s">
        <v>46</v>
      </c>
      <c r="E16" s="125" t="s">
        <v>108</v>
      </c>
      <c r="G16" s="119"/>
      <c r="H16" s="179"/>
      <c r="I16" s="179"/>
    </row>
    <row r="17" spans="1:9" ht="30">
      <c r="A17" s="224"/>
      <c r="B17" s="116" t="s">
        <v>115</v>
      </c>
      <c r="C17" s="192"/>
      <c r="D17" s="198"/>
      <c r="E17" s="120">
        <f>C17</f>
        <v>0</v>
      </c>
      <c r="G17" s="126">
        <v>12</v>
      </c>
      <c r="H17" s="178">
        <f>G17*E17</f>
        <v>0</v>
      </c>
      <c r="I17" s="178">
        <f>H17*5</f>
        <v>0</v>
      </c>
    </row>
    <row r="18" spans="1:9">
      <c r="A18" s="224"/>
      <c r="B18" s="116" t="s">
        <v>116</v>
      </c>
      <c r="C18" s="192"/>
      <c r="D18" s="198"/>
      <c r="E18" s="120">
        <f>C18</f>
        <v>0</v>
      </c>
      <c r="G18" s="126"/>
      <c r="H18" s="178">
        <f>E18</f>
        <v>0</v>
      </c>
      <c r="I18" s="178">
        <f>H18</f>
        <v>0</v>
      </c>
    </row>
    <row r="19" spans="1:9" ht="45">
      <c r="A19" s="224"/>
      <c r="B19" s="116" t="s">
        <v>117</v>
      </c>
      <c r="C19" s="192"/>
      <c r="D19" s="197">
        <v>2</v>
      </c>
      <c r="E19" s="120">
        <f>C19*D19</f>
        <v>0</v>
      </c>
      <c r="G19" s="126">
        <v>12</v>
      </c>
      <c r="H19" s="178">
        <f t="shared" ref="H19:I21" si="0">G19*E19</f>
        <v>0</v>
      </c>
      <c r="I19" s="178">
        <f t="shared" ref="I19:I22" si="1">H19*5</f>
        <v>0</v>
      </c>
    </row>
    <row r="20" spans="1:9" ht="90">
      <c r="A20" s="224"/>
      <c r="B20" s="116" t="s">
        <v>118</v>
      </c>
      <c r="C20" s="192"/>
      <c r="D20" s="197">
        <v>40</v>
      </c>
      <c r="E20" s="120">
        <f>C20*D20</f>
        <v>0</v>
      </c>
      <c r="G20" s="126">
        <v>12</v>
      </c>
      <c r="H20" s="178">
        <f t="shared" si="0"/>
        <v>0</v>
      </c>
      <c r="I20" s="178">
        <f t="shared" si="1"/>
        <v>0</v>
      </c>
    </row>
    <row r="21" spans="1:9" ht="15.75" thickBot="1">
      <c r="A21" s="225"/>
      <c r="B21" s="118" t="s">
        <v>119</v>
      </c>
      <c r="C21" s="193"/>
      <c r="D21" s="128"/>
      <c r="E21" s="121">
        <f>C21</f>
        <v>0</v>
      </c>
      <c r="G21" s="126">
        <v>12</v>
      </c>
      <c r="H21" s="178">
        <f t="shared" si="0"/>
        <v>0</v>
      </c>
      <c r="I21" s="178">
        <f t="shared" si="1"/>
        <v>0</v>
      </c>
    </row>
    <row r="22" spans="1:9">
      <c r="A22" s="129"/>
      <c r="B22" s="130"/>
      <c r="C22" s="131"/>
      <c r="D22" s="132"/>
      <c r="E22" s="133"/>
      <c r="G22" s="119" t="s">
        <v>108</v>
      </c>
      <c r="H22" s="181">
        <f>H17+H19+H20+H21+H18</f>
        <v>0</v>
      </c>
      <c r="I22" s="178">
        <f t="shared" si="1"/>
        <v>0</v>
      </c>
    </row>
    <row r="23" spans="1:9" ht="3" customHeight="1" thickBot="1">
      <c r="A23" s="221"/>
      <c r="B23" s="221"/>
      <c r="C23" s="221"/>
      <c r="D23" s="221"/>
      <c r="E23" s="221"/>
      <c r="G23" s="119"/>
      <c r="H23" s="179"/>
      <c r="I23" s="179"/>
    </row>
    <row r="24" spans="1:9" ht="24.75" customHeight="1" thickBot="1">
      <c r="A24" s="236">
        <v>4</v>
      </c>
      <c r="B24" s="239" t="s">
        <v>120</v>
      </c>
      <c r="C24" s="240"/>
      <c r="D24" s="134"/>
      <c r="E24" s="134"/>
      <c r="G24" s="119"/>
      <c r="H24" s="179"/>
      <c r="I24" s="179"/>
    </row>
    <row r="25" spans="1:9" ht="30">
      <c r="A25" s="237"/>
      <c r="B25" s="135" t="s">
        <v>121</v>
      </c>
      <c r="C25" s="190"/>
      <c r="D25" s="132"/>
      <c r="E25" s="132"/>
      <c r="G25" s="119"/>
      <c r="H25" s="179"/>
      <c r="I25" s="179"/>
    </row>
    <row r="26" spans="1:9">
      <c r="A26" s="237"/>
      <c r="B26" s="135" t="s">
        <v>122</v>
      </c>
      <c r="C26" s="190"/>
      <c r="D26" s="132"/>
      <c r="E26" s="132"/>
      <c r="G26" s="119"/>
      <c r="H26" s="179"/>
      <c r="I26" s="179"/>
    </row>
    <row r="27" spans="1:9">
      <c r="A27" s="237"/>
      <c r="B27" s="135" t="s">
        <v>123</v>
      </c>
      <c r="C27" s="190"/>
      <c r="D27" s="132"/>
      <c r="E27" s="132"/>
      <c r="G27" s="119"/>
      <c r="H27" s="179"/>
      <c r="I27" s="179"/>
    </row>
    <row r="28" spans="1:9" ht="15.75" thickBot="1">
      <c r="A28" s="238"/>
      <c r="B28" s="136" t="s">
        <v>108</v>
      </c>
      <c r="C28" s="191">
        <f>SUM(C25:C27)</f>
        <v>0</v>
      </c>
      <c r="D28" s="132"/>
      <c r="E28" s="132"/>
      <c r="G28" s="126">
        <v>50</v>
      </c>
      <c r="H28" s="178">
        <f>G28*C28</f>
        <v>0</v>
      </c>
      <c r="I28" s="178">
        <f>H28*5</f>
        <v>0</v>
      </c>
    </row>
    <row r="29" spans="1:9" ht="3.75" customHeight="1" thickBot="1">
      <c r="A29" s="137"/>
      <c r="B29" s="138"/>
      <c r="C29" s="132"/>
      <c r="D29" s="132"/>
      <c r="E29" s="132"/>
      <c r="G29" s="119"/>
      <c r="H29" s="179"/>
      <c r="I29" s="179"/>
    </row>
    <row r="30" spans="1:9" ht="24.75" customHeight="1" thickBot="1">
      <c r="A30" s="223">
        <v>5</v>
      </c>
      <c r="B30" s="226" t="s">
        <v>21</v>
      </c>
      <c r="C30" s="226"/>
      <c r="D30" s="226"/>
      <c r="E30" s="227"/>
      <c r="G30" s="108"/>
      <c r="H30" s="180"/>
      <c r="I30" s="180"/>
    </row>
    <row r="31" spans="1:9" ht="60">
      <c r="A31" s="224"/>
      <c r="B31" s="116" t="s">
        <v>124</v>
      </c>
      <c r="C31" s="188"/>
      <c r="D31" s="127"/>
      <c r="E31" s="139">
        <f>C31</f>
        <v>0</v>
      </c>
      <c r="G31" s="119">
        <v>200</v>
      </c>
      <c r="H31" s="178">
        <f>G31*E31</f>
        <v>0</v>
      </c>
      <c r="I31" s="178">
        <f t="shared" ref="I31:I33" si="2">H31*5</f>
        <v>0</v>
      </c>
    </row>
    <row r="32" spans="1:9" ht="30.75" thickBot="1">
      <c r="A32" s="225"/>
      <c r="B32" s="118" t="s">
        <v>125</v>
      </c>
      <c r="C32" s="189"/>
      <c r="D32" s="128"/>
      <c r="E32" s="140">
        <f>C32</f>
        <v>0</v>
      </c>
      <c r="G32" s="119">
        <v>200000</v>
      </c>
      <c r="H32" s="178">
        <f>G32*E32</f>
        <v>0</v>
      </c>
      <c r="I32" s="178">
        <f t="shared" si="2"/>
        <v>0</v>
      </c>
    </row>
    <row r="33" spans="1:9">
      <c r="A33" s="141"/>
      <c r="B33" s="130"/>
      <c r="C33" s="131"/>
      <c r="D33" s="132"/>
      <c r="E33" s="132"/>
      <c r="G33" s="119" t="s">
        <v>108</v>
      </c>
      <c r="H33" s="181">
        <f>H31+H32</f>
        <v>0</v>
      </c>
      <c r="I33" s="178">
        <f t="shared" si="2"/>
        <v>0</v>
      </c>
    </row>
    <row r="34" spans="1:9" ht="3.75" customHeight="1" thickBot="1">
      <c r="A34" s="137"/>
      <c r="B34" s="138"/>
      <c r="C34" s="132"/>
      <c r="D34" s="132"/>
      <c r="E34" s="132"/>
      <c r="G34" s="119"/>
      <c r="H34" s="179"/>
      <c r="I34" s="179"/>
    </row>
    <row r="35" spans="1:9" ht="13.5" customHeight="1">
      <c r="A35" s="241" t="s">
        <v>126</v>
      </c>
      <c r="B35" s="242"/>
      <c r="C35" s="142"/>
      <c r="D35" s="142"/>
      <c r="E35" s="134"/>
      <c r="G35" s="119"/>
      <c r="H35" s="179"/>
      <c r="I35" s="179"/>
    </row>
    <row r="36" spans="1:9">
      <c r="A36" s="143" t="s">
        <v>113</v>
      </c>
      <c r="B36" s="113" t="s">
        <v>127</v>
      </c>
      <c r="C36" s="134"/>
      <c r="D36" s="134"/>
      <c r="G36" s="119"/>
      <c r="H36" s="179"/>
      <c r="I36" s="179"/>
    </row>
    <row r="37" spans="1:9" ht="45">
      <c r="A37" s="144" t="s">
        <v>128</v>
      </c>
      <c r="B37" s="185"/>
      <c r="C37" s="145"/>
      <c r="D37" s="146"/>
      <c r="G37" s="119"/>
      <c r="H37" s="179"/>
      <c r="I37" s="179"/>
    </row>
    <row r="38" spans="1:9" ht="45">
      <c r="A38" s="144" t="s">
        <v>129</v>
      </c>
      <c r="B38" s="185"/>
      <c r="C38" s="145"/>
      <c r="D38" s="146"/>
      <c r="G38" s="119"/>
      <c r="H38" s="179"/>
      <c r="I38" s="179"/>
    </row>
    <row r="39" spans="1:9">
      <c r="A39" s="144" t="s">
        <v>130</v>
      </c>
      <c r="B39" s="185"/>
      <c r="C39" s="145"/>
      <c r="D39" s="146"/>
      <c r="G39" s="119"/>
      <c r="H39" s="179"/>
      <c r="I39" s="179"/>
    </row>
    <row r="40" spans="1:9">
      <c r="A40" s="144" t="s">
        <v>131</v>
      </c>
      <c r="B40" s="185"/>
      <c r="C40" s="145"/>
      <c r="D40" s="146"/>
      <c r="G40" s="119"/>
      <c r="H40" s="179"/>
      <c r="I40" s="179"/>
    </row>
    <row r="41" spans="1:9">
      <c r="A41" s="144" t="s">
        <v>132</v>
      </c>
      <c r="B41" s="185"/>
      <c r="C41" s="145"/>
      <c r="D41" s="146"/>
      <c r="G41" s="119"/>
      <c r="H41" s="179"/>
      <c r="I41" s="179"/>
    </row>
    <row r="42" spans="1:9">
      <c r="A42" s="144" t="s">
        <v>133</v>
      </c>
      <c r="B42" s="185"/>
      <c r="C42" s="145"/>
      <c r="D42" s="146"/>
      <c r="G42" s="119"/>
      <c r="H42" s="179"/>
      <c r="I42" s="179"/>
    </row>
    <row r="43" spans="1:9" ht="45">
      <c r="A43" s="144" t="s">
        <v>134</v>
      </c>
      <c r="B43" s="185"/>
      <c r="C43" s="145"/>
      <c r="D43" s="146"/>
      <c r="G43" s="119"/>
      <c r="H43" s="179"/>
      <c r="I43" s="179"/>
    </row>
    <row r="44" spans="1:9" ht="45">
      <c r="A44" s="144" t="s">
        <v>135</v>
      </c>
      <c r="B44" s="185"/>
      <c r="C44" s="145"/>
      <c r="D44" s="146"/>
      <c r="G44" s="119"/>
      <c r="H44" s="179"/>
      <c r="I44" s="179"/>
    </row>
    <row r="45" spans="1:9" ht="45">
      <c r="A45" s="144" t="s">
        <v>136</v>
      </c>
      <c r="B45" s="185"/>
      <c r="C45" s="145"/>
      <c r="D45" s="146"/>
      <c r="G45" s="119"/>
      <c r="H45" s="179"/>
      <c r="I45" s="179"/>
    </row>
    <row r="46" spans="1:9">
      <c r="A46" s="144" t="s">
        <v>137</v>
      </c>
      <c r="B46" s="185"/>
      <c r="C46" s="145"/>
      <c r="D46" s="146"/>
      <c r="G46" s="119"/>
      <c r="H46" s="179"/>
      <c r="I46" s="179"/>
    </row>
    <row r="47" spans="1:9">
      <c r="A47" s="144" t="s">
        <v>138</v>
      </c>
      <c r="B47" s="185"/>
      <c r="C47" s="146"/>
      <c r="D47" s="146"/>
      <c r="G47" s="119"/>
      <c r="H47" s="179"/>
      <c r="I47" s="179"/>
    </row>
    <row r="48" spans="1:9">
      <c r="A48" s="144" t="s">
        <v>139</v>
      </c>
      <c r="B48" s="185"/>
      <c r="C48" s="146"/>
      <c r="D48" s="146"/>
      <c r="G48" s="119"/>
      <c r="H48" s="179"/>
      <c r="I48" s="179"/>
    </row>
    <row r="49" spans="1:9">
      <c r="A49" s="144" t="s">
        <v>140</v>
      </c>
      <c r="B49" s="185"/>
      <c r="C49" s="146"/>
      <c r="D49" s="146"/>
      <c r="G49" s="119"/>
      <c r="H49" s="179"/>
      <c r="I49" s="179"/>
    </row>
    <row r="50" spans="1:9">
      <c r="A50" s="144" t="s">
        <v>141</v>
      </c>
      <c r="B50" s="185"/>
      <c r="C50" s="146"/>
      <c r="D50" s="146"/>
      <c r="G50" s="119"/>
      <c r="H50" s="179"/>
      <c r="I50" s="179"/>
    </row>
    <row r="51" spans="1:9">
      <c r="A51" s="144" t="s">
        <v>142</v>
      </c>
      <c r="B51" s="185"/>
      <c r="C51" s="146"/>
      <c r="D51" s="146"/>
      <c r="G51" s="119"/>
      <c r="H51" s="179"/>
      <c r="I51" s="179"/>
    </row>
    <row r="52" spans="1:9">
      <c r="A52" s="144" t="s">
        <v>143</v>
      </c>
      <c r="B52" s="185"/>
      <c r="C52" s="146"/>
      <c r="D52" s="146"/>
      <c r="G52" s="119"/>
      <c r="H52" s="179"/>
      <c r="I52" s="179"/>
    </row>
    <row r="53" spans="1:9">
      <c r="A53" s="144" t="s">
        <v>144</v>
      </c>
      <c r="B53" s="185"/>
      <c r="C53" s="146"/>
      <c r="D53" s="146"/>
      <c r="G53" s="119"/>
      <c r="H53" s="179"/>
      <c r="I53" s="179"/>
    </row>
    <row r="54" spans="1:9">
      <c r="A54" s="144" t="s">
        <v>145</v>
      </c>
      <c r="B54" s="185"/>
      <c r="C54" s="146"/>
      <c r="D54" s="146"/>
      <c r="G54" s="119"/>
      <c r="H54" s="179"/>
      <c r="I54" s="179"/>
    </row>
    <row r="55" spans="1:9">
      <c r="A55" s="144" t="s">
        <v>146</v>
      </c>
      <c r="B55" s="185"/>
      <c r="C55" s="146"/>
      <c r="D55" s="146"/>
      <c r="G55" s="119"/>
      <c r="H55" s="179"/>
      <c r="I55" s="179"/>
    </row>
    <row r="56" spans="1:9">
      <c r="A56" s="144" t="s">
        <v>147</v>
      </c>
      <c r="B56" s="185"/>
      <c r="C56" s="146"/>
      <c r="D56" s="146"/>
      <c r="G56" s="119"/>
      <c r="H56" s="179"/>
      <c r="I56" s="179"/>
    </row>
    <row r="57" spans="1:9">
      <c r="A57" s="144" t="s">
        <v>148</v>
      </c>
      <c r="B57" s="185"/>
      <c r="C57" s="146"/>
      <c r="D57" s="146"/>
      <c r="G57" s="119"/>
      <c r="H57" s="179"/>
      <c r="I57" s="179"/>
    </row>
    <row r="58" spans="1:9">
      <c r="A58" s="144" t="s">
        <v>149</v>
      </c>
      <c r="B58" s="185"/>
      <c r="C58" s="146"/>
      <c r="D58" s="146"/>
      <c r="G58" s="119"/>
      <c r="H58" s="179"/>
      <c r="I58" s="179"/>
    </row>
    <row r="59" spans="1:9">
      <c r="A59" s="144" t="s">
        <v>150</v>
      </c>
      <c r="B59" s="185"/>
      <c r="C59" s="146"/>
      <c r="D59" s="146"/>
      <c r="G59" s="119"/>
      <c r="H59" s="179"/>
      <c r="I59" s="179"/>
    </row>
    <row r="60" spans="1:9">
      <c r="A60" s="144" t="s">
        <v>151</v>
      </c>
      <c r="B60" s="185"/>
      <c r="C60" s="146"/>
      <c r="D60" s="146"/>
      <c r="G60" s="119"/>
      <c r="H60" s="179"/>
      <c r="I60" s="179"/>
    </row>
    <row r="61" spans="1:9">
      <c r="A61" s="144" t="s">
        <v>152</v>
      </c>
      <c r="B61" s="185"/>
      <c r="C61" s="146"/>
      <c r="D61" s="146"/>
      <c r="G61" s="119"/>
      <c r="H61" s="179"/>
      <c r="I61" s="179"/>
    </row>
    <row r="62" spans="1:9" ht="30">
      <c r="A62" s="144" t="s">
        <v>153</v>
      </c>
      <c r="B62" s="185"/>
      <c r="C62" s="146"/>
      <c r="D62" s="146"/>
      <c r="G62" s="119"/>
      <c r="H62" s="179"/>
      <c r="I62" s="179"/>
    </row>
    <row r="63" spans="1:9" ht="30">
      <c r="A63" s="144" t="s">
        <v>154</v>
      </c>
      <c r="B63" s="185"/>
      <c r="C63" s="146"/>
      <c r="D63" s="146"/>
      <c r="G63" s="119"/>
      <c r="H63" s="179"/>
      <c r="I63" s="179"/>
    </row>
    <row r="64" spans="1:9">
      <c r="A64" s="144" t="s">
        <v>155</v>
      </c>
      <c r="B64" s="185"/>
      <c r="C64" s="146"/>
      <c r="D64" s="146"/>
      <c r="G64" s="119"/>
      <c r="H64" s="179"/>
      <c r="I64" s="179"/>
    </row>
    <row r="65" spans="1:9">
      <c r="A65" s="144" t="s">
        <v>156</v>
      </c>
      <c r="B65" s="185"/>
      <c r="C65" s="146"/>
      <c r="D65" s="146"/>
      <c r="G65" s="119"/>
      <c r="H65" s="179"/>
      <c r="I65" s="179"/>
    </row>
    <row r="66" spans="1:9">
      <c r="A66" s="144" t="s">
        <v>157</v>
      </c>
      <c r="B66" s="185"/>
      <c r="C66" s="146"/>
      <c r="D66" s="146"/>
      <c r="G66" s="119"/>
      <c r="H66" s="179"/>
      <c r="I66" s="179"/>
    </row>
    <row r="67" spans="1:9">
      <c r="A67" s="144" t="s">
        <v>158</v>
      </c>
      <c r="B67" s="185"/>
      <c r="C67" s="146"/>
      <c r="D67" s="146"/>
      <c r="G67" s="119"/>
      <c r="H67" s="179"/>
      <c r="I67" s="179"/>
    </row>
    <row r="68" spans="1:9">
      <c r="A68" s="144" t="s">
        <v>159</v>
      </c>
      <c r="B68" s="185"/>
      <c r="C68" s="146"/>
      <c r="D68" s="146"/>
      <c r="G68" s="119"/>
      <c r="H68" s="179"/>
      <c r="I68" s="179"/>
    </row>
    <row r="69" spans="1:9" ht="30">
      <c r="A69" s="144" t="s">
        <v>160</v>
      </c>
      <c r="B69" s="185"/>
      <c r="C69" s="146"/>
      <c r="D69" s="146"/>
      <c r="G69" s="119"/>
      <c r="H69" s="179"/>
      <c r="I69" s="179"/>
    </row>
    <row r="70" spans="1:9">
      <c r="A70" s="144" t="s">
        <v>161</v>
      </c>
      <c r="B70" s="185"/>
      <c r="C70" s="146"/>
      <c r="D70" s="146"/>
      <c r="G70" s="119"/>
      <c r="H70" s="179"/>
      <c r="I70" s="179"/>
    </row>
    <row r="71" spans="1:9">
      <c r="A71" s="144" t="s">
        <v>162</v>
      </c>
      <c r="B71" s="185"/>
      <c r="C71" s="146"/>
      <c r="D71" s="146"/>
      <c r="G71" s="119"/>
      <c r="H71" s="179"/>
      <c r="I71" s="179"/>
    </row>
    <row r="72" spans="1:9" ht="27" customHeight="1">
      <c r="A72" s="144" t="s">
        <v>163</v>
      </c>
      <c r="B72" s="185"/>
      <c r="C72" s="146"/>
      <c r="D72" s="146"/>
      <c r="G72" s="119"/>
      <c r="H72" s="179"/>
      <c r="I72" s="179"/>
    </row>
    <row r="73" spans="1:9" ht="33" customHeight="1">
      <c r="A73" s="144" t="s">
        <v>164</v>
      </c>
      <c r="B73" s="185"/>
      <c r="C73" s="146"/>
      <c r="D73" s="146"/>
      <c r="G73" s="119"/>
      <c r="H73" s="179"/>
      <c r="I73" s="179"/>
    </row>
    <row r="74" spans="1:9">
      <c r="A74" s="144" t="s">
        <v>165</v>
      </c>
      <c r="B74" s="185"/>
      <c r="C74" s="146"/>
      <c r="D74" s="146"/>
      <c r="G74" s="119"/>
      <c r="H74" s="179"/>
      <c r="I74" s="179"/>
    </row>
    <row r="75" spans="1:9" ht="37.15" customHeight="1">
      <c r="A75" s="144" t="s">
        <v>166</v>
      </c>
      <c r="B75" s="185"/>
      <c r="C75" s="146"/>
      <c r="D75" s="146"/>
      <c r="G75" s="119"/>
      <c r="H75" s="179"/>
      <c r="I75" s="179"/>
    </row>
    <row r="76" spans="1:9" ht="44.45" customHeight="1">
      <c r="A76" s="144" t="s">
        <v>167</v>
      </c>
      <c r="B76" s="185"/>
      <c r="C76" s="146"/>
      <c r="D76" s="146"/>
      <c r="G76" s="119"/>
      <c r="H76" s="179"/>
      <c r="I76" s="179"/>
    </row>
    <row r="77" spans="1:9" ht="30">
      <c r="A77" s="144" t="s">
        <v>168</v>
      </c>
      <c r="B77" s="185"/>
      <c r="C77" s="146"/>
      <c r="D77" s="146"/>
      <c r="G77" s="119"/>
      <c r="H77" s="179"/>
      <c r="I77" s="179"/>
    </row>
    <row r="78" spans="1:9" ht="30">
      <c r="A78" s="144" t="s">
        <v>169</v>
      </c>
      <c r="B78" s="185"/>
      <c r="C78" s="146"/>
      <c r="D78" s="146"/>
      <c r="G78" s="119"/>
      <c r="H78" s="179"/>
      <c r="I78" s="179"/>
    </row>
    <row r="79" spans="1:9" ht="30">
      <c r="A79" s="144" t="s">
        <v>170</v>
      </c>
      <c r="B79" s="185"/>
      <c r="C79" s="146"/>
      <c r="D79" s="146"/>
      <c r="G79" s="119"/>
      <c r="H79" s="179"/>
      <c r="I79" s="179"/>
    </row>
    <row r="80" spans="1:9" ht="30">
      <c r="A80" s="144" t="s">
        <v>171</v>
      </c>
      <c r="B80" s="185"/>
      <c r="C80" s="146"/>
      <c r="D80" s="146"/>
      <c r="G80" s="119"/>
      <c r="H80" s="179"/>
      <c r="I80" s="179"/>
    </row>
    <row r="81" spans="1:9" ht="30.75" thickBot="1">
      <c r="A81" s="147" t="s">
        <v>172</v>
      </c>
      <c r="B81" s="186"/>
      <c r="C81" s="146"/>
      <c r="D81" s="146"/>
      <c r="G81" s="119"/>
      <c r="H81" s="179"/>
      <c r="I81" s="179"/>
    </row>
    <row r="82" spans="1:9">
      <c r="A82" s="148" t="s">
        <v>108</v>
      </c>
      <c r="B82" s="187">
        <f>SUM(B37:B81)</f>
        <v>0</v>
      </c>
      <c r="C82" s="132"/>
      <c r="D82" s="132"/>
      <c r="G82" s="119">
        <v>100</v>
      </c>
      <c r="H82" s="178">
        <f>B82*100</f>
        <v>0</v>
      </c>
      <c r="I82" s="178">
        <f t="shared" ref="I82" si="3">H82*5</f>
        <v>0</v>
      </c>
    </row>
    <row r="83" spans="1:9" ht="6" customHeight="1" thickBot="1">
      <c r="A83" s="137"/>
      <c r="B83" s="138"/>
      <c r="C83" s="132"/>
      <c r="D83" s="132"/>
      <c r="E83" s="132"/>
      <c r="G83" s="119"/>
      <c r="H83" s="179"/>
      <c r="I83" s="179"/>
    </row>
    <row r="84" spans="1:9" ht="15.75" thickBot="1">
      <c r="A84" s="149">
        <v>5</v>
      </c>
      <c r="B84" s="243" t="s">
        <v>173</v>
      </c>
      <c r="C84" s="243"/>
      <c r="D84" s="243"/>
      <c r="E84" s="244"/>
      <c r="G84" s="119"/>
      <c r="H84" s="179"/>
      <c r="I84" s="179"/>
    </row>
    <row r="85" spans="1:9" ht="51" customHeight="1">
      <c r="A85" s="231" t="s">
        <v>174</v>
      </c>
      <c r="B85" s="234" t="s">
        <v>175</v>
      </c>
      <c r="C85" s="234"/>
      <c r="D85" s="234"/>
      <c r="E85" s="235"/>
      <c r="G85" s="119"/>
      <c r="H85" s="179"/>
      <c r="I85" s="179"/>
    </row>
    <row r="86" spans="1:9">
      <c r="A86" s="232"/>
      <c r="B86" s="150" t="s">
        <v>176</v>
      </c>
      <c r="C86" s="127" t="s">
        <v>177</v>
      </c>
      <c r="D86" s="127" t="s">
        <v>178</v>
      </c>
      <c r="E86" s="113" t="s">
        <v>108</v>
      </c>
      <c r="G86" s="119"/>
      <c r="H86" s="179"/>
      <c r="I86" s="179"/>
    </row>
    <row r="87" spans="1:9">
      <c r="A87" s="232"/>
      <c r="B87" s="151"/>
      <c r="C87" s="152"/>
      <c r="D87" s="184"/>
      <c r="E87" s="176">
        <f>C87*D87</f>
        <v>0</v>
      </c>
      <c r="G87" s="119"/>
      <c r="H87" s="179"/>
      <c r="I87" s="179"/>
    </row>
    <row r="88" spans="1:9">
      <c r="A88" s="232"/>
      <c r="B88" s="151"/>
      <c r="C88" s="152"/>
      <c r="D88" s="184"/>
      <c r="E88" s="176">
        <f>C88*D88</f>
        <v>0</v>
      </c>
      <c r="G88" s="119"/>
      <c r="H88" s="179"/>
      <c r="I88" s="179"/>
    </row>
    <row r="89" spans="1:9">
      <c r="A89" s="232"/>
      <c r="B89" s="151"/>
      <c r="C89" s="152"/>
      <c r="D89" s="184"/>
      <c r="E89" s="176">
        <f>C89*D89</f>
        <v>0</v>
      </c>
      <c r="G89" s="119"/>
      <c r="H89" s="179"/>
      <c r="I89" s="179"/>
    </row>
    <row r="90" spans="1:9">
      <c r="A90" s="232"/>
      <c r="B90" s="151"/>
      <c r="C90" s="152"/>
      <c r="D90" s="184"/>
      <c r="E90" s="176">
        <f>C90*D90</f>
        <v>0</v>
      </c>
      <c r="G90" s="119"/>
      <c r="H90" s="179"/>
      <c r="I90" s="179"/>
    </row>
    <row r="91" spans="1:9">
      <c r="A91" s="232"/>
      <c r="B91" s="151"/>
      <c r="C91" s="152"/>
      <c r="D91" s="184"/>
      <c r="E91" s="176">
        <f>C91*D91</f>
        <v>0</v>
      </c>
      <c r="G91" s="119"/>
      <c r="H91" s="179"/>
      <c r="I91" s="179"/>
    </row>
    <row r="92" spans="1:9" ht="15.75" thickBot="1">
      <c r="A92" s="233"/>
      <c r="B92" s="153" t="s">
        <v>108</v>
      </c>
      <c r="C92" s="154"/>
      <c r="D92" s="154"/>
      <c r="E92" s="177">
        <f>SUM(E87:E91)</f>
        <v>0</v>
      </c>
      <c r="G92" s="126">
        <v>10</v>
      </c>
      <c r="H92" s="178">
        <f>G92*E92</f>
        <v>0</v>
      </c>
      <c r="I92" s="178">
        <f t="shared" ref="I92" si="4">H92*5</f>
        <v>0</v>
      </c>
    </row>
    <row r="93" spans="1:9" ht="4.5" customHeight="1" thickBot="1">
      <c r="A93" s="155"/>
      <c r="B93" s="156"/>
      <c r="C93" s="154"/>
      <c r="D93" s="154"/>
      <c r="E93" s="157"/>
      <c r="G93" s="119"/>
      <c r="H93" s="179"/>
      <c r="I93" s="179"/>
    </row>
    <row r="94" spans="1:9" ht="63" customHeight="1">
      <c r="A94" s="231" t="s">
        <v>179</v>
      </c>
      <c r="B94" s="234" t="s">
        <v>180</v>
      </c>
      <c r="C94" s="234"/>
      <c r="D94" s="234"/>
      <c r="E94" s="235"/>
      <c r="G94" s="119"/>
      <c r="H94" s="182"/>
      <c r="I94" s="182"/>
    </row>
    <row r="95" spans="1:9">
      <c r="A95" s="232"/>
      <c r="B95" s="143" t="s">
        <v>176</v>
      </c>
      <c r="C95" s="127" t="s">
        <v>177</v>
      </c>
      <c r="D95" s="127" t="s">
        <v>178</v>
      </c>
      <c r="E95" s="113" t="s">
        <v>108</v>
      </c>
      <c r="G95" s="119"/>
      <c r="H95" s="179"/>
      <c r="I95" s="179"/>
    </row>
    <row r="96" spans="1:9">
      <c r="A96" s="232"/>
      <c r="B96" s="158"/>
      <c r="C96" s="152"/>
      <c r="D96" s="184"/>
      <c r="E96" s="176">
        <f>C96*D96</f>
        <v>0</v>
      </c>
      <c r="G96" s="119"/>
      <c r="H96" s="179"/>
      <c r="I96" s="179"/>
    </row>
    <row r="97" spans="1:9">
      <c r="A97" s="232"/>
      <c r="B97" s="158"/>
      <c r="C97" s="152"/>
      <c r="D97" s="184"/>
      <c r="E97" s="176">
        <f>C97*D97</f>
        <v>0</v>
      </c>
      <c r="G97" s="119"/>
      <c r="H97" s="179"/>
      <c r="I97" s="179"/>
    </row>
    <row r="98" spans="1:9">
      <c r="A98" s="232"/>
      <c r="B98" s="158"/>
      <c r="C98" s="152"/>
      <c r="D98" s="184"/>
      <c r="E98" s="176">
        <f>C98*D98</f>
        <v>0</v>
      </c>
      <c r="G98" s="119"/>
      <c r="H98" s="179"/>
      <c r="I98" s="179"/>
    </row>
    <row r="99" spans="1:9">
      <c r="A99" s="232"/>
      <c r="B99" s="151"/>
      <c r="C99" s="152"/>
      <c r="D99" s="184"/>
      <c r="E99" s="176">
        <f>C99*D99</f>
        <v>0</v>
      </c>
      <c r="G99" s="119"/>
      <c r="H99" s="179"/>
      <c r="I99" s="179"/>
    </row>
    <row r="100" spans="1:9">
      <c r="A100" s="232"/>
      <c r="B100" s="158"/>
      <c r="C100" s="152"/>
      <c r="D100" s="184"/>
      <c r="E100" s="176">
        <f>C100*D100</f>
        <v>0</v>
      </c>
      <c r="G100" s="119"/>
      <c r="H100" s="179"/>
      <c r="I100" s="179"/>
    </row>
    <row r="101" spans="1:9" ht="15.75" thickBot="1">
      <c r="A101" s="233"/>
      <c r="B101" s="159" t="s">
        <v>108</v>
      </c>
      <c r="C101" s="154"/>
      <c r="D101" s="154"/>
      <c r="E101" s="177">
        <f>SUM(E96:E100)</f>
        <v>0</v>
      </c>
      <c r="G101" s="126">
        <v>20</v>
      </c>
      <c r="H101" s="178">
        <f>G101*E101</f>
        <v>0</v>
      </c>
      <c r="I101" s="178">
        <f t="shared" ref="I101" si="5">H101*5</f>
        <v>0</v>
      </c>
    </row>
    <row r="102" spans="1:9" ht="4.5" customHeight="1">
      <c r="G102" s="114"/>
      <c r="H102" s="179"/>
      <c r="I102" s="179"/>
    </row>
    <row r="103" spans="1:9" ht="4.5" customHeight="1" thickBot="1">
      <c r="G103" s="114"/>
      <c r="H103" s="183"/>
      <c r="I103" s="183"/>
    </row>
    <row r="104" spans="1:9" ht="15.75" thickTop="1">
      <c r="G104" s="160" t="s">
        <v>181</v>
      </c>
      <c r="H104" s="161">
        <f>H7+H8+H12+H13+H17+H19+H20+H21+H28+H31+H32+H82+H92+H101</f>
        <v>0</v>
      </c>
      <c r="I104" s="161">
        <f t="shared" ref="I104" si="6">H104*5</f>
        <v>0</v>
      </c>
    </row>
    <row r="105" spans="1:9" ht="4.5" customHeight="1" thickBot="1">
      <c r="G105" s="162"/>
      <c r="H105" s="163"/>
      <c r="I105" s="163"/>
    </row>
    <row r="106" spans="1:9" ht="30" customHeight="1">
      <c r="A106" s="164" t="s">
        <v>32</v>
      </c>
      <c r="B106" s="173"/>
      <c r="C106" s="174"/>
      <c r="D106" s="175"/>
    </row>
    <row r="107" spans="1:9" ht="30" customHeight="1">
      <c r="A107" s="165" t="s">
        <v>33</v>
      </c>
      <c r="B107" s="167"/>
      <c r="C107" s="168"/>
      <c r="D107" s="169"/>
    </row>
    <row r="108" spans="1:9" ht="30" customHeight="1" thickBot="1">
      <c r="A108" s="166" t="s">
        <v>34</v>
      </c>
      <c r="B108" s="170"/>
      <c r="C108" s="171"/>
      <c r="D108" s="172"/>
    </row>
    <row r="109" spans="1:9" ht="15" customHeight="1"/>
    <row r="110" spans="1:9" ht="15" customHeight="1"/>
    <row r="111" spans="1:9" ht="15" customHeight="1"/>
    <row r="112" spans="1:9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</sheetData>
  <protectedRanges>
    <protectedRange sqref="B106:D108" name="Bereik5"/>
    <protectedRange sqref="B96:D100 B87:D91" name="Bereik4"/>
    <protectedRange sqref="B37:B81" name="Bereik3"/>
    <protectedRange sqref="C12:D14 C25:C27 C17:D22 C31:C33" name="Bereik2"/>
    <protectedRange sqref="C7:D8" name="Bereik1"/>
  </protectedRanges>
  <mergeCells count="20">
    <mergeCell ref="B15:E15"/>
    <mergeCell ref="A94:A101"/>
    <mergeCell ref="B94:E94"/>
    <mergeCell ref="A16:A21"/>
    <mergeCell ref="B30:E30"/>
    <mergeCell ref="A30:A32"/>
    <mergeCell ref="A85:A92"/>
    <mergeCell ref="B85:E85"/>
    <mergeCell ref="A23:E23"/>
    <mergeCell ref="A24:A28"/>
    <mergeCell ref="B24:C24"/>
    <mergeCell ref="A35:B35"/>
    <mergeCell ref="B84:E84"/>
    <mergeCell ref="A14:E14"/>
    <mergeCell ref="A3:H3"/>
    <mergeCell ref="A5:A8"/>
    <mergeCell ref="B5:E5"/>
    <mergeCell ref="A9:E9"/>
    <mergeCell ref="A10:A13"/>
    <mergeCell ref="B10:E10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8FD2D-1229-49DE-8CEC-6565E6F034A2}">
  <dimension ref="A1:K11"/>
  <sheetViews>
    <sheetView workbookViewId="0">
      <selection activeCell="A3" sqref="A3"/>
    </sheetView>
  </sheetViews>
  <sheetFormatPr defaultRowHeight="15"/>
  <cols>
    <col min="1" max="1" width="55.85546875" customWidth="1"/>
    <col min="3" max="3" width="8.28515625" bestFit="1" customWidth="1"/>
    <col min="5" max="11" width="12.85546875" bestFit="1" customWidth="1"/>
    <col min="14" max="14" width="21.5703125" bestFit="1" customWidth="1"/>
    <col min="15" max="15" width="12.42578125" bestFit="1" customWidth="1"/>
  </cols>
  <sheetData>
    <row r="1" spans="1:11" ht="19.5" thickBot="1">
      <c r="A1" s="95" t="s">
        <v>182</v>
      </c>
    </row>
    <row r="2" spans="1:11" ht="15.75" thickBot="1">
      <c r="A2" s="1" t="s">
        <v>183</v>
      </c>
      <c r="E2" s="246" t="s">
        <v>184</v>
      </c>
      <c r="F2" s="252"/>
      <c r="G2" s="252"/>
      <c r="H2" s="252"/>
      <c r="I2" s="252"/>
      <c r="J2" s="252"/>
      <c r="K2" s="253"/>
    </row>
    <row r="3" spans="1:11" ht="15.75" thickBot="1">
      <c r="A3" s="96" t="s">
        <v>185</v>
      </c>
      <c r="E3" s="247" t="s">
        <v>186</v>
      </c>
      <c r="F3" s="254"/>
      <c r="G3" s="254"/>
      <c r="H3" s="254"/>
      <c r="I3" s="255"/>
      <c r="J3" s="247" t="s">
        <v>39</v>
      </c>
      <c r="K3" s="255"/>
    </row>
    <row r="4" spans="1:11" ht="60.75" thickBot="1">
      <c r="A4" s="248" t="s">
        <v>187</v>
      </c>
      <c r="B4" s="249"/>
      <c r="C4" s="97" t="s">
        <v>188</v>
      </c>
      <c r="D4" s="97" t="s">
        <v>189</v>
      </c>
      <c r="E4" s="98" t="s">
        <v>190</v>
      </c>
      <c r="F4" s="99" t="s">
        <v>191</v>
      </c>
      <c r="G4" s="99" t="s">
        <v>192</v>
      </c>
      <c r="H4" s="99" t="s">
        <v>193</v>
      </c>
      <c r="I4" s="100" t="s">
        <v>194</v>
      </c>
      <c r="J4" s="101" t="s">
        <v>195</v>
      </c>
      <c r="K4" s="100" t="s">
        <v>196</v>
      </c>
    </row>
    <row r="5" spans="1:11" ht="15.75" thickBot="1">
      <c r="A5" s="250" t="s">
        <v>5</v>
      </c>
      <c r="B5" s="256"/>
      <c r="C5" s="94">
        <f>ROUNDUP((40*52)/12,0)</f>
        <v>174</v>
      </c>
      <c r="D5" s="69"/>
      <c r="E5" s="89">
        <f>C5*D5*12</f>
        <v>0</v>
      </c>
      <c r="F5" s="90">
        <f>C5*D5*12</f>
        <v>0</v>
      </c>
      <c r="G5" s="90">
        <f>C5*D5*12</f>
        <v>0</v>
      </c>
      <c r="H5" s="90">
        <f>C5*D5*12</f>
        <v>0</v>
      </c>
      <c r="I5" s="91">
        <f>C5*D5*12</f>
        <v>0</v>
      </c>
      <c r="J5" s="92">
        <f>C5*D5*12</f>
        <v>0</v>
      </c>
      <c r="K5" s="93">
        <f>C5*D5*12</f>
        <v>0</v>
      </c>
    </row>
    <row r="7" spans="1:11" ht="30">
      <c r="A7" s="199" t="s">
        <v>197</v>
      </c>
    </row>
    <row r="9" spans="1:11">
      <c r="A9" s="88" t="s">
        <v>32</v>
      </c>
      <c r="B9" s="245"/>
      <c r="C9" s="245"/>
      <c r="D9" s="245"/>
      <c r="E9" s="245"/>
      <c r="F9" s="245"/>
      <c r="G9" s="245"/>
    </row>
    <row r="10" spans="1:11">
      <c r="A10" s="88" t="s">
        <v>33</v>
      </c>
      <c r="B10" s="245"/>
      <c r="C10" s="245"/>
      <c r="D10" s="245"/>
      <c r="E10" s="245"/>
      <c r="F10" s="245"/>
      <c r="G10" s="245"/>
    </row>
    <row r="11" spans="1:11" ht="39" customHeight="1">
      <c r="A11" s="88" t="s">
        <v>34</v>
      </c>
      <c r="B11" s="245"/>
      <c r="C11" s="245"/>
      <c r="D11" s="245"/>
      <c r="E11" s="245"/>
      <c r="F11" s="245"/>
      <c r="G11" s="245"/>
    </row>
  </sheetData>
  <protectedRanges>
    <protectedRange sqref="B9:D11" name="Bereik5"/>
  </protectedRanges>
  <mergeCells count="8">
    <mergeCell ref="B9:G9"/>
    <mergeCell ref="B10:G10"/>
    <mergeCell ref="B11:G11"/>
    <mergeCell ref="E2:K2"/>
    <mergeCell ref="E3:I3"/>
    <mergeCell ref="J3:K3"/>
    <mergeCell ref="A4:B4"/>
    <mergeCell ref="A5:B5"/>
  </mergeCells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B24645174B34AAE612AEA3F45680C" ma:contentTypeVersion="8" ma:contentTypeDescription="Create a new document." ma:contentTypeScope="" ma:versionID="561e1d3549fe28610ddd0406c05a4f8e">
  <xsd:schema xmlns:xsd="http://www.w3.org/2001/XMLSchema" xmlns:xs="http://www.w3.org/2001/XMLSchema" xmlns:p="http://schemas.microsoft.com/office/2006/metadata/properties" xmlns:ns2="31aac56a-7380-40c1-b5d5-0ac85f51d682" xmlns:ns3="12ed565a-e95e-443a-bf4c-3f81815d7a82" targetNamespace="http://schemas.microsoft.com/office/2006/metadata/properties" ma:root="true" ma:fieldsID="04a93371645664f96efde04dbff26e57" ns2:_="" ns3:_="">
    <xsd:import namespace="31aac56a-7380-40c1-b5d5-0ac85f51d682"/>
    <xsd:import namespace="12ed565a-e95e-443a-bf4c-3f81815d7a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c56a-7380-40c1-b5d5-0ac85f51d6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d565a-e95e-443a-bf4c-3f81815d7a8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BF283D-609F-46D4-B2E9-6715335A1264}"/>
</file>

<file path=customXml/itemProps2.xml><?xml version="1.0" encoding="utf-8"?>
<ds:datastoreItem xmlns:ds="http://schemas.openxmlformats.org/officeDocument/2006/customXml" ds:itemID="{A20F2E95-2EC8-46D5-BF55-6E6617093137}"/>
</file>

<file path=customXml/itemProps3.xml><?xml version="1.0" encoding="utf-8"?>
<ds:datastoreItem xmlns:ds="http://schemas.openxmlformats.org/officeDocument/2006/customXml" ds:itemID="{139A271F-2765-4356-9305-C2C5D87DF3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Jan-Willem Trenning</dc:creator>
  <cp:keywords/>
  <dc:description/>
  <cp:lastModifiedBy>Brender a Brandis, B. (Benjamin)</cp:lastModifiedBy>
  <cp:revision/>
  <dcterms:created xsi:type="dcterms:W3CDTF">2023-09-15T13:18:03Z</dcterms:created>
  <dcterms:modified xsi:type="dcterms:W3CDTF">2024-01-26T14:35:35Z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dc6714-9f23-4030-b547-8c94b19e0b7a_Enabled">
    <vt:lpwstr>true</vt:lpwstr>
  </property>
  <property fmtid="{D5CDD505-2E9C-101B-9397-08002B2CF9AE}" pid="3" name="MSIP_Label_f5dc6714-9f23-4030-b547-8c94b19e0b7a_SetDate">
    <vt:lpwstr>2023-09-15T13:18:30Z</vt:lpwstr>
  </property>
  <property fmtid="{D5CDD505-2E9C-101B-9397-08002B2CF9AE}" pid="4" name="MSIP_Label_f5dc6714-9f23-4030-b547-8c94b19e0b7a_Method">
    <vt:lpwstr>Standard</vt:lpwstr>
  </property>
  <property fmtid="{D5CDD505-2E9C-101B-9397-08002B2CF9AE}" pid="5" name="MSIP_Label_f5dc6714-9f23-4030-b547-8c94b19e0b7a_Name">
    <vt:lpwstr>Internal Information (R3)</vt:lpwstr>
  </property>
  <property fmtid="{D5CDD505-2E9C-101B-9397-08002B2CF9AE}" pid="6" name="MSIP_Label_f5dc6714-9f23-4030-b547-8c94b19e0b7a_SiteId">
    <vt:lpwstr>acbd4e6b-e845-4677-853c-a8d24faf3655</vt:lpwstr>
  </property>
  <property fmtid="{D5CDD505-2E9C-101B-9397-08002B2CF9AE}" pid="7" name="MSIP_Label_f5dc6714-9f23-4030-b547-8c94b19e0b7a_ActionId">
    <vt:lpwstr>b23d8166-4ae6-4b92-b79e-80f84c40794d</vt:lpwstr>
  </property>
  <property fmtid="{D5CDD505-2E9C-101B-9397-08002B2CF9AE}" pid="8" name="MSIP_Label_f5dc6714-9f23-4030-b547-8c94b19e0b7a_ContentBits">
    <vt:lpwstr>0</vt:lpwstr>
  </property>
  <property fmtid="{D5CDD505-2E9C-101B-9397-08002B2CF9AE}" pid="9" name="ContentTypeId">
    <vt:lpwstr>0x0101009F2B24645174B34AAE612AEA3F45680C</vt:lpwstr>
  </property>
</Properties>
</file>