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cupp\OneDrive\Bureaublad\aanbesteding vervoer\open calculatie\"/>
    </mc:Choice>
  </mc:AlternateContent>
  <xr:revisionPtr revIDLastSave="0" documentId="13_ncr:1_{63DCCE31-9150-473C-A2E7-E48DD72414F7}" xr6:coauthVersionLast="47" xr6:coauthVersionMax="47" xr10:uidLastSave="{00000000-0000-0000-0000-000000000000}"/>
  <bookViews>
    <workbookView xWindow="-108" yWindow="-108" windowWidth="23256" windowHeight="12456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8" l="1"/>
  <c r="D8" i="8"/>
  <c r="E15" i="8" l="1"/>
  <c r="F7" i="8" l="1"/>
  <c r="G6" i="8"/>
  <c r="F30" i="8" l="1"/>
  <c r="F32" i="8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L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2" i="8" l="1"/>
  <c r="P32" i="8" s="1"/>
  <c r="O31" i="8" l="1"/>
  <c r="P31" i="8" s="1"/>
  <c r="O30" i="8"/>
  <c r="P30" i="8" s="1"/>
  <c r="O33" i="8" l="1"/>
  <c r="P33" i="8"/>
  <c r="F5" i="8" l="1"/>
  <c r="F6" i="8"/>
  <c r="F20" i="8" l="1"/>
  <c r="F13" i="8"/>
  <c r="F21" i="8"/>
  <c r="G21" i="8" s="1"/>
  <c r="G32" i="8" s="1"/>
  <c r="F14" i="8"/>
  <c r="G14" i="8" s="1"/>
  <c r="E20" i="8"/>
  <c r="G20" i="8" s="1"/>
  <c r="E19" i="8"/>
  <c r="F19" i="8"/>
  <c r="F22" i="8" s="1"/>
  <c r="F12" i="8"/>
  <c r="F15" i="8" s="1"/>
  <c r="F8" i="8"/>
  <c r="E22" i="8" l="1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43" i="8" s="1"/>
  <c r="R19" i="8"/>
  <c r="I22" i="8"/>
  <c r="R22" i="8" s="1"/>
  <c r="H15" i="8"/>
  <c r="I12" i="8"/>
  <c r="D33" i="8"/>
  <c r="E30" i="8"/>
  <c r="R12" i="8" l="1"/>
  <c r="I15" i="8"/>
  <c r="E33" i="8"/>
  <c r="R41" i="8" s="1"/>
  <c r="I30" i="8"/>
  <c r="R30" i="8" l="1"/>
  <c r="I33" i="8"/>
  <c r="R33" i="8" s="1"/>
  <c r="R15" i="8"/>
  <c r="R24" i="8" s="1"/>
  <c r="R35" i="8" s="1"/>
  <c r="I24" i="8"/>
  <c r="C39" i="8" l="1"/>
  <c r="C35" i="8"/>
  <c r="C38" i="8"/>
  <c r="C36" i="8"/>
  <c r="C37" i="8"/>
  <c r="R40" i="8"/>
  <c r="E35" i="8" s="1"/>
  <c r="R38" i="8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<sst xmlns="http://schemas.openxmlformats.org/spreadsheetml/2006/main" count="137" uniqueCount="90">
  <si>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</si>
  <si>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</si>
  <si>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</si>
  <si>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</si>
  <si>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</si>
  <si>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</si>
  <si>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</si>
  <si>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</si>
  <si>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</si>
  <si>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</si>
  <si>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</si>
  <si>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</si>
  <si>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</si>
  <si>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</si>
  <si>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</si>
  <si>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</si>
  <si>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</si>
  <si>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</si>
  <si>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</si>
  <si>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</si>
  <si>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</si>
  <si>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</si>
  <si>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</si>
  <si>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</si>
  <si>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</si>
  <si>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</si>
  <si>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</si>
  <si>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</si>
  <si>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</si>
  <si>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</si>
  <si>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</si>
  <si>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</si>
  <si>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</si>
  <si>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</si>
  <si>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</si>
  <si>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</si>
  <si>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</si>
  <si>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</si>
  <si>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</si>
  <si>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</si>
  <si>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</si>
  <si>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</si>
  <si>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</si>
  <si>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</si>
  <si>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</si>
  <si>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</si>
  <si>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</si>
  <si>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</si>
  <si>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</si>
  <si>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</si>
  <si>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</si>
  <si>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</si>
  <si>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</si>
  <si>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</si>
  <si>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</si>
  <si>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</si>
  <si>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</si>
  <si>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</si>
  <si>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</si>
  <si>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</si>
  <si>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</si>
  <si>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</si>
  <si>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</si>
  <si>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</si>
  <si>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</si>
  <si>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</si>
  <si>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</si>
  <si>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</si>
  <si>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</si>
  <si>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</si>
  <si>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</si>
  <si>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</si>
  <si>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</si>
  <si>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</si>
  <si>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</si>
  <si>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</si>
  <si>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</si>
  <si>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</si>
  <si>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</si>
  <si>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</si>
  <si>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</si>
  <si>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</si>
  <si>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</si>
  <si>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</si>
  <si>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</si>
  <si>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</si>
  <si>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Perceel 2</t>
  </si>
  <si>
    <t>Basepoint 56</t>
  </si>
  <si>
    <t>Rijen</t>
  </si>
  <si>
    <t>Postcode 5126TA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</si>
</sst>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/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0" xfId="0" applyFont="1" applyFill="1" applyBorder="1"/>
    <xf numFmtId="0" fontId="2" fillId="5" borderId="0" xfId="0" applyFont="1" applyFill="1"/>
    <xf numFmtId="0" fontId="2" fillId="2" borderId="11" xfId="0" applyFont="1" applyFill="1" applyBorder="1"/>
    <xf numFmtId="0" fontId="2" fillId="4" borderId="5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0" fontId="2" fillId="4" borderId="18" xfId="0" applyFont="1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2" borderId="6" xfId="0" applyFill="1" applyBorder="1"/>
    <xf numFmtId="44" fontId="0" fillId="2" borderId="7" xfId="0" applyNumberFormat="1" applyFill="1" applyBorder="1"/>
    <xf numFmtId="44" fontId="0" fillId="5" borderId="0" xfId="0" applyNumberFormat="1" applyFill="1"/>
    <xf numFmtId="10" fontId="0" fillId="2" borderId="7" xfId="2" applyNumberFormat="1" applyFont="1" applyFill="1" applyBorder="1" applyProtection="1"/>
    <xf numFmtId="44" fontId="0" fillId="2" borderId="12" xfId="0" applyNumberFormat="1" applyFill="1" applyBorder="1"/>
    <xf numFmtId="9" fontId="0" fillId="2" borderId="0" xfId="2" applyFont="1" applyFill="1" applyBorder="1" applyProtection="1"/>
    <xf numFmtId="0" fontId="0" fillId="2" borderId="4" xfId="0" applyFill="1" applyBorder="1"/>
    <xf numFmtId="44" fontId="0" fillId="2" borderId="4" xfId="0" applyNumberFormat="1" applyFill="1" applyBorder="1"/>
    <xf numFmtId="168" fontId="0" fillId="2" borderId="4" xfId="0" applyNumberFormat="1" applyFill="1" applyBorder="1"/>
    <xf numFmtId="165" fontId="0" fillId="2" borderId="4" xfId="0" applyNumberFormat="1" applyFill="1" applyBorder="1"/>
    <xf numFmtId="44" fontId="2" fillId="2" borderId="4" xfId="0" applyNumberFormat="1" applyFont="1" applyFill="1" applyBorder="1"/>
    <xf numFmtId="44" fontId="2" fillId="2" borderId="18" xfId="0" applyNumberFormat="1" applyFont="1" applyFill="1" applyBorder="1"/>
    <xf numFmtId="44" fontId="2" fillId="5" borderId="0" xfId="0" applyNumberFormat="1" applyFont="1" applyFill="1"/>
    <xf numFmtId="44" fontId="0" fillId="2" borderId="0" xfId="0" applyNumberFormat="1" applyFill="1"/>
    <xf numFmtId="0" fontId="2" fillId="2" borderId="4" xfId="0" applyFont="1" applyFill="1" applyBorder="1" applyAlignment="1">
      <alignment vertical="top" wrapText="1"/>
    </xf>
    <xf numFmtId="44" fontId="2" fillId="2" borderId="4" xfId="0" applyNumberFormat="1" applyFont="1" applyFill="1" applyBorder="1" applyAlignment="1">
      <alignment vertical="top" wrapText="1"/>
    </xf>
    <xf numFmtId="44" fontId="0" fillId="5" borderId="0" xfId="0" applyNumberFormat="1" applyFill="1" applyAlignment="1">
      <alignment vertical="top" wrapText="1"/>
    </xf>
    <xf numFmtId="165" fontId="0" fillId="2" borderId="7" xfId="0" applyNumberFormat="1" applyFill="1" applyBorder="1"/>
    <xf numFmtId="169" fontId="0" fillId="2" borderId="7" xfId="0" applyNumberFormat="1" applyFill="1" applyBorder="1"/>
    <xf numFmtId="0" fontId="2" fillId="2" borderId="6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Alignment="1">
      <alignment vertical="top"/>
    </xf>
    <xf numFmtId="44" fontId="0" fillId="2" borderId="0" xfId="0" applyNumberFormat="1" applyFill="1" applyAlignment="1">
      <alignment vertical="top"/>
    </xf>
    <xf numFmtId="0" fontId="2" fillId="6" borderId="4" xfId="0" applyFont="1" applyFill="1" applyBorder="1" applyAlignment="1">
      <alignment vertical="top"/>
    </xf>
    <xf numFmtId="44" fontId="0" fillId="6" borderId="18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vertical="top"/>
    </xf>
    <xf numFmtId="44" fontId="2" fillId="2" borderId="17" xfId="0" applyNumberFormat="1" applyFont="1" applyFill="1" applyBorder="1" applyAlignment="1">
      <alignment vertical="top" wrapText="1"/>
    </xf>
    <xf numFmtId="44" fontId="2" fillId="2" borderId="6" xfId="0" applyNumberFormat="1" applyFont="1" applyFill="1" applyBorder="1" applyAlignment="1">
      <alignment vertical="top" wrapText="1"/>
    </xf>
    <xf numFmtId="44" fontId="0" fillId="2" borderId="7" xfId="0" applyNumberFormat="1" applyFill="1" applyBorder="1" applyAlignment="1">
      <alignment vertical="top"/>
    </xf>
    <xf numFmtId="44" fontId="0" fillId="2" borderId="7" xfId="0" applyNumberFormat="1" applyFill="1" applyBorder="1" applyAlignment="1">
      <alignment vertical="top" wrapText="1"/>
    </xf>
    <xf numFmtId="44" fontId="2" fillId="2" borderId="12" xfId="0" applyNumberFormat="1" applyFont="1" applyFill="1" applyBorder="1" applyAlignment="1">
      <alignment vertical="top" wrapText="1"/>
    </xf>
    <xf numFmtId="44" fontId="0" fillId="2" borderId="17" xfId="0" applyNumberFormat="1" applyFill="1" applyBorder="1"/>
    <xf numFmtId="44" fontId="0" fillId="2" borderId="5" xfId="0" applyNumberFormat="1" applyFill="1" applyBorder="1"/>
    <xf numFmtId="0" fontId="2" fillId="2" borderId="0" xfId="0" applyFont="1" applyFill="1"/>
    <xf numFmtId="169" fontId="0" fillId="2" borderId="0" xfId="0" applyNumberFormat="1" applyFill="1"/>
    <xf numFmtId="165" fontId="0" fillId="2" borderId="0" xfId="0" applyNumberFormat="1" applyFill="1"/>
    <xf numFmtId="0" fontId="2" fillId="2" borderId="5" xfId="0" applyFont="1" applyFill="1" applyBorder="1"/>
    <xf numFmtId="0" fontId="2" fillId="3" borderId="1" xfId="0" applyFont="1" applyFill="1" applyBorder="1"/>
    <xf numFmtId="44" fontId="2" fillId="3" borderId="2" xfId="0" applyNumberFormat="1" applyFon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3" borderId="4" xfId="0" applyFont="1" applyFill="1" applyBorder="1"/>
    <xf numFmtId="44" fontId="2" fillId="3" borderId="5" xfId="0" applyNumberFormat="1" applyFont="1" applyFill="1" applyBorder="1"/>
    <xf numFmtId="44" fontId="2" fillId="3" borderId="17" xfId="0" applyNumberFormat="1" applyFont="1" applyFill="1" applyBorder="1"/>
    <xf numFmtId="44" fontId="0" fillId="3" borderId="17" xfId="0" applyNumberForma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2" borderId="19" xfId="0" applyFont="1" applyFill="1" applyBorder="1"/>
    <xf numFmtId="44" fontId="2" fillId="2" borderId="6" xfId="0" applyNumberFormat="1" applyFont="1" applyFill="1" applyBorder="1"/>
    <xf numFmtId="44" fontId="2" fillId="2" borderId="0" xfId="0" applyNumberFormat="1" applyFont="1" applyFill="1"/>
    <xf numFmtId="0" fontId="2" fillId="2" borderId="12" xfId="0" applyFont="1" applyFill="1" applyBorder="1"/>
    <xf numFmtId="44" fontId="2" fillId="2" borderId="7" xfId="0" applyNumberFormat="1" applyFont="1" applyFill="1" applyBorder="1"/>
    <xf numFmtId="0" fontId="2" fillId="2" borderId="13" xfId="0" applyFont="1" applyFill="1" applyBorder="1"/>
    <xf numFmtId="44" fontId="2" fillId="2" borderId="12" xfId="0" applyNumberFormat="1" applyFont="1" applyFill="1" applyBorder="1" applyAlignment="1">
      <alignment horizontal="center" vertical="top"/>
    </xf>
    <xf numFmtId="44" fontId="2" fillId="2" borderId="0" xfId="0" applyNumberFormat="1" applyFont="1" applyFill="1" applyAlignment="1">
      <alignment horizontal="center" vertical="top"/>
    </xf>
    <xf numFmtId="0" fontId="2" fillId="2" borderId="1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0" fontId="2" fillId="2" borderId="4" xfId="0" applyFont="1" applyFill="1" applyBorder="1" applyAlignment="1">
      <alignment vertical="top"/>
    </xf>
    <xf numFmtId="168" fontId="0" fillId="2" borderId="7" xfId="0" applyNumberFormat="1" applyFill="1" applyBorder="1"/>
    <xf numFmtId="44" fontId="0" fillId="2" borderId="12" xfId="0" applyNumberFormat="1" applyFill="1" applyBorder="1" applyAlignment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/>
    <xf numFmtId="165" fontId="0" fillId="2" borderId="12" xfId="0" applyNumberFormat="1" applyFill="1" applyBorder="1"/>
    <xf numFmtId="44" fontId="2" fillId="2" borderId="7" xfId="0" applyNumberFormat="1" applyFont="1" applyFill="1" applyBorder="1" applyAlignment="1">
      <alignment vertical="top" wrapText="1"/>
    </xf>
    <xf numFmtId="0" fontId="0" fillId="2" borderId="1" xfId="0" applyFill="1" applyBorder="1"/>
    <xf numFmtId="167" fontId="0" fillId="2" borderId="2" xfId="0" applyNumberFormat="1" applyFill="1" applyBorder="1" applyAlignment="1">
      <alignment vertical="top" wrapText="1"/>
    </xf>
    <xf numFmtId="44" fontId="0" fillId="2" borderId="4" xfId="0" applyNumberFormat="1" applyFill="1" applyBorder="1" applyAlignment="1">
      <alignment vertical="top" wrapText="1"/>
    </xf>
    <xf numFmtId="165" fontId="0" fillId="2" borderId="17" xfId="0" applyNumberFormat="1" applyFill="1" applyBorder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>
      <alignment vertical="top" wrapText="1"/>
    </xf>
    <xf numFmtId="168" fontId="0" fillId="2" borderId="11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0" fillId="2" borderId="15" xfId="0" applyNumberFormat="1" applyFill="1" applyBorder="1"/>
    <xf numFmtId="0" fontId="0" fillId="2" borderId="5" xfId="0" applyFill="1" applyBorder="1"/>
    <xf numFmtId="167" fontId="0" fillId="2" borderId="18" xfId="0" applyNumberFormat="1" applyFill="1" applyBorder="1" applyAlignment="1">
      <alignment vertical="top" wrapText="1"/>
    </xf>
    <xf numFmtId="165" fontId="0" fillId="2" borderId="8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165" fontId="0" fillId="2" borderId="9" xfId="0" applyNumberFormat="1" applyFill="1" applyBorder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>
      <alignment vertical="top" wrapText="1"/>
    </xf>
    <xf numFmtId="168" fontId="0" fillId="2" borderId="8" xfId="0" applyNumberForma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 wrapText="1"/>
    </xf>
    <xf numFmtId="165" fontId="0" fillId="2" borderId="5" xfId="0" applyNumberFormat="1" applyFill="1" applyBorder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/>
    <xf numFmtId="44" fontId="0" fillId="2" borderId="16" xfId="0" applyNumberFormat="1" applyFill="1" applyBorder="1"/>
    <xf numFmtId="44" fontId="0" fillId="2" borderId="13" xfId="0" applyNumberFormat="1" applyFill="1" applyBorder="1"/>
    <xf numFmtId="44" fontId="0" fillId="2" borderId="14" xfId="0" applyNumberFormat="1" applyFill="1" applyBorder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Border="1" applyAlignment="1" applyProtection="1">
      <alignment horizontal="center" vertical="top" wrapText="1"/>
      <protection locked="0"/>
    </xf>
    <xf numFmtId="9" fontId="2" fillId="0" borderId="4" xfId="0" applyNumberFormat="1" applyFont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/>
    <xf numFmtId="44" fontId="0" fillId="7" borderId="11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vertical="top"/>
    </xf>
    <xf numFmtId="44" fontId="2" fillId="7" borderId="4" xfId="0" applyNumberFormat="1" applyFont="1" applyFill="1" applyBorder="1"/>
    <xf numFmtId="0" fontId="2" fillId="4" borderId="17" xfId="0" applyFont="1" applyFill="1" applyBorder="1" applyAlignment="1">
      <alignment vertical="top" wrapText="1"/>
    </xf>
    <xf numFmtId="44" fontId="1" fillId="2" borderId="7" xfId="1" applyFont="1" applyFill="1" applyBorder="1" applyAlignment="1" applyProtection="1">
      <alignment vertical="top" wrapText="1"/>
    </xf>
    <xf numFmtId="170" fontId="0" fillId="2" borderId="4" xfId="0" applyNumberFormat="1" applyFill="1" applyBorder="1"/>
    <xf numFmtId="170" fontId="0" fillId="2" borderId="5" xfId="0" applyNumberFormat="1" applyFill="1" applyBorder="1"/>
    <xf numFmtId="169" fontId="0" fillId="2" borderId="4" xfId="0" applyNumberFormat="1" applyFill="1" applyBorder="1"/>
    <xf numFmtId="169" fontId="0" fillId="2" borderId="12" xfId="0" applyNumberFormat="1" applyFill="1" applyBorder="1"/>
    <xf numFmtId="169" fontId="0" fillId="2" borderId="17" xfId="0" applyNumberFormat="1" applyFill="1" applyBorder="1"/>
    <xf numFmtId="169" fontId="0" fillId="2" borderId="3" xfId="0" applyNumberFormat="1" applyFill="1" applyBorder="1" applyAlignment="1">
      <alignment vertical="top" wrapText="1"/>
    </xf>
    <xf numFmtId="44" fontId="0" fillId="2" borderId="21" xfId="0" applyNumberFormat="1" applyFill="1" applyBorder="1"/>
    <xf numFmtId="164" fontId="0" fillId="2" borderId="12" xfId="0" applyNumberFormat="1" applyFill="1" applyBorder="1"/>
    <xf numFmtId="0" fontId="2" fillId="4" borderId="4" xfId="0" applyFont="1" applyFill="1" applyBorder="1" applyAlignment="1">
      <alignment vertical="top"/>
    </xf>
    <xf numFmtId="0" fontId="2" fillId="5" borderId="0" xfId="0" applyFont="1" applyFill="1" applyAlignment="1">
      <alignment horizontal="center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7" borderId="10" xfId="0" applyNumberFormat="1" applyFont="1" applyFill="1" applyBorder="1" applyAlignment="1">
      <alignment horizontal="center" vertical="top"/>
    </xf>
    <xf numFmtId="44" fontId="2" fillId="6" borderId="5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2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/>
    </xf>
    <xf numFmtId="44" fontId="2" fillId="2" borderId="18" xfId="0" applyNumberFormat="1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46"/>
  <sheetViews>
    <sheetView tabSelected="1" topLeftCell="H1" zoomScale="80" zoomScaleNormal="80" workbookViewId="0">
      <selection activeCell="T3" sqref="T3"/>
    </sheetView>
  </sheetViews>
  <sheetFormatPr defaultColWidth="9" defaultRowHeight="14.4" x14ac:dyDescent="0.3"/>
  <cols>
    <col min="1" max="1" width="3.6640625" style="137" customWidth="1"/>
    <col min="2" max="2" width="30.6640625" style="137" customWidth="1"/>
    <col min="3" max="9" width="25.6640625" style="137" customWidth="1"/>
    <col min="10" max="10" width="2.6640625" style="137" customWidth="1"/>
    <col min="11" max="16" width="25.6640625" style="137" customWidth="1"/>
    <col min="17" max="17" width="2.6640625" style="137" customWidth="1"/>
    <col min="18" max="18" width="25.6640625" style="137" customWidth="1"/>
    <col min="19" max="19" width="3.6640625" style="137" customWidth="1"/>
    <col min="20" max="20" width="14.109375" style="137" bestFit="1" customWidth="1"/>
    <col min="21" max="16384" width="9" style="137"/>
  </cols>
  <sheetData>
    <row r="1" spans="1:19" ht="15" thickBot="1" x14ac:dyDescent="0.35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" thickBot="1" x14ac:dyDescent="0.35">
      <c r="A2" s="8">
        <v>2</v>
      </c>
      <c r="B2" s="9" t="s">
        <v>86</v>
      </c>
      <c r="C2" s="9" t="s">
        <v>87</v>
      </c>
      <c r="D2" s="10" t="s">
        <v>88</v>
      </c>
      <c r="E2" s="11" t="s">
        <v>89</v>
      </c>
      <c r="F2" s="9" t="s">
        <v>9</v>
      </c>
      <c r="G2" s="171"/>
      <c r="H2" s="172"/>
      <c r="I2" s="173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8"/>
      <c r="R2" s="13"/>
      <c r="S2" s="8"/>
    </row>
    <row r="3" spans="1:19" ht="15" thickBot="1" x14ac:dyDescent="0.35">
      <c r="A3" s="8">
        <f>A2+1</f>
        <v>3</v>
      </c>
      <c r="B3" s="14" t="s">
        <v>1</v>
      </c>
      <c r="C3" s="15" t="s">
        <v>2</v>
      </c>
      <c r="D3" s="16"/>
      <c r="E3" s="16"/>
      <c r="F3" s="16"/>
      <c r="G3" s="16"/>
      <c r="H3" s="17" t="s">
        <v>49</v>
      </c>
      <c r="I3" s="18">
        <v>40</v>
      </c>
      <c r="J3" s="8"/>
      <c r="K3" s="19" t="s">
        <v>3</v>
      </c>
      <c r="L3" s="20"/>
      <c r="M3" s="21"/>
      <c r="N3" s="21"/>
      <c r="O3" s="20" t="s">
        <v>49</v>
      </c>
      <c r="P3" s="22">
        <v>8</v>
      </c>
      <c r="Q3" s="23"/>
      <c r="R3" s="24"/>
      <c r="S3" s="8"/>
    </row>
    <row r="4" spans="1:19" ht="43.8" thickBot="1" x14ac:dyDescent="0.35">
      <c r="A4" s="8">
        <f t="shared" ref="A4:A45" si="0">A3+1</f>
        <v>4</v>
      </c>
      <c r="B4" s="25" t="s">
        <v>4</v>
      </c>
      <c r="C4" s="26" t="s">
        <v>43</v>
      </c>
      <c r="D4" s="26" t="s">
        <v>23</v>
      </c>
      <c r="E4" s="26" t="s">
        <v>45</v>
      </c>
      <c r="F4" s="26" t="s">
        <v>44</v>
      </c>
      <c r="G4" s="26" t="s">
        <v>46</v>
      </c>
      <c r="H4" s="159" t="s">
        <v>47</v>
      </c>
      <c r="I4" s="26" t="s">
        <v>48</v>
      </c>
      <c r="J4" s="23"/>
      <c r="K4" s="26" t="s">
        <v>23</v>
      </c>
      <c r="L4" s="26" t="s">
        <v>45</v>
      </c>
      <c r="M4" s="26" t="s">
        <v>44</v>
      </c>
      <c r="N4" s="26"/>
      <c r="O4" s="26"/>
      <c r="P4" s="27"/>
      <c r="Q4" s="28"/>
      <c r="R4" s="169" t="s">
        <v>19</v>
      </c>
      <c r="S4" s="8"/>
    </row>
    <row r="5" spans="1:19" x14ac:dyDescent="0.3">
      <c r="A5" s="8">
        <f t="shared" si="0"/>
        <v>5</v>
      </c>
      <c r="B5" s="29" t="s">
        <v>67</v>
      </c>
      <c r="C5" s="1">
        <v>0</v>
      </c>
      <c r="D5" s="2">
        <v>15</v>
      </c>
      <c r="E5" s="6">
        <v>4.8</v>
      </c>
      <c r="F5" s="47">
        <f t="shared" ref="F5:F7" si="1">D5*E5</f>
        <v>72</v>
      </c>
      <c r="G5" s="30">
        <f t="shared" ref="G5:G7" si="2">C5*D5*5</f>
        <v>0</v>
      </c>
      <c r="H5" s="138">
        <v>0</v>
      </c>
      <c r="I5" s="30">
        <f t="shared" ref="I5:I7" si="3">C5*D5*5*H5</f>
        <v>0</v>
      </c>
      <c r="J5" s="31"/>
      <c r="K5" s="6">
        <v>0</v>
      </c>
      <c r="L5" s="2">
        <v>0</v>
      </c>
      <c r="M5" s="47">
        <f t="shared" ref="M5:M7" si="4">K5*L5</f>
        <v>0</v>
      </c>
      <c r="N5" s="30"/>
      <c r="O5" s="32"/>
      <c r="P5" s="33"/>
      <c r="Q5" s="31"/>
      <c r="R5" s="30">
        <f t="shared" ref="R5:R7" si="5">I5*$I$3+P5*$P$3</f>
        <v>0</v>
      </c>
      <c r="S5" s="8"/>
    </row>
    <row r="6" spans="1:19" x14ac:dyDescent="0.3">
      <c r="A6" s="8">
        <f t="shared" si="0"/>
        <v>6</v>
      </c>
      <c r="B6" s="29" t="s">
        <v>84</v>
      </c>
      <c r="C6" s="1">
        <v>0</v>
      </c>
      <c r="D6" s="2">
        <v>2</v>
      </c>
      <c r="E6" s="6">
        <v>4.8</v>
      </c>
      <c r="F6" s="47">
        <f t="shared" si="1"/>
        <v>9.6</v>
      </c>
      <c r="G6" s="30">
        <f t="shared" si="2"/>
        <v>0</v>
      </c>
      <c r="H6" s="138">
        <v>0</v>
      </c>
      <c r="I6" s="30">
        <f t="shared" si="3"/>
        <v>0</v>
      </c>
      <c r="J6" s="31"/>
      <c r="K6" s="6">
        <v>0</v>
      </c>
      <c r="L6" s="2">
        <v>0</v>
      </c>
      <c r="M6" s="47">
        <f t="shared" si="4"/>
        <v>0</v>
      </c>
      <c r="N6" s="30"/>
      <c r="O6" s="32"/>
      <c r="P6" s="33"/>
      <c r="Q6" s="31"/>
      <c r="R6" s="30">
        <f t="shared" si="5"/>
        <v>0</v>
      </c>
      <c r="S6" s="8"/>
    </row>
    <row r="7" spans="1:19" ht="15" thickBot="1" x14ac:dyDescent="0.35">
      <c r="A7" s="8">
        <f t="shared" si="0"/>
        <v>7</v>
      </c>
      <c r="B7" s="29" t="s">
        <v>68</v>
      </c>
      <c r="C7" s="152">
        <v>0</v>
      </c>
      <c r="D7" s="2">
        <v>0</v>
      </c>
      <c r="E7" s="6">
        <v>0</v>
      </c>
      <c r="F7" s="47">
        <f t="shared" si="1"/>
        <v>0</v>
      </c>
      <c r="G7" s="30">
        <f t="shared" si="2"/>
        <v>0</v>
      </c>
      <c r="H7" s="34">
        <v>0</v>
      </c>
      <c r="I7" s="30">
        <f t="shared" si="3"/>
        <v>0</v>
      </c>
      <c r="J7" s="31"/>
      <c r="K7" s="6">
        <v>0</v>
      </c>
      <c r="L7" s="2">
        <v>0</v>
      </c>
      <c r="M7" s="47">
        <f t="shared" si="4"/>
        <v>0</v>
      </c>
      <c r="N7" s="30"/>
      <c r="O7" s="32"/>
      <c r="P7" s="33"/>
      <c r="Q7" s="31"/>
      <c r="R7" s="30">
        <f t="shared" si="5"/>
        <v>0</v>
      </c>
      <c r="S7" s="8"/>
    </row>
    <row r="8" spans="1:19" ht="15" thickBot="1" x14ac:dyDescent="0.35">
      <c r="A8" s="8">
        <f t="shared" si="0"/>
        <v>8</v>
      </c>
      <c r="B8" s="35" t="s">
        <v>20</v>
      </c>
      <c r="C8" s="36"/>
      <c r="D8" s="37">
        <f>SUM(D5:D7)</f>
        <v>17</v>
      </c>
      <c r="E8" s="38"/>
      <c r="F8" s="38">
        <f>SUM(F5:F7)</f>
        <v>81.599999999999994</v>
      </c>
      <c r="G8" s="36">
        <f>SUM(G5:G7)</f>
        <v>0</v>
      </c>
      <c r="H8" s="36"/>
      <c r="I8" s="39">
        <f>SUM(I5:I7)</f>
        <v>0</v>
      </c>
      <c r="J8" s="31"/>
      <c r="K8" s="163">
        <f>SUM(K5:K7)</f>
        <v>0</v>
      </c>
      <c r="L8" s="38"/>
      <c r="M8" s="163">
        <f>SUM(M5:M7)</f>
        <v>0</v>
      </c>
      <c r="N8" s="36"/>
      <c r="O8" s="36"/>
      <c r="P8" s="40"/>
      <c r="Q8" s="41"/>
      <c r="R8" s="36">
        <f>I8*$I$3+P8*$P$3</f>
        <v>0</v>
      </c>
      <c r="S8" s="8"/>
    </row>
    <row r="9" spans="1:19" ht="15" thickBot="1" x14ac:dyDescent="0.35">
      <c r="A9" s="8">
        <f t="shared" si="0"/>
        <v>9</v>
      </c>
      <c r="B9" s="29"/>
      <c r="C9" s="42"/>
      <c r="D9" s="42"/>
      <c r="E9" s="42"/>
      <c r="F9" s="42"/>
      <c r="G9" s="42"/>
      <c r="H9" s="42"/>
      <c r="I9" s="42"/>
      <c r="J9" s="31"/>
      <c r="K9" s="42"/>
      <c r="L9" s="42"/>
      <c r="M9" s="42"/>
      <c r="N9" s="42"/>
      <c r="O9" s="42"/>
      <c r="P9" s="42"/>
      <c r="Q9" s="31"/>
      <c r="R9" s="42"/>
      <c r="S9" s="8"/>
    </row>
    <row r="10" spans="1:19" ht="15" customHeight="1" thickBot="1" x14ac:dyDescent="0.35">
      <c r="A10" s="8">
        <f t="shared" si="0"/>
        <v>10</v>
      </c>
      <c r="B10" s="153" t="s">
        <v>5</v>
      </c>
      <c r="C10" s="154"/>
      <c r="D10" s="177" t="s">
        <v>14</v>
      </c>
      <c r="E10" s="178"/>
      <c r="F10" s="178"/>
      <c r="G10" s="179"/>
      <c r="H10" s="155" t="s">
        <v>58</v>
      </c>
      <c r="I10" s="156" t="s">
        <v>53</v>
      </c>
      <c r="J10" s="31"/>
      <c r="K10" s="174" t="s">
        <v>14</v>
      </c>
      <c r="L10" s="175"/>
      <c r="M10" s="175"/>
      <c r="N10" s="176"/>
      <c r="O10" s="155" t="s">
        <v>21</v>
      </c>
      <c r="P10" s="157"/>
      <c r="Q10" s="31"/>
      <c r="R10" s="158" t="s">
        <v>19</v>
      </c>
      <c r="S10" s="8"/>
    </row>
    <row r="11" spans="1:19" ht="29.4" thickBot="1" x14ac:dyDescent="0.35">
      <c r="A11" s="8">
        <f t="shared" si="0"/>
        <v>11</v>
      </c>
      <c r="B11" s="35"/>
      <c r="C11" s="43" t="s">
        <v>55</v>
      </c>
      <c r="D11" s="44" t="s">
        <v>56</v>
      </c>
      <c r="E11" s="44" t="s">
        <v>10</v>
      </c>
      <c r="F11" s="44" t="s">
        <v>12</v>
      </c>
      <c r="G11" s="44" t="s">
        <v>57</v>
      </c>
      <c r="H11" s="139">
        <v>0</v>
      </c>
      <c r="I11" s="44" t="s">
        <v>17</v>
      </c>
      <c r="J11" s="41"/>
      <c r="K11" s="44" t="s">
        <v>56</v>
      </c>
      <c r="L11" s="44" t="s">
        <v>10</v>
      </c>
      <c r="M11" s="44" t="s">
        <v>12</v>
      </c>
      <c r="N11" s="44" t="s">
        <v>57</v>
      </c>
      <c r="O11" s="140">
        <v>0</v>
      </c>
      <c r="P11" s="44" t="s">
        <v>6</v>
      </c>
      <c r="Q11" s="45"/>
      <c r="R11" s="36"/>
      <c r="S11" s="8"/>
    </row>
    <row r="12" spans="1:19" x14ac:dyDescent="0.3">
      <c r="A12" s="8">
        <f t="shared" si="0"/>
        <v>12</v>
      </c>
      <c r="B12" s="29" t="s">
        <v>67</v>
      </c>
      <c r="C12" s="1">
        <v>0</v>
      </c>
      <c r="D12" s="6">
        <v>31.5</v>
      </c>
      <c r="E12" s="6">
        <v>3.3</v>
      </c>
      <c r="F12" s="47">
        <f>F5</f>
        <v>72</v>
      </c>
      <c r="G12" s="2">
        <f t="shared" ref="G12:G14" si="6">D12*E12*F12</f>
        <v>7484.4</v>
      </c>
      <c r="H12" s="3">
        <f t="shared" ref="H12:H14" si="7">G12*(100%+$H$11)</f>
        <v>7484.4</v>
      </c>
      <c r="I12" s="30">
        <f t="shared" ref="I12:I14" si="8">C12*H12</f>
        <v>0</v>
      </c>
      <c r="J12" s="31"/>
      <c r="K12" s="2">
        <v>0</v>
      </c>
      <c r="L12" s="2">
        <v>0</v>
      </c>
      <c r="M12" s="47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0">
        <f t="shared" ref="P12:P14" si="11">C12*O12</f>
        <v>0</v>
      </c>
      <c r="Q12" s="31"/>
      <c r="R12" s="30">
        <f t="shared" ref="R12:R14" si="12">I12*$I$3+P12*$P$3</f>
        <v>0</v>
      </c>
      <c r="S12" s="8"/>
    </row>
    <row r="13" spans="1:19" x14ac:dyDescent="0.3">
      <c r="A13" s="8">
        <f t="shared" si="0"/>
        <v>13</v>
      </c>
      <c r="B13" s="29" t="s">
        <v>84</v>
      </c>
      <c r="C13" s="1">
        <v>0</v>
      </c>
      <c r="D13" s="6">
        <v>31.5</v>
      </c>
      <c r="E13" s="6">
        <v>3.3</v>
      </c>
      <c r="F13" s="47">
        <f>F6</f>
        <v>9.6</v>
      </c>
      <c r="G13" s="2">
        <f>D13*E13*F13</f>
        <v>997.91999999999985</v>
      </c>
      <c r="H13" s="3">
        <f t="shared" si="7"/>
        <v>997.91999999999985</v>
      </c>
      <c r="I13" s="30">
        <f t="shared" si="8"/>
        <v>0</v>
      </c>
      <c r="J13" s="31"/>
      <c r="K13" s="2">
        <v>0</v>
      </c>
      <c r="L13" s="2">
        <v>0</v>
      </c>
      <c r="M13" s="47">
        <f>M6</f>
        <v>0</v>
      </c>
      <c r="N13" s="2">
        <f t="shared" si="9"/>
        <v>0</v>
      </c>
      <c r="O13" s="3">
        <f t="shared" si="10"/>
        <v>0</v>
      </c>
      <c r="P13" s="30">
        <f t="shared" si="11"/>
        <v>0</v>
      </c>
      <c r="Q13" s="31"/>
      <c r="R13" s="30">
        <f t="shared" si="12"/>
        <v>0</v>
      </c>
      <c r="S13" s="8"/>
    </row>
    <row r="14" spans="1:19" ht="15" thickBot="1" x14ac:dyDescent="0.35">
      <c r="A14" s="8">
        <f t="shared" si="0"/>
        <v>14</v>
      </c>
      <c r="B14" s="29" t="s">
        <v>68</v>
      </c>
      <c r="C14" s="152">
        <v>0</v>
      </c>
      <c r="D14" s="6">
        <v>0</v>
      </c>
      <c r="E14" s="6">
        <v>0</v>
      </c>
      <c r="F14" s="47">
        <f>F6</f>
        <v>9.6</v>
      </c>
      <c r="G14" s="2">
        <f t="shared" si="6"/>
        <v>0</v>
      </c>
      <c r="H14" s="3">
        <f t="shared" si="7"/>
        <v>0</v>
      </c>
      <c r="I14" s="30">
        <f t="shared" si="8"/>
        <v>0</v>
      </c>
      <c r="J14" s="31"/>
      <c r="K14" s="2">
        <v>0</v>
      </c>
      <c r="L14" s="2">
        <v>0</v>
      </c>
      <c r="M14" s="47">
        <f>M7</f>
        <v>0</v>
      </c>
      <c r="N14" s="2">
        <f t="shared" si="9"/>
        <v>0</v>
      </c>
      <c r="O14" s="3">
        <f t="shared" si="10"/>
        <v>0</v>
      </c>
      <c r="P14" s="30">
        <f t="shared" si="11"/>
        <v>0</v>
      </c>
      <c r="Q14" s="31"/>
      <c r="R14" s="30">
        <f t="shared" si="12"/>
        <v>0</v>
      </c>
      <c r="S14" s="8"/>
    </row>
    <row r="15" spans="1:19" ht="15" thickBot="1" x14ac:dyDescent="0.35">
      <c r="A15" s="8">
        <f t="shared" si="0"/>
        <v>15</v>
      </c>
      <c r="B15" s="18" t="s">
        <v>20</v>
      </c>
      <c r="C15" s="36"/>
      <c r="D15" s="36"/>
      <c r="E15" s="161">
        <f>SUM(E12:E14)</f>
        <v>6.6</v>
      </c>
      <c r="F15" s="161">
        <f>SUM(F12:F14)</f>
        <v>91.199999999999989</v>
      </c>
      <c r="G15" s="161">
        <f>SUM(G12:G14)</f>
        <v>8482.32</v>
      </c>
      <c r="H15" s="162">
        <f>SUM(H12:H14)</f>
        <v>8482.32</v>
      </c>
      <c r="I15" s="39">
        <f>SUM(I12:I14)</f>
        <v>0</v>
      </c>
      <c r="J15" s="31"/>
      <c r="K15" s="36"/>
      <c r="L15" s="36"/>
      <c r="M15" s="163">
        <f>SUM(M12:M14)</f>
        <v>0</v>
      </c>
      <c r="N15" s="163">
        <f>SUM(N12:N14)</f>
        <v>0</v>
      </c>
      <c r="O15" s="163">
        <f>SUM(O12:O14)</f>
        <v>0</v>
      </c>
      <c r="P15" s="36">
        <f>SUM(P12:P14)</f>
        <v>0</v>
      </c>
      <c r="Q15" s="41"/>
      <c r="R15" s="36">
        <f>I15*I3+P15*P3</f>
        <v>0</v>
      </c>
      <c r="S15" s="8"/>
    </row>
    <row r="16" spans="1:19" ht="15" thickBot="1" x14ac:dyDescent="0.35">
      <c r="A16" s="8">
        <f t="shared" si="0"/>
        <v>16</v>
      </c>
      <c r="B16" s="48"/>
      <c r="C16" s="49"/>
      <c r="D16" s="13"/>
      <c r="E16" s="13"/>
      <c r="F16" s="13"/>
      <c r="G16" s="50"/>
      <c r="H16" s="13"/>
      <c r="I16" s="51"/>
      <c r="J16" s="52"/>
      <c r="K16" s="53"/>
      <c r="L16" s="53"/>
      <c r="M16" s="54"/>
      <c r="N16" s="13"/>
      <c r="O16" s="55"/>
      <c r="P16" s="51"/>
      <c r="Q16" s="45"/>
      <c r="R16" s="56"/>
      <c r="S16" s="8"/>
    </row>
    <row r="17" spans="1:19" ht="15" customHeight="1" thickBot="1" x14ac:dyDescent="0.35">
      <c r="A17" s="8">
        <f t="shared" si="0"/>
        <v>17</v>
      </c>
      <c r="B17" s="57" t="s">
        <v>7</v>
      </c>
      <c r="C17" s="58"/>
      <c r="D17" s="180" t="s">
        <v>14</v>
      </c>
      <c r="E17" s="181"/>
      <c r="F17" s="181"/>
      <c r="G17" s="182"/>
      <c r="H17" s="59" t="s">
        <v>59</v>
      </c>
      <c r="I17" s="60" t="s">
        <v>53</v>
      </c>
      <c r="J17" s="52"/>
      <c r="K17" s="180" t="s">
        <v>14</v>
      </c>
      <c r="L17" s="181"/>
      <c r="M17" s="181"/>
      <c r="N17" s="182"/>
      <c r="O17" s="59" t="s">
        <v>22</v>
      </c>
      <c r="P17" s="60"/>
      <c r="Q17" s="45"/>
      <c r="R17" s="61" t="s">
        <v>19</v>
      </c>
      <c r="S17" s="8"/>
    </row>
    <row r="18" spans="1:19" ht="15" thickBot="1" x14ac:dyDescent="0.35">
      <c r="A18" s="8">
        <f t="shared" si="0"/>
        <v>18</v>
      </c>
      <c r="B18" s="13"/>
      <c r="C18" s="44" t="s">
        <v>51</v>
      </c>
      <c r="D18" s="62"/>
      <c r="E18" s="44" t="s">
        <v>10</v>
      </c>
      <c r="F18" s="44" t="s">
        <v>12</v>
      </c>
      <c r="G18" s="44" t="s">
        <v>52</v>
      </c>
      <c r="H18" s="140">
        <v>0</v>
      </c>
      <c r="I18" s="44" t="s">
        <v>54</v>
      </c>
      <c r="J18" s="52"/>
      <c r="K18" s="63"/>
      <c r="L18" s="44" t="s">
        <v>13</v>
      </c>
      <c r="M18" s="44" t="s">
        <v>15</v>
      </c>
      <c r="N18" s="44" t="s">
        <v>16</v>
      </c>
      <c r="O18" s="140">
        <v>0</v>
      </c>
      <c r="P18" s="44" t="s">
        <v>17</v>
      </c>
      <c r="Q18" s="45"/>
      <c r="R18" s="64"/>
      <c r="S18" s="8"/>
    </row>
    <row r="19" spans="1:19" x14ac:dyDescent="0.3">
      <c r="A19" s="8">
        <f t="shared" si="0"/>
        <v>19</v>
      </c>
      <c r="B19" s="29" t="s">
        <v>67</v>
      </c>
      <c r="C19" s="1">
        <v>0</v>
      </c>
      <c r="D19" s="4"/>
      <c r="E19" s="6">
        <f>E12</f>
        <v>3.3</v>
      </c>
      <c r="F19" s="47">
        <f>F5</f>
        <v>72</v>
      </c>
      <c r="G19" s="47">
        <f t="shared" ref="G19:G21" si="13">E19*F19</f>
        <v>237.6</v>
      </c>
      <c r="H19" s="2">
        <f t="shared" ref="H19:H21" si="14">G19*(100%+$H$18)</f>
        <v>237.6</v>
      </c>
      <c r="I19" s="65">
        <f t="shared" ref="I19:I21" si="15">C19*H19</f>
        <v>0</v>
      </c>
      <c r="J19" s="52"/>
      <c r="K19" s="3"/>
      <c r="L19" s="2">
        <v>0</v>
      </c>
      <c r="M19" s="47">
        <f>M5</f>
        <v>0</v>
      </c>
      <c r="N19" s="47">
        <f t="shared" ref="N19:N21" si="16">L19*M19</f>
        <v>0</v>
      </c>
      <c r="O19" s="2">
        <f t="shared" ref="O19:O21" si="17">N19*(100%+$O$18)</f>
        <v>0</v>
      </c>
      <c r="P19" s="66">
        <f t="shared" ref="P19:P21" si="18">C19*O19</f>
        <v>0</v>
      </c>
      <c r="Q19" s="45"/>
      <c r="R19" s="30">
        <f t="shared" ref="R19:R21" si="19">I19*$I$3+P19*$P$3</f>
        <v>0</v>
      </c>
      <c r="S19" s="8"/>
    </row>
    <row r="20" spans="1:19" x14ac:dyDescent="0.3">
      <c r="A20" s="8">
        <f t="shared" si="0"/>
        <v>20</v>
      </c>
      <c r="B20" s="29" t="s">
        <v>84</v>
      </c>
      <c r="C20" s="1">
        <v>0</v>
      </c>
      <c r="D20" s="4"/>
      <c r="E20" s="6">
        <f>E13</f>
        <v>3.3</v>
      </c>
      <c r="F20" s="47">
        <f>F6</f>
        <v>9.6</v>
      </c>
      <c r="G20" s="47">
        <f t="shared" si="13"/>
        <v>31.679999999999996</v>
      </c>
      <c r="H20" s="2">
        <f t="shared" si="14"/>
        <v>31.679999999999996</v>
      </c>
      <c r="I20" s="65">
        <f t="shared" si="15"/>
        <v>0</v>
      </c>
      <c r="J20" s="52"/>
      <c r="K20" s="3"/>
      <c r="L20" s="2">
        <v>0</v>
      </c>
      <c r="M20" s="47">
        <f>M6</f>
        <v>0</v>
      </c>
      <c r="N20" s="47">
        <f t="shared" si="16"/>
        <v>0</v>
      </c>
      <c r="O20" s="2">
        <f t="shared" si="17"/>
        <v>0</v>
      </c>
      <c r="P20" s="66">
        <f t="shared" si="18"/>
        <v>0</v>
      </c>
      <c r="Q20" s="45"/>
      <c r="R20" s="30">
        <f t="shared" si="19"/>
        <v>0</v>
      </c>
      <c r="S20" s="8"/>
    </row>
    <row r="21" spans="1:19" ht="15" thickBot="1" x14ac:dyDescent="0.35">
      <c r="A21" s="8">
        <f t="shared" si="0"/>
        <v>21</v>
      </c>
      <c r="B21" s="29" t="s">
        <v>68</v>
      </c>
      <c r="C21" s="152">
        <v>0</v>
      </c>
      <c r="D21" s="4"/>
      <c r="E21" s="6">
        <f>E14</f>
        <v>0</v>
      </c>
      <c r="F21" s="47">
        <f>F6</f>
        <v>9.6</v>
      </c>
      <c r="G21" s="47">
        <f t="shared" si="13"/>
        <v>0</v>
      </c>
      <c r="H21" s="2">
        <f t="shared" si="14"/>
        <v>0</v>
      </c>
      <c r="I21" s="65">
        <f t="shared" si="15"/>
        <v>0</v>
      </c>
      <c r="J21" s="52"/>
      <c r="K21" s="3"/>
      <c r="L21" s="2">
        <v>0</v>
      </c>
      <c r="M21" s="47">
        <f>M7</f>
        <v>0</v>
      </c>
      <c r="N21" s="47">
        <f t="shared" si="16"/>
        <v>0</v>
      </c>
      <c r="O21" s="2">
        <f t="shared" si="17"/>
        <v>0</v>
      </c>
      <c r="P21" s="66">
        <f t="shared" si="18"/>
        <v>0</v>
      </c>
      <c r="Q21" s="45"/>
      <c r="R21" s="30">
        <f t="shared" si="19"/>
        <v>0</v>
      </c>
      <c r="S21" s="8"/>
    </row>
    <row r="22" spans="1:19" ht="15" thickBot="1" x14ac:dyDescent="0.35">
      <c r="A22" s="8">
        <f t="shared" si="0"/>
        <v>22</v>
      </c>
      <c r="B22" s="18" t="s">
        <v>20</v>
      </c>
      <c r="C22" s="36"/>
      <c r="D22" s="67"/>
      <c r="E22" s="161">
        <f>SUM(E19:E21)</f>
        <v>6.6</v>
      </c>
      <c r="F22" s="161">
        <f>SUM(F19:F21)</f>
        <v>91.199999999999989</v>
      </c>
      <c r="G22" s="161">
        <f>SUM(G19:G21)</f>
        <v>269.27999999999997</v>
      </c>
      <c r="H22" s="161">
        <f>SUM(H19:H21)</f>
        <v>269.27999999999997</v>
      </c>
      <c r="I22" s="44">
        <f>SUM(I19:I21)</f>
        <v>0</v>
      </c>
      <c r="J22" s="52"/>
      <c r="K22" s="68"/>
      <c r="L22" s="36"/>
      <c r="M22" s="163"/>
      <c r="N22" s="163">
        <f>SUM(N19:N21)</f>
        <v>0</v>
      </c>
      <c r="O22" s="5">
        <f>SUM(O19:O21)</f>
        <v>0</v>
      </c>
      <c r="P22" s="44">
        <f>SUM(P19:P21)</f>
        <v>0</v>
      </c>
      <c r="Q22" s="45"/>
      <c r="R22" s="36">
        <f>I22*I3+P22*P3</f>
        <v>0</v>
      </c>
      <c r="S22" s="8"/>
    </row>
    <row r="23" spans="1:19" ht="15" thickBot="1" x14ac:dyDescent="0.35">
      <c r="A23" s="8">
        <f t="shared" si="0"/>
        <v>23</v>
      </c>
      <c r="B23" s="69"/>
      <c r="C23" s="42"/>
      <c r="D23" s="42"/>
      <c r="E23" s="42"/>
      <c r="F23" s="13"/>
      <c r="G23" s="70"/>
      <c r="H23" s="71"/>
      <c r="I23" s="51"/>
      <c r="J23" s="52"/>
      <c r="K23" s="42"/>
      <c r="L23" s="42"/>
      <c r="M23" s="13"/>
      <c r="N23" s="71"/>
      <c r="O23" s="4"/>
      <c r="P23" s="51"/>
      <c r="Q23" s="45"/>
      <c r="R23" s="42"/>
      <c r="S23" s="8"/>
    </row>
    <row r="24" spans="1:19" ht="15" thickBot="1" x14ac:dyDescent="0.35">
      <c r="A24" s="8">
        <f t="shared" si="0"/>
        <v>24</v>
      </c>
      <c r="B24" s="72" t="s">
        <v>62</v>
      </c>
      <c r="C24" s="67"/>
      <c r="D24" s="67"/>
      <c r="E24" s="67"/>
      <c r="F24" s="67"/>
      <c r="G24" s="67"/>
      <c r="H24" s="67"/>
      <c r="I24" s="39">
        <f>I8+I15+I22</f>
        <v>0</v>
      </c>
      <c r="J24" s="41"/>
      <c r="K24" s="68"/>
      <c r="L24" s="67"/>
      <c r="M24" s="67"/>
      <c r="N24" s="67"/>
      <c r="O24" s="67"/>
      <c r="P24" s="40">
        <f>P15+P22</f>
        <v>0</v>
      </c>
      <c r="Q24" s="41"/>
      <c r="R24" s="36">
        <f>R8+R15+R22</f>
        <v>0</v>
      </c>
      <c r="S24" s="8"/>
    </row>
    <row r="25" spans="1:19" ht="15" thickBot="1" x14ac:dyDescent="0.35">
      <c r="A25" s="8">
        <f t="shared" si="0"/>
        <v>25</v>
      </c>
      <c r="B25" s="23"/>
      <c r="C25" s="31"/>
      <c r="D25" s="31"/>
      <c r="E25" s="31"/>
      <c r="F25" s="31"/>
      <c r="G25" s="31"/>
      <c r="H25" s="31"/>
      <c r="I25" s="41"/>
      <c r="J25" s="41"/>
      <c r="K25" s="31"/>
      <c r="L25" s="31"/>
      <c r="M25" s="31"/>
      <c r="N25" s="31"/>
      <c r="O25" s="31"/>
      <c r="P25" s="41"/>
      <c r="Q25" s="41"/>
      <c r="R25" s="31"/>
      <c r="S25" s="8"/>
    </row>
    <row r="26" spans="1:19" ht="15" thickBot="1" x14ac:dyDescent="0.35">
      <c r="A26" s="8">
        <f t="shared" si="0"/>
        <v>26</v>
      </c>
      <c r="B26" s="73" t="s">
        <v>8</v>
      </c>
      <c r="C26" s="74" t="s">
        <v>2</v>
      </c>
      <c r="D26" s="75"/>
      <c r="E26" s="75"/>
      <c r="F26" s="75"/>
      <c r="G26" s="75"/>
      <c r="H26" s="76" t="s">
        <v>49</v>
      </c>
      <c r="I26" s="77">
        <v>40</v>
      </c>
      <c r="J26" s="31"/>
      <c r="K26" s="78" t="s">
        <v>3</v>
      </c>
      <c r="L26" s="79"/>
      <c r="M26" s="80"/>
      <c r="N26" s="80"/>
      <c r="O26" s="81" t="s">
        <v>49</v>
      </c>
      <c r="P26" s="82">
        <v>8</v>
      </c>
      <c r="Q26" s="41"/>
      <c r="R26" s="77" t="s">
        <v>19</v>
      </c>
      <c r="S26" s="8"/>
    </row>
    <row r="27" spans="1:19" ht="15" thickBot="1" x14ac:dyDescent="0.35">
      <c r="A27" s="8">
        <f t="shared" si="0"/>
        <v>27</v>
      </c>
      <c r="B27" s="83"/>
      <c r="C27" s="183" t="s">
        <v>14</v>
      </c>
      <c r="D27" s="184"/>
      <c r="E27" s="184"/>
      <c r="F27" s="184"/>
      <c r="G27" s="184"/>
      <c r="H27" s="184"/>
      <c r="I27" s="185"/>
      <c r="J27" s="31"/>
      <c r="K27" s="84"/>
      <c r="L27" s="85"/>
      <c r="M27" s="42"/>
      <c r="N27" s="42"/>
      <c r="O27" s="85"/>
      <c r="P27" s="86"/>
      <c r="Q27" s="41"/>
      <c r="R27" s="87"/>
      <c r="S27" s="8"/>
    </row>
    <row r="28" spans="1:19" ht="15" thickBot="1" x14ac:dyDescent="0.35">
      <c r="A28" s="8">
        <f t="shared" si="0"/>
        <v>28</v>
      </c>
      <c r="B28" s="88" t="s">
        <v>50</v>
      </c>
      <c r="C28" s="183" t="s">
        <v>66</v>
      </c>
      <c r="D28" s="184"/>
      <c r="E28" s="185"/>
      <c r="F28" s="183" t="s">
        <v>65</v>
      </c>
      <c r="G28" s="184"/>
      <c r="H28" s="185"/>
      <c r="I28" s="89"/>
      <c r="J28" s="31"/>
      <c r="K28" s="183" t="s">
        <v>66</v>
      </c>
      <c r="L28" s="185"/>
      <c r="M28" s="90"/>
      <c r="N28" s="186" t="s">
        <v>65</v>
      </c>
      <c r="O28" s="187"/>
      <c r="P28" s="86"/>
      <c r="Q28" s="41"/>
      <c r="R28" s="87"/>
      <c r="S28" s="8"/>
    </row>
    <row r="29" spans="1:19" ht="29.4" thickBot="1" x14ac:dyDescent="0.35">
      <c r="A29" s="8">
        <f t="shared" si="0"/>
        <v>29</v>
      </c>
      <c r="B29" s="141">
        <v>0</v>
      </c>
      <c r="C29" s="91" t="s">
        <v>60</v>
      </c>
      <c r="D29" s="92" t="s">
        <v>57</v>
      </c>
      <c r="E29" s="91" t="s">
        <v>63</v>
      </c>
      <c r="F29" s="91" t="s">
        <v>64</v>
      </c>
      <c r="G29" s="93" t="s">
        <v>52</v>
      </c>
      <c r="H29" s="91" t="s">
        <v>61</v>
      </c>
      <c r="I29" s="91" t="s">
        <v>18</v>
      </c>
      <c r="J29" s="94"/>
      <c r="K29" s="95" t="s">
        <v>57</v>
      </c>
      <c r="L29" s="43" t="s">
        <v>63</v>
      </c>
      <c r="M29" s="51"/>
      <c r="N29" s="95" t="s">
        <v>52</v>
      </c>
      <c r="O29" s="43" t="s">
        <v>61</v>
      </c>
      <c r="P29" s="44" t="s">
        <v>18</v>
      </c>
      <c r="Q29" s="45"/>
      <c r="R29" s="64"/>
      <c r="S29" s="8"/>
    </row>
    <row r="30" spans="1:19" x14ac:dyDescent="0.3">
      <c r="A30" s="8">
        <f t="shared" si="0"/>
        <v>30</v>
      </c>
      <c r="B30" s="29" t="s">
        <v>67</v>
      </c>
      <c r="C30" s="160">
        <v>0.15</v>
      </c>
      <c r="D30" s="99">
        <f>G12</f>
        <v>7484.4</v>
      </c>
      <c r="E30" s="65">
        <f t="shared" ref="E30:E32" si="20">C30*D30</f>
        <v>1122.6599999999999</v>
      </c>
      <c r="F30" s="46">
        <f t="shared" ref="F30:F32" si="21">$B$29</f>
        <v>0</v>
      </c>
      <c r="G30" s="164">
        <f>G19</f>
        <v>237.6</v>
      </c>
      <c r="H30" s="65">
        <f t="shared" ref="H30:H32" si="22">F30*G30</f>
        <v>0</v>
      </c>
      <c r="I30" s="101">
        <f t="shared" ref="I30:I32" si="23">E30+H30</f>
        <v>1122.6599999999999</v>
      </c>
      <c r="J30" s="94"/>
      <c r="K30" s="96">
        <f>N12</f>
        <v>0</v>
      </c>
      <c r="L30" s="97">
        <f t="shared" ref="L30:L31" si="24">K30*C30</f>
        <v>0</v>
      </c>
      <c r="M30" s="71"/>
      <c r="N30" s="47">
        <f>N19</f>
        <v>0</v>
      </c>
      <c r="O30" s="65">
        <f t="shared" ref="O30:O31" si="25">F30*N30</f>
        <v>0</v>
      </c>
      <c r="P30" s="65">
        <f t="shared" ref="P30:P32" si="26">L30+O30</f>
        <v>0</v>
      </c>
      <c r="Q30" s="45"/>
      <c r="R30" s="30">
        <f t="shared" ref="R30:R32" si="27">I30*$I$3+P30*$P$3</f>
        <v>44906.399999999994</v>
      </c>
      <c r="S30" s="8"/>
    </row>
    <row r="31" spans="1:19" x14ac:dyDescent="0.3">
      <c r="A31" s="8">
        <f t="shared" si="0"/>
        <v>31</v>
      </c>
      <c r="B31" s="29" t="s">
        <v>84</v>
      </c>
      <c r="C31" s="160">
        <v>0.3</v>
      </c>
      <c r="D31" s="99">
        <f>G13</f>
        <v>997.91999999999985</v>
      </c>
      <c r="E31" s="65">
        <f t="shared" si="20"/>
        <v>299.37599999999992</v>
      </c>
      <c r="F31" s="46">
        <f t="shared" si="21"/>
        <v>0</v>
      </c>
      <c r="G31" s="164">
        <f>G20</f>
        <v>31.679999999999996</v>
      </c>
      <c r="H31" s="65">
        <f t="shared" si="22"/>
        <v>0</v>
      </c>
      <c r="I31" s="101">
        <f t="shared" si="23"/>
        <v>299.37599999999992</v>
      </c>
      <c r="J31" s="94"/>
      <c r="K31" s="96">
        <f>N13</f>
        <v>0</v>
      </c>
      <c r="L31" s="97">
        <f t="shared" si="24"/>
        <v>0</v>
      </c>
      <c r="M31" s="71"/>
      <c r="N31" s="47">
        <f>N20</f>
        <v>0</v>
      </c>
      <c r="O31" s="65">
        <f t="shared" si="25"/>
        <v>0</v>
      </c>
      <c r="P31" s="65">
        <f t="shared" si="26"/>
        <v>0</v>
      </c>
      <c r="Q31" s="45"/>
      <c r="R31" s="30">
        <f t="shared" si="27"/>
        <v>11975.039999999997</v>
      </c>
      <c r="S31" s="8"/>
    </row>
    <row r="32" spans="1:19" ht="15" thickBot="1" x14ac:dyDescent="0.35">
      <c r="A32" s="8">
        <f t="shared" si="0"/>
        <v>32</v>
      </c>
      <c r="B32" s="29" t="s">
        <v>68</v>
      </c>
      <c r="C32" s="98">
        <v>0</v>
      </c>
      <c r="D32" s="99">
        <f>G14</f>
        <v>0</v>
      </c>
      <c r="E32" s="65">
        <f t="shared" si="20"/>
        <v>0</v>
      </c>
      <c r="F32" s="46">
        <f t="shared" si="21"/>
        <v>0</v>
      </c>
      <c r="G32" s="164">
        <f>G21</f>
        <v>0</v>
      </c>
      <c r="H32" s="65">
        <f t="shared" si="22"/>
        <v>0</v>
      </c>
      <c r="I32" s="101">
        <f t="shared" si="23"/>
        <v>0</v>
      </c>
      <c r="J32" s="94"/>
      <c r="K32" s="96">
        <f>N14</f>
        <v>0</v>
      </c>
      <c r="L32" s="97">
        <f>K32*C32</f>
        <v>0</v>
      </c>
      <c r="M32" s="71"/>
      <c r="N32" s="47">
        <f>N21</f>
        <v>0</v>
      </c>
      <c r="O32" s="65">
        <f>F32*N32</f>
        <v>0</v>
      </c>
      <c r="P32" s="65">
        <f t="shared" si="26"/>
        <v>0</v>
      </c>
      <c r="Q32" s="45"/>
      <c r="R32" s="30">
        <f t="shared" si="27"/>
        <v>0</v>
      </c>
      <c r="S32" s="8"/>
    </row>
    <row r="33" spans="1:21" ht="15" thickBot="1" x14ac:dyDescent="0.35">
      <c r="A33" s="8">
        <f t="shared" si="0"/>
        <v>33</v>
      </c>
      <c r="B33" s="102" t="s">
        <v>11</v>
      </c>
      <c r="C33" s="103"/>
      <c r="D33" s="166">
        <f>SUM(D30:D32)</f>
        <v>8482.32</v>
      </c>
      <c r="E33" s="104">
        <f>SUM(E30:E32)</f>
        <v>1422.0359999999998</v>
      </c>
      <c r="F33" s="44"/>
      <c r="G33" s="165">
        <f>SUM(G30:G32)</f>
        <v>269.27999999999997</v>
      </c>
      <c r="H33" s="106">
        <f>SUM(H30:H32)</f>
        <v>0</v>
      </c>
      <c r="I33" s="107">
        <f>SUM(I30:I32)</f>
        <v>1422.0359999999998</v>
      </c>
      <c r="J33" s="94"/>
      <c r="K33" s="108">
        <f>SUM(K30:K32)</f>
        <v>0</v>
      </c>
      <c r="L33" s="109">
        <f>SUM(L30:L32)</f>
        <v>0</v>
      </c>
      <c r="M33" s="51"/>
      <c r="N33" s="38">
        <f>SUM(N30:N32)</f>
        <v>0</v>
      </c>
      <c r="O33" s="38">
        <f>SUM(O30:O32)</f>
        <v>0</v>
      </c>
      <c r="P33" s="44">
        <f>SUM(P30:P32)</f>
        <v>0</v>
      </c>
      <c r="Q33" s="45"/>
      <c r="R33" s="110">
        <f>I33*I3+P33*P3</f>
        <v>56881.439999999995</v>
      </c>
      <c r="S33" s="8"/>
    </row>
    <row r="34" spans="1:21" ht="15" thickBot="1" x14ac:dyDescent="0.35">
      <c r="A34" s="8">
        <f t="shared" si="0"/>
        <v>34</v>
      </c>
      <c r="B34" s="111" t="s">
        <v>69</v>
      </c>
      <c r="C34" s="112"/>
      <c r="D34" s="113"/>
      <c r="E34" s="114" t="s">
        <v>85</v>
      </c>
      <c r="F34" s="115"/>
      <c r="G34" s="116"/>
      <c r="H34" s="117"/>
      <c r="I34" s="118"/>
      <c r="J34" s="94"/>
      <c r="K34" s="119"/>
      <c r="L34" s="120"/>
      <c r="M34" s="118"/>
      <c r="N34" s="121"/>
      <c r="O34" s="105"/>
      <c r="P34" s="107"/>
      <c r="Q34" s="45"/>
      <c r="R34" s="36"/>
      <c r="S34" s="8"/>
    </row>
    <row r="35" spans="1:21" ht="15" thickBot="1" x14ac:dyDescent="0.35">
      <c r="A35" s="8">
        <f t="shared" si="0"/>
        <v>35</v>
      </c>
      <c r="B35" s="29" t="s">
        <v>70</v>
      </c>
      <c r="C35" s="122" t="e">
        <f>R8/($R$35+$R$36+$R$37)</f>
        <v>#DIV/0!</v>
      </c>
      <c r="D35" s="63"/>
      <c r="E35" s="167">
        <f>R40/(G33*I26)+(N33*P26)</f>
        <v>5.2808823529411768</v>
      </c>
      <c r="F35" s="51"/>
      <c r="G35" s="51"/>
      <c r="H35" s="71"/>
      <c r="I35" s="66"/>
      <c r="J35" s="94"/>
      <c r="K35" s="63"/>
      <c r="L35" s="51"/>
      <c r="M35" s="66"/>
      <c r="N35" s="123" t="s">
        <v>62</v>
      </c>
      <c r="O35" s="120"/>
      <c r="P35" s="115"/>
      <c r="Q35" s="120"/>
      <c r="R35" s="124">
        <f>R24</f>
        <v>0</v>
      </c>
      <c r="S35" s="8"/>
    </row>
    <row r="36" spans="1:21" x14ac:dyDescent="0.3">
      <c r="A36" s="8">
        <f t="shared" si="0"/>
        <v>36</v>
      </c>
      <c r="B36" s="29" t="s">
        <v>71</v>
      </c>
      <c r="C36" s="122" t="e">
        <f>R15/($R$35+$R$36+$R$37)</f>
        <v>#DIV/0!</v>
      </c>
      <c r="D36" s="126"/>
      <c r="E36" s="42"/>
      <c r="F36" s="42"/>
      <c r="G36" s="42"/>
      <c r="H36" s="42"/>
      <c r="I36" s="33"/>
      <c r="J36" s="127"/>
      <c r="K36" s="126"/>
      <c r="L36" s="42"/>
      <c r="M36" s="33"/>
      <c r="N36" s="126" t="s">
        <v>76</v>
      </c>
      <c r="O36" s="42"/>
      <c r="P36" s="128" t="e">
        <f>R36/(R35+R36+R37)</f>
        <v>#DIV/0!</v>
      </c>
      <c r="Q36" s="42"/>
      <c r="R36" s="142">
        <v>0</v>
      </c>
      <c r="S36" s="8"/>
      <c r="T36" s="143"/>
    </row>
    <row r="37" spans="1:21" x14ac:dyDescent="0.3">
      <c r="A37" s="8">
        <f t="shared" si="0"/>
        <v>37</v>
      </c>
      <c r="B37" s="29" t="s">
        <v>72</v>
      </c>
      <c r="C37" s="122" t="e">
        <f>R22/($R$35+$R$36+$R$37)</f>
        <v>#DIV/0!</v>
      </c>
      <c r="D37" s="126"/>
      <c r="E37" s="42"/>
      <c r="F37" s="42"/>
      <c r="G37" s="42"/>
      <c r="H37" s="42"/>
      <c r="I37" s="33"/>
      <c r="J37" s="127"/>
      <c r="K37" s="126"/>
      <c r="L37" s="42"/>
      <c r="M37" s="33"/>
      <c r="N37" s="126" t="s">
        <v>77</v>
      </c>
      <c r="O37" s="42"/>
      <c r="P37" s="128" t="e">
        <f>R37/(R35+R36+R37)</f>
        <v>#DIV/0!</v>
      </c>
      <c r="Q37" s="42"/>
      <c r="R37" s="142">
        <v>0</v>
      </c>
      <c r="S37" s="8"/>
      <c r="T37" s="143"/>
      <c r="U37" s="144"/>
    </row>
    <row r="38" spans="1:21" x14ac:dyDescent="0.3">
      <c r="A38" s="8">
        <f t="shared" si="0"/>
        <v>38</v>
      </c>
      <c r="B38" s="29" t="s">
        <v>73</v>
      </c>
      <c r="C38" s="122" t="e">
        <f>R36/($R$35+$R$36+$R$37)</f>
        <v>#DIV/0!</v>
      </c>
      <c r="D38" s="126"/>
      <c r="E38" s="42"/>
      <c r="F38" s="42"/>
      <c r="G38" s="42"/>
      <c r="H38" s="42"/>
      <c r="I38" s="129"/>
      <c r="J38" s="127"/>
      <c r="K38" s="126"/>
      <c r="L38" s="42"/>
      <c r="M38" s="33"/>
      <c r="N38" s="126" t="s">
        <v>78</v>
      </c>
      <c r="O38" s="42"/>
      <c r="P38" s="128" t="e">
        <f>R38/(R35+R36+R37)</f>
        <v>#DIV/0!</v>
      </c>
      <c r="Q38" s="42"/>
      <c r="R38" s="129">
        <f>R33-R35-R36-R37</f>
        <v>56881.439999999995</v>
      </c>
      <c r="S38" s="130"/>
      <c r="T38" s="143"/>
    </row>
    <row r="39" spans="1:21" x14ac:dyDescent="0.3">
      <c r="A39" s="8">
        <f t="shared" si="0"/>
        <v>39</v>
      </c>
      <c r="B39" s="29" t="s">
        <v>74</v>
      </c>
      <c r="C39" s="122" t="e">
        <f>R37/($R$35+$R$36+$R$37)</f>
        <v>#DIV/0!</v>
      </c>
      <c r="D39" s="126"/>
      <c r="E39" s="42"/>
      <c r="F39" s="42"/>
      <c r="G39" s="42"/>
      <c r="H39" s="42"/>
      <c r="I39" s="33"/>
      <c r="J39" s="127"/>
      <c r="K39" s="126"/>
      <c r="L39" s="42"/>
      <c r="M39" s="33"/>
      <c r="N39" s="126" t="s">
        <v>79</v>
      </c>
      <c r="O39" s="42"/>
      <c r="P39" s="131"/>
      <c r="Q39" s="42"/>
      <c r="R39" s="33">
        <f>SUM(R35:R38)</f>
        <v>56881.439999999995</v>
      </c>
      <c r="S39" s="8"/>
      <c r="T39" s="143"/>
    </row>
    <row r="40" spans="1:21" x14ac:dyDescent="0.3">
      <c r="A40" s="8">
        <f t="shared" si="0"/>
        <v>40</v>
      </c>
      <c r="B40" s="29"/>
      <c r="C40" s="168" t="e">
        <f>SUM(C35:C39)</f>
        <v>#DIV/0!</v>
      </c>
      <c r="D40" s="126"/>
      <c r="E40" s="42"/>
      <c r="F40" s="42"/>
      <c r="G40" s="42"/>
      <c r="H40" s="42"/>
      <c r="I40" s="33"/>
      <c r="J40" s="127"/>
      <c r="K40" s="126"/>
      <c r="L40" s="42"/>
      <c r="M40" s="33"/>
      <c r="N40" s="126" t="s">
        <v>80</v>
      </c>
      <c r="O40" s="42"/>
      <c r="P40" s="131"/>
      <c r="Q40" s="42"/>
      <c r="R40" s="33">
        <f>R33</f>
        <v>56881.439999999995</v>
      </c>
      <c r="S40" s="8"/>
      <c r="T40" s="143"/>
    </row>
    <row r="41" spans="1:21" x14ac:dyDescent="0.3">
      <c r="A41" s="8">
        <f t="shared" si="0"/>
        <v>41</v>
      </c>
      <c r="B41" s="29" t="s">
        <v>75</v>
      </c>
      <c r="C41" s="125" t="e">
        <f>R38/(R35+R36+R37)</f>
        <v>#DIV/0!</v>
      </c>
      <c r="D41" s="126"/>
      <c r="E41" s="42"/>
      <c r="F41" s="42"/>
      <c r="G41" s="42"/>
      <c r="H41" s="42"/>
      <c r="I41" s="33"/>
      <c r="J41" s="127"/>
      <c r="K41" s="126"/>
      <c r="L41" s="42"/>
      <c r="M41" s="33"/>
      <c r="N41" s="126" t="s">
        <v>81</v>
      </c>
      <c r="O41" s="42"/>
      <c r="P41" s="131"/>
      <c r="Q41" s="42"/>
      <c r="R41" s="33">
        <f>E33*I26+K33*P26</f>
        <v>56881.439999999995</v>
      </c>
      <c r="S41" s="8"/>
      <c r="T41" s="143"/>
    </row>
    <row r="42" spans="1:21" x14ac:dyDescent="0.3">
      <c r="A42" s="8">
        <f t="shared" si="0"/>
        <v>42</v>
      </c>
      <c r="B42" s="29"/>
      <c r="C42" s="33"/>
      <c r="D42" s="126"/>
      <c r="E42" s="42"/>
      <c r="F42" s="42"/>
      <c r="G42" s="42"/>
      <c r="H42" s="42"/>
      <c r="I42" s="33"/>
      <c r="J42" s="127"/>
      <c r="K42" s="126"/>
      <c r="L42" s="42"/>
      <c r="M42" s="33"/>
      <c r="N42" s="126" t="s">
        <v>61</v>
      </c>
      <c r="O42" s="42"/>
      <c r="P42" s="131"/>
      <c r="Q42" s="42"/>
      <c r="R42" s="33">
        <f>R40-R41</f>
        <v>0</v>
      </c>
      <c r="S42" s="8"/>
      <c r="T42" s="143"/>
    </row>
    <row r="43" spans="1:21" x14ac:dyDescent="0.3">
      <c r="A43" s="8">
        <f t="shared" si="0"/>
        <v>43</v>
      </c>
      <c r="B43" s="29"/>
      <c r="C43" s="33"/>
      <c r="D43" s="126"/>
      <c r="E43" s="42"/>
      <c r="F43" s="42"/>
      <c r="G43" s="42"/>
      <c r="H43" s="42"/>
      <c r="I43" s="33"/>
      <c r="J43" s="127"/>
      <c r="K43" s="126"/>
      <c r="L43" s="42"/>
      <c r="M43" s="33"/>
      <c r="N43" s="126" t="s">
        <v>82</v>
      </c>
      <c r="O43" s="42"/>
      <c r="P43" s="131"/>
      <c r="Q43" s="42"/>
      <c r="R43" s="100">
        <f>G33*I26+N33*P26</f>
        <v>10771.199999999999</v>
      </c>
      <c r="S43" s="8"/>
      <c r="T43" s="143"/>
    </row>
    <row r="44" spans="1:21" ht="15" thickBot="1" x14ac:dyDescent="0.35">
      <c r="A44" s="8">
        <f t="shared" si="0"/>
        <v>44</v>
      </c>
      <c r="B44" s="132"/>
      <c r="C44" s="133"/>
      <c r="D44" s="134"/>
      <c r="E44" s="135"/>
      <c r="F44" s="135"/>
      <c r="G44" s="135"/>
      <c r="H44" s="135"/>
      <c r="I44" s="133"/>
      <c r="J44" s="127"/>
      <c r="K44" s="134"/>
      <c r="L44" s="135"/>
      <c r="M44" s="133"/>
      <c r="N44" s="134" t="s">
        <v>83</v>
      </c>
      <c r="O44" s="135"/>
      <c r="P44" s="136"/>
      <c r="Q44" s="135"/>
      <c r="R44" s="133">
        <f>R42/R43</f>
        <v>0</v>
      </c>
      <c r="S44" s="8"/>
      <c r="T44" s="143"/>
    </row>
    <row r="45" spans="1:21" x14ac:dyDescent="0.3">
      <c r="A45" s="8">
        <f t="shared" si="0"/>
        <v>45</v>
      </c>
      <c r="B45" s="170" t="s">
        <v>42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43"/>
    </row>
    <row r="46" spans="1:21" x14ac:dyDescent="0.3">
      <c r="C46" s="145"/>
      <c r="D46" s="146"/>
      <c r="E46" s="147"/>
      <c r="F46" s="146"/>
      <c r="G46" s="148"/>
      <c r="H46" s="146"/>
      <c r="I46" s="149"/>
      <c r="L46" s="143"/>
      <c r="R46" s="150"/>
      <c r="T46" s="151"/>
    </row>
  </sheetData>
  <sheetProtection algorithmName="SHA-512" hashValue="48DszpLQEjXio4kafS19G+IQcmYT8cl5ebLHpnnKo3nms+8vcnGbjTikT6YkMaJtsnQenQZgJVM9upqU3CKofg==" saltValue="HjpViFtZLq8vt7GIn3Tplw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 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Quint</cp:lastModifiedBy>
  <cp:lastPrinted>2023-08-26T11:27:19Z</cp:lastPrinted>
  <dcterms:created xsi:type="dcterms:W3CDTF">2022-12-16T10:18:51Z</dcterms:created>
  <dcterms:modified xsi:type="dcterms:W3CDTF">2023-10-18T11:40:51Z</dcterms:modified>
</cp:coreProperties>
</file>