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bennink/BiC bv Dropbox/Rob Bennink/BiC/BiC_Consultancy/Gemeente Westerwolde/EA Inhuur personeel tot schaal 9/aanbestedingsdocument en bijlagen/concept/"/>
    </mc:Choice>
  </mc:AlternateContent>
  <xr:revisionPtr revIDLastSave="0" documentId="13_ncr:1_{C70BADD4-C5DB-8C40-BF65-B64936AD6F09}" xr6:coauthVersionLast="47" xr6:coauthVersionMax="47" xr10:uidLastSave="{00000000-0000-0000-0000-000000000000}"/>
  <workbookProtection workbookAlgorithmName="SHA-512" workbookHashValue="SlI9pSa68Br7L0xXjj5KdVgYAmVudl8Ed3biORO69A8m1CXiFDCzwqyosbUOhdZq0EEGAzzSs6gUo2rDAaUFJw==" workbookSaltValue="S68qj01VOd+o5JUnRxIzqQ==" workbookSpinCount="100000" lockStructure="1"/>
  <bookViews>
    <workbookView xWindow="52380" yWindow="7680" windowWidth="27620" windowHeight="17280" xr2:uid="{26A0E56A-9CA4-EB40-BF12-5B4691CBE874}"/>
  </bookViews>
  <sheets>
    <sheet name="Waardemodel" sheetId="2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2" l="1"/>
  <c r="G4" i="2"/>
  <c r="F13" i="2"/>
  <c r="C42" i="2"/>
  <c r="C38" i="2"/>
  <c r="B7" i="2"/>
  <c r="C35" i="2"/>
  <c r="B16" i="2"/>
  <c r="C36" i="2"/>
  <c r="C37" i="2"/>
  <c r="C40" i="2"/>
  <c r="E16" i="2"/>
  <c r="D16" i="2"/>
  <c r="C16" i="2"/>
  <c r="F7" i="2"/>
  <c r="E7" i="2"/>
  <c r="D7" i="2"/>
  <c r="C7" i="2"/>
  <c r="E14" i="2"/>
  <c r="E12" i="2"/>
  <c r="D14" i="2"/>
  <c r="C14" i="2"/>
  <c r="B14" i="2"/>
  <c r="F5" i="2"/>
  <c r="E5" i="2"/>
  <c r="D5" i="2"/>
  <c r="C5" i="2"/>
  <c r="B5" i="2"/>
  <c r="B3" i="2"/>
  <c r="C3" i="2"/>
  <c r="D3" i="2"/>
  <c r="E3" i="2"/>
  <c r="F3" i="2"/>
  <c r="C12" i="2"/>
  <c r="D12" i="2"/>
  <c r="B12" i="2"/>
  <c r="F12" i="2"/>
  <c r="G3" i="2"/>
</calcChain>
</file>

<file path=xl/sharedStrings.xml><?xml version="1.0" encoding="utf-8"?>
<sst xmlns="http://schemas.openxmlformats.org/spreadsheetml/2006/main" count="55" uniqueCount="34">
  <si>
    <t>6.1.1
PLAN VAN AANPAK</t>
  </si>
  <si>
    <t>6.1.2
GOED WERKGEVERSCHAP</t>
  </si>
  <si>
    <t>6.1.3 AANPAK WERVING EN SELECTIE</t>
  </si>
  <si>
    <t>6.1.4 TEAM ACCOUNTMANAGE-MENT</t>
  </si>
  <si>
    <t>6.1.5
PARTNERPARTIJEN</t>
  </si>
  <si>
    <t>Totaal:</t>
  </si>
  <si>
    <t>Percentage</t>
  </si>
  <si>
    <t>5 uitmuntend</t>
  </si>
  <si>
    <t>4 goed</t>
  </si>
  <si>
    <t>3 voldoende</t>
  </si>
  <si>
    <t>2 matig</t>
  </si>
  <si>
    <t>1 onvoldoende</t>
  </si>
  <si>
    <t>KO</t>
  </si>
  <si>
    <t>INTERVIEW</t>
  </si>
  <si>
    <t>SCORE</t>
  </si>
  <si>
    <t>Vraag 1</t>
  </si>
  <si>
    <t>Vraag 2</t>
  </si>
  <si>
    <t>Vraag 3</t>
  </si>
  <si>
    <t>Vraag 4</t>
  </si>
  <si>
    <t>Totaal kwaliteit</t>
  </si>
  <si>
    <t xml:space="preserve"> </t>
  </si>
  <si>
    <t>Geraamde omvang:</t>
  </si>
  <si>
    <t>Raming op basis van 1 jaar</t>
  </si>
  <si>
    <t>indien inschrijver driemaal of meer 'matig' scoort zal dat leiden tot uitsluiting</t>
  </si>
  <si>
    <t>KO= kock-out, = uitsluiting</t>
  </si>
  <si>
    <t>maximaal negatief open vragen:</t>
  </si>
  <si>
    <t>maximaal negatief interview:</t>
  </si>
  <si>
    <t>maximaal positief</t>
  </si>
  <si>
    <t>waardeverschil kwaliteit</t>
  </si>
  <si>
    <t>verwacht prijsverschil maximaal</t>
  </si>
  <si>
    <t>conclusie: een juiste balans tussen prijs en kwaliteit</t>
  </si>
  <si>
    <t>OPEN VRAGEN + bijbehorende waarde beoordeling. Inhuur personeel niet in loondienst (PNIL), tot schaal 9</t>
  </si>
  <si>
    <t>Formulier D</t>
  </si>
  <si>
    <t>Uren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</si>
</sst>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€&quot;\ * #,##0.00_);_(&quot;€&quot;\ * \(#,##0.00\);_(&quot;€&quot;\ * &quot;-&quot;??_);_(@_)"/>
    <numFmt numFmtId="43" formatCode="_(* #,##0.00_);_(* \(#,##0.00\);_(* &quot;-&quot;??_);_(@_)"/>
    <numFmt numFmtId="164" formatCode="&quot;€&quot;\ #,##0.00"/>
    <numFmt numFmtId="165" formatCode="0.0%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rgb="FFFF0000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b/>
      <i/>
      <sz val="10"/>
      <color rgb="FFFF0000"/>
      <name val="Verdana"/>
      <family val="2"/>
    </font>
    <font>
      <sz val="10"/>
      <color rgb="FFFF0000"/>
      <name val="Verdana"/>
      <family val="2"/>
    </font>
    <font>
      <i/>
      <sz val="10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1" xfId="0" applyFont="1" applyBorder="1"/>
    <xf numFmtId="0" fontId="6" fillId="5" borderId="1" xfId="0" applyFont="1" applyFill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justify" vertical="center" wrapText="1"/>
    </xf>
    <xf numFmtId="164" fontId="3" fillId="2" borderId="4" xfId="0" applyNumberFormat="1" applyFont="1" applyFill="1" applyBorder="1" applyAlignment="1">
      <alignment horizontal="justify" vertical="center" wrapText="1"/>
    </xf>
    <xf numFmtId="9" fontId="2" fillId="0" borderId="1" xfId="1" applyFont="1" applyBorder="1"/>
    <xf numFmtId="165" fontId="6" fillId="5" borderId="1" xfId="1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/>
    <xf numFmtId="0" fontId="7" fillId="0" borderId="1" xfId="0" applyFont="1" applyBorder="1"/>
    <xf numFmtId="0" fontId="7" fillId="0" borderId="0" xfId="0" applyFont="1"/>
    <xf numFmtId="44" fontId="2" fillId="0" borderId="0" xfId="2" applyFont="1"/>
    <xf numFmtId="165" fontId="2" fillId="7" borderId="0" xfId="1" applyNumberFormat="1" applyFont="1" applyFill="1"/>
    <xf numFmtId="44" fontId="2" fillId="7" borderId="0" xfId="2" applyFont="1" applyFill="1"/>
    <xf numFmtId="0" fontId="2" fillId="7" borderId="0" xfId="0" applyFont="1" applyFill="1"/>
    <xf numFmtId="44" fontId="2" fillId="7" borderId="0" xfId="0" applyNumberFormat="1" applyFont="1" applyFill="1"/>
    <xf numFmtId="44" fontId="9" fillId="7" borderId="0" xfId="2" applyFont="1" applyFill="1"/>
    <xf numFmtId="44" fontId="9" fillId="7" borderId="0" xfId="0" applyNumberFormat="1" applyFont="1" applyFill="1"/>
    <xf numFmtId="0" fontId="6" fillId="3" borderId="1" xfId="0" applyFont="1" applyFill="1" applyBorder="1" applyAlignment="1">
      <alignment horizontal="justify" vertical="center" wrapText="1"/>
    </xf>
    <xf numFmtId="0" fontId="9" fillId="7" borderId="0" xfId="0" applyFont="1" applyFill="1"/>
    <xf numFmtId="164" fontId="2" fillId="0" borderId="0" xfId="0" applyNumberFormat="1" applyFont="1"/>
    <xf numFmtId="44" fontId="2" fillId="7" borderId="0" xfId="2" applyFont="1" applyFill="1" applyBorder="1"/>
    <xf numFmtId="0" fontId="8" fillId="7" borderId="0" xfId="0" applyFont="1" applyFill="1"/>
    <xf numFmtId="0" fontId="6" fillId="3" borderId="5" xfId="0" applyFont="1" applyFill="1" applyBorder="1" applyAlignment="1">
      <alignment horizontal="justify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5" fillId="6" borderId="9" xfId="0" applyFont="1" applyFill="1" applyBorder="1" applyAlignment="1">
      <alignment vertical="center" wrapText="1"/>
    </xf>
    <xf numFmtId="44" fontId="9" fillId="2" borderId="4" xfId="2" applyFont="1" applyFill="1" applyBorder="1" applyAlignment="1">
      <alignment horizontal="justify" vertical="center" wrapText="1"/>
    </xf>
    <xf numFmtId="0" fontId="9" fillId="0" borderId="0" xfId="0" applyFont="1"/>
    <xf numFmtId="164" fontId="10" fillId="8" borderId="7" xfId="0" applyNumberFormat="1" applyFont="1" applyFill="1" applyBorder="1" applyAlignment="1">
      <alignment vertical="center"/>
    </xf>
    <xf numFmtId="164" fontId="10" fillId="8" borderId="1" xfId="0" applyNumberFormat="1" applyFont="1" applyFill="1" applyBorder="1" applyAlignment="1">
      <alignment vertical="center"/>
    </xf>
    <xf numFmtId="9" fontId="2" fillId="0" borderId="0" xfId="0" applyNumberFormat="1" applyFont="1"/>
    <xf numFmtId="43" fontId="2" fillId="0" borderId="0" xfId="3" applyFont="1"/>
    <xf numFmtId="164" fontId="2" fillId="0" borderId="10" xfId="0" applyNumberFormat="1" applyFont="1" applyBorder="1"/>
    <xf numFmtId="0" fontId="2" fillId="0" borderId="0" xfId="0" applyFont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justify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</cellXfs>
  <cellStyles count="4">
    <cellStyle name="Komma" xfId="3" builtinId="3"/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512235</xdr:colOff>
      <xdr:row>0</xdr:row>
      <xdr:rowOff>159495</xdr:rowOff>
    </xdr:from>
    <xdr:to>
      <xdr:col>10</xdr:col>
      <xdr:colOff>173566</xdr:colOff>
      <xdr:row>0</xdr:row>
      <xdr:rowOff>471428</xdr:rowOff>
    </xdr:to>
    <xdr:pic>
      <xdr:nvPicPr>
        <xdr:cNvPr id="3" name="Afbeelding 2" descr="Afbeelding met Lettertype, tekst, Graphics, grafische vormgeving&#10;&#10;Automatisch gegenereerde beschrijving">
          <a:extLst>
            <a:ext uri="{FF2B5EF4-FFF2-40B4-BE49-F238E27FC236}">
              <a16:creationId xmlns:a16="http://schemas.microsoft.com/office/drawing/2014/main" id="{5B776ECB-2B35-60C2-F069-28A20EBAF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10435" y="159495"/>
          <a:ext cx="2175931" cy="311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C537-3B0E-1046-BD21-A197BD23E614}">
  <dimension ref="A1:I45"/>
  <sheetViews>
    <sheetView showGridLines="0" tabSelected="1" zoomScaleNormal="100" workbookViewId="0">
      <selection activeCell="B28" sqref="B28"/>
    </sheetView>
  </sheetViews>
  <sheetFormatPr baseColWidth="10" defaultColWidth="11" defaultRowHeight="13" x14ac:dyDescent="0.15"/>
  <cols>
    <col min="1" max="1" width="24.33203125" style="1" customWidth="1"/>
    <col min="2" max="7" width="20" style="1" customWidth="1"/>
    <col min="8" max="16384" width="11" style="1"/>
  </cols>
  <sheetData>
    <row r="1" spans="1:8" ht="53" customHeight="1" thickBot="1" x14ac:dyDescent="0.2">
      <c r="A1" s="38" t="s">
        <v>31</v>
      </c>
      <c r="B1" s="39"/>
      <c r="C1" s="39"/>
      <c r="D1" s="39"/>
      <c r="E1" s="39"/>
      <c r="F1" s="39"/>
      <c r="G1" s="27"/>
    </row>
    <row r="2" spans="1:8" s="11" customFormat="1" ht="43" thickBot="1" x14ac:dyDescent="0.2">
      <c r="A2" s="37"/>
      <c r="B2" s="25" t="s">
        <v>0</v>
      </c>
      <c r="C2" s="25" t="s">
        <v>1</v>
      </c>
      <c r="D2" s="25" t="s">
        <v>2</v>
      </c>
      <c r="E2" s="25" t="s">
        <v>3</v>
      </c>
      <c r="F2" s="25" t="s">
        <v>4</v>
      </c>
      <c r="G2" s="26" t="s">
        <v>5</v>
      </c>
    </row>
    <row r="3" spans="1:8" ht="36" customHeight="1" thickBot="1" x14ac:dyDescent="0.2">
      <c r="A3" s="3" t="s">
        <v>6</v>
      </c>
      <c r="B3" s="8">
        <f t="shared" ref="B3:E3" si="0">B4/$G$4</f>
        <v>0.2</v>
      </c>
      <c r="C3" s="8">
        <f t="shared" si="0"/>
        <v>0.2</v>
      </c>
      <c r="D3" s="8">
        <f t="shared" si="0"/>
        <v>0.2</v>
      </c>
      <c r="E3" s="8">
        <f t="shared" si="0"/>
        <v>0.2</v>
      </c>
      <c r="F3" s="8">
        <f>F4/$G$4</f>
        <v>0.2</v>
      </c>
      <c r="G3" s="7">
        <f>SUM(B3:F3)</f>
        <v>1</v>
      </c>
    </row>
    <row r="4" spans="1:8" ht="15" thickBot="1" x14ac:dyDescent="0.2">
      <c r="A4" s="4" t="s">
        <v>7</v>
      </c>
      <c r="B4" s="6">
        <v>15000</v>
      </c>
      <c r="C4" s="6">
        <v>15000</v>
      </c>
      <c r="D4" s="6">
        <v>15000</v>
      </c>
      <c r="E4" s="6">
        <v>15000</v>
      </c>
      <c r="F4" s="6">
        <v>15000</v>
      </c>
      <c r="G4" s="9">
        <f>SUM(B4:F4)</f>
        <v>75000</v>
      </c>
      <c r="H4" s="21"/>
    </row>
    <row r="5" spans="1:8" ht="15" thickBot="1" x14ac:dyDescent="0.2">
      <c r="A5" s="4" t="s">
        <v>8</v>
      </c>
      <c r="B5" s="6">
        <f>B4*0.5</f>
        <v>7500</v>
      </c>
      <c r="C5" s="6">
        <f t="shared" ref="C5:F5" si="1">C4*0.5</f>
        <v>7500</v>
      </c>
      <c r="D5" s="6">
        <f t="shared" si="1"/>
        <v>7500</v>
      </c>
      <c r="E5" s="6">
        <f t="shared" si="1"/>
        <v>7500</v>
      </c>
      <c r="F5" s="6">
        <f t="shared" si="1"/>
        <v>7500</v>
      </c>
      <c r="G5" s="2"/>
    </row>
    <row r="6" spans="1:8" ht="15" thickBot="1" x14ac:dyDescent="0.2">
      <c r="A6" s="4" t="s">
        <v>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2"/>
    </row>
    <row r="7" spans="1:8" ht="17" customHeight="1" x14ac:dyDescent="0.15">
      <c r="A7" s="4" t="s">
        <v>10</v>
      </c>
      <c r="B7" s="28">
        <f>-B4*3</f>
        <v>-45000</v>
      </c>
      <c r="C7" s="28">
        <f t="shared" ref="C7:F7" si="2">-C4*3</f>
        <v>-45000</v>
      </c>
      <c r="D7" s="28">
        <f t="shared" si="2"/>
        <v>-45000</v>
      </c>
      <c r="E7" s="28">
        <f t="shared" si="2"/>
        <v>-45000</v>
      </c>
      <c r="F7" s="28">
        <f t="shared" si="2"/>
        <v>-45000</v>
      </c>
      <c r="G7" s="2"/>
      <c r="H7" s="29" t="s">
        <v>23</v>
      </c>
    </row>
    <row r="8" spans="1:8" ht="17" customHeight="1" thickBot="1" x14ac:dyDescent="0.2">
      <c r="A8" s="4" t="s">
        <v>11</v>
      </c>
      <c r="B8" s="5" t="s">
        <v>12</v>
      </c>
      <c r="C8" s="5" t="s">
        <v>12</v>
      </c>
      <c r="D8" s="5" t="s">
        <v>12</v>
      </c>
      <c r="E8" s="5" t="s">
        <v>12</v>
      </c>
      <c r="F8" s="5" t="s">
        <v>12</v>
      </c>
      <c r="G8" s="2"/>
      <c r="H8" s="29" t="s">
        <v>24</v>
      </c>
    </row>
    <row r="9" spans="1:8" ht="14" thickBot="1" x14ac:dyDescent="0.2"/>
    <row r="10" spans="1:8" ht="42" customHeight="1" thickBot="1" x14ac:dyDescent="0.2">
      <c r="A10" s="40" t="s">
        <v>13</v>
      </c>
      <c r="B10" s="41"/>
      <c r="C10" s="41"/>
      <c r="D10" s="41"/>
      <c r="E10" s="41"/>
      <c r="F10" s="42"/>
    </row>
    <row r="11" spans="1:8" s="11" customFormat="1" ht="36" customHeight="1" thickBot="1" x14ac:dyDescent="0.2">
      <c r="A11" s="19" t="s">
        <v>14</v>
      </c>
      <c r="B11" s="36" t="s">
        <v>15</v>
      </c>
      <c r="C11" s="36" t="s">
        <v>16</v>
      </c>
      <c r="D11" s="36" t="s">
        <v>17</v>
      </c>
      <c r="E11" s="36" t="s">
        <v>18</v>
      </c>
      <c r="F11" s="10" t="s">
        <v>5</v>
      </c>
    </row>
    <row r="12" spans="1:8" ht="27" customHeight="1" thickBot="1" x14ac:dyDescent="0.2">
      <c r="A12" s="3" t="s">
        <v>6</v>
      </c>
      <c r="B12" s="8">
        <f>(B13/F13)</f>
        <v>0.25</v>
      </c>
      <c r="C12" s="8">
        <f>C13/F13</f>
        <v>0.25</v>
      </c>
      <c r="D12" s="8">
        <f>D13/F13</f>
        <v>0.25</v>
      </c>
      <c r="E12" s="8">
        <f>E13/F13</f>
        <v>0.25</v>
      </c>
      <c r="F12" s="7">
        <f>D12+E12+C12+B12</f>
        <v>1</v>
      </c>
    </row>
    <row r="13" spans="1:8" ht="15" thickBot="1" x14ac:dyDescent="0.2">
      <c r="A13" s="19" t="s">
        <v>7</v>
      </c>
      <c r="B13" s="6">
        <v>10000</v>
      </c>
      <c r="C13" s="6">
        <v>10000</v>
      </c>
      <c r="D13" s="6">
        <v>10000</v>
      </c>
      <c r="E13" s="6">
        <v>10000</v>
      </c>
      <c r="F13" s="9">
        <f>SUM(B13:E13)</f>
        <v>40000</v>
      </c>
    </row>
    <row r="14" spans="1:8" ht="15" thickBot="1" x14ac:dyDescent="0.2">
      <c r="A14" s="19" t="s">
        <v>8</v>
      </c>
      <c r="B14" s="6">
        <f>B13*0.5</f>
        <v>5000</v>
      </c>
      <c r="C14" s="6">
        <f t="shared" ref="C14:D14" si="3">C13*0.5</f>
        <v>5000</v>
      </c>
      <c r="D14" s="6">
        <f t="shared" si="3"/>
        <v>5000</v>
      </c>
      <c r="E14" s="6">
        <f t="shared" ref="E14" si="4">E13*0.5</f>
        <v>5000</v>
      </c>
      <c r="F14" s="2"/>
    </row>
    <row r="15" spans="1:8" ht="15" thickBot="1" x14ac:dyDescent="0.2">
      <c r="A15" s="19" t="s">
        <v>9</v>
      </c>
      <c r="B15" s="6">
        <v>0</v>
      </c>
      <c r="C15" s="6">
        <v>0</v>
      </c>
      <c r="D15" s="6">
        <v>0</v>
      </c>
      <c r="E15" s="6">
        <v>0</v>
      </c>
      <c r="F15" s="2"/>
    </row>
    <row r="16" spans="1:8" ht="15" thickBot="1" x14ac:dyDescent="0.2">
      <c r="A16" s="19" t="s">
        <v>10</v>
      </c>
      <c r="B16" s="28">
        <f>-B13*2</f>
        <v>-20000</v>
      </c>
      <c r="C16" s="28">
        <f t="shared" ref="C16:E16" si="5">-C13*2</f>
        <v>-20000</v>
      </c>
      <c r="D16" s="28">
        <f t="shared" si="5"/>
        <v>-20000</v>
      </c>
      <c r="E16" s="28">
        <f t="shared" si="5"/>
        <v>-20000</v>
      </c>
      <c r="F16" s="2"/>
      <c r="G16" s="29" t="s">
        <v>23</v>
      </c>
    </row>
    <row r="17" spans="1:9" ht="15" thickBot="1" x14ac:dyDescent="0.2">
      <c r="A17" s="19" t="s">
        <v>11</v>
      </c>
      <c r="B17" s="5" t="s">
        <v>12</v>
      </c>
      <c r="C17" s="5" t="s">
        <v>12</v>
      </c>
      <c r="D17" s="5" t="s">
        <v>12</v>
      </c>
      <c r="E17" s="5" t="s">
        <v>12</v>
      </c>
      <c r="F17" s="2"/>
      <c r="G17" s="29" t="s">
        <v>24</v>
      </c>
    </row>
    <row r="18" spans="1:9" ht="14" thickBot="1" x14ac:dyDescent="0.2"/>
    <row r="19" spans="1:9" s="11" customFormat="1" ht="36" customHeight="1" thickBot="1" x14ac:dyDescent="0.2">
      <c r="A19" s="19" t="s">
        <v>33</v>
      </c>
      <c r="B19" s="36" t="s">
        <v>32</v>
      </c>
      <c r="C19" s="29"/>
      <c r="D19" s="29"/>
      <c r="E19" s="29"/>
      <c r="F19" s="29"/>
    </row>
    <row r="20" spans="1:9" ht="14" thickBot="1" x14ac:dyDescent="0.2">
      <c r="A20" s="19">
        <v>500</v>
      </c>
      <c r="B20" s="6">
        <v>30000</v>
      </c>
      <c r="C20" s="29"/>
      <c r="D20" s="29"/>
      <c r="E20" s="29"/>
      <c r="F20" s="29"/>
      <c r="G20" s="29"/>
    </row>
    <row r="21" spans="1:9" ht="14" thickBot="1" x14ac:dyDescent="0.2">
      <c r="A21" s="19">
        <v>600</v>
      </c>
      <c r="B21" s="6">
        <v>25000</v>
      </c>
      <c r="C21" s="29"/>
      <c r="D21" s="29"/>
      <c r="E21" s="29"/>
      <c r="F21" s="29"/>
      <c r="G21" s="29"/>
    </row>
    <row r="22" spans="1:9" ht="14" thickBot="1" x14ac:dyDescent="0.2">
      <c r="A22" s="19">
        <v>700</v>
      </c>
      <c r="B22" s="6">
        <v>20000</v>
      </c>
      <c r="C22" s="29"/>
      <c r="D22" s="29"/>
      <c r="E22" s="29"/>
      <c r="F22" s="29"/>
      <c r="G22" s="29"/>
    </row>
    <row r="23" spans="1:9" ht="14" thickBot="1" x14ac:dyDescent="0.2">
      <c r="A23" s="19">
        <v>800</v>
      </c>
      <c r="B23" s="6">
        <v>15000</v>
      </c>
      <c r="C23" s="29"/>
      <c r="D23" s="29"/>
      <c r="E23" s="29"/>
      <c r="F23" s="29"/>
    </row>
    <row r="24" spans="1:9" ht="14" thickBot="1" x14ac:dyDescent="0.2">
      <c r="A24" s="19">
        <v>900</v>
      </c>
      <c r="B24" s="6">
        <v>10000</v>
      </c>
      <c r="C24" s="29"/>
      <c r="D24" s="29"/>
      <c r="E24" s="29"/>
      <c r="F24" s="29"/>
    </row>
    <row r="25" spans="1:9" ht="14" thickBot="1" x14ac:dyDescent="0.2">
      <c r="A25" s="19">
        <v>1040</v>
      </c>
      <c r="B25" s="6">
        <v>5000</v>
      </c>
      <c r="C25" s="29"/>
      <c r="D25" s="29"/>
      <c r="E25" s="29"/>
      <c r="F25" s="29"/>
    </row>
    <row r="26" spans="1:9" ht="14" thickBot="1" x14ac:dyDescent="0.2">
      <c r="A26" s="19">
        <v>1400</v>
      </c>
      <c r="B26" s="6">
        <v>0</v>
      </c>
      <c r="C26" s="29"/>
      <c r="D26" s="29"/>
      <c r="E26" s="29"/>
      <c r="F26" s="29"/>
      <c r="G26" s="29"/>
    </row>
    <row r="27" spans="1:9" ht="14" thickBot="1" x14ac:dyDescent="0.2"/>
    <row r="28" spans="1:9" ht="25" customHeight="1" thickBot="1" x14ac:dyDescent="0.2">
      <c r="A28" s="19" t="s">
        <v>19</v>
      </c>
      <c r="B28" s="30">
        <f>G4+F13+B20</f>
        <v>145000</v>
      </c>
      <c r="E28" s="12" t="s">
        <v>20</v>
      </c>
      <c r="F28" s="12" t="s">
        <v>20</v>
      </c>
    </row>
    <row r="29" spans="1:9" ht="25" customHeight="1" thickBot="1" x14ac:dyDescent="0.2">
      <c r="A29" s="24" t="s">
        <v>21</v>
      </c>
      <c r="B29" s="31">
        <v>1600000</v>
      </c>
      <c r="C29" s="13" t="s">
        <v>20</v>
      </c>
      <c r="E29" s="14"/>
      <c r="F29" s="14"/>
      <c r="G29" s="14"/>
      <c r="H29" s="22"/>
      <c r="I29" s="15"/>
    </row>
    <row r="30" spans="1:9" x14ac:dyDescent="0.15">
      <c r="E30" s="22"/>
      <c r="F30" s="22"/>
      <c r="G30" s="22"/>
      <c r="H30" s="22"/>
      <c r="I30" s="15"/>
    </row>
    <row r="31" spans="1:9" x14ac:dyDescent="0.15">
      <c r="A31" s="23" t="s">
        <v>22</v>
      </c>
      <c r="E31" s="22"/>
      <c r="F31" s="22"/>
      <c r="G31" s="22"/>
      <c r="H31" s="22"/>
      <c r="I31" s="15"/>
    </row>
    <row r="32" spans="1:9" x14ac:dyDescent="0.15">
      <c r="C32" s="1" t="s">
        <v>20</v>
      </c>
      <c r="E32" s="16"/>
      <c r="F32" s="16"/>
      <c r="G32" s="16"/>
      <c r="H32" s="16"/>
      <c r="I32" s="15"/>
    </row>
    <row r="33" spans="1:9" x14ac:dyDescent="0.15">
      <c r="E33" s="15"/>
      <c r="F33" s="15"/>
      <c r="G33" s="15"/>
      <c r="H33" s="15"/>
      <c r="I33" s="15"/>
    </row>
    <row r="34" spans="1:9" x14ac:dyDescent="0.15">
      <c r="E34" s="15"/>
      <c r="F34" s="15"/>
      <c r="G34" s="15"/>
      <c r="H34" s="15"/>
      <c r="I34" s="15"/>
    </row>
    <row r="35" spans="1:9" x14ac:dyDescent="0.15">
      <c r="A35" s="1" t="s">
        <v>25</v>
      </c>
      <c r="B35" s="33">
        <v>2</v>
      </c>
      <c r="C35" s="21">
        <f>B35*B7</f>
        <v>-90000</v>
      </c>
      <c r="D35" s="1" t="s">
        <v>20</v>
      </c>
      <c r="E35" s="17"/>
      <c r="F35" s="17"/>
      <c r="G35" s="15"/>
      <c r="H35" s="15"/>
      <c r="I35" s="15"/>
    </row>
    <row r="36" spans="1:9" x14ac:dyDescent="0.15">
      <c r="A36" s="1" t="s">
        <v>26</v>
      </c>
      <c r="B36" s="33">
        <v>2</v>
      </c>
      <c r="C36" s="34">
        <f>B36*B16</f>
        <v>-40000</v>
      </c>
      <c r="E36" s="17"/>
      <c r="F36" s="17"/>
      <c r="G36" s="15"/>
      <c r="H36" s="15"/>
      <c r="I36" s="15"/>
    </row>
    <row r="37" spans="1:9" x14ac:dyDescent="0.15">
      <c r="C37" s="21">
        <f>SUM(C35:C36)</f>
        <v>-130000</v>
      </c>
      <c r="E37" s="17"/>
      <c r="F37" s="17"/>
      <c r="G37" s="15"/>
      <c r="H37" s="15"/>
      <c r="I37" s="15"/>
    </row>
    <row r="38" spans="1:9" x14ac:dyDescent="0.15">
      <c r="A38" s="1" t="s">
        <v>27</v>
      </c>
      <c r="C38" s="34">
        <f>F13+G4</f>
        <v>115000</v>
      </c>
      <c r="E38" s="18"/>
      <c r="F38" s="18"/>
      <c r="G38" s="15"/>
      <c r="H38" s="15"/>
      <c r="I38" s="15"/>
    </row>
    <row r="39" spans="1:9" x14ac:dyDescent="0.15">
      <c r="E39" s="20"/>
      <c r="F39" s="20"/>
      <c r="G39" s="15"/>
      <c r="H39" s="15"/>
      <c r="I39" s="15"/>
    </row>
    <row r="40" spans="1:9" x14ac:dyDescent="0.15">
      <c r="A40" s="1" t="s">
        <v>28</v>
      </c>
      <c r="C40" s="21">
        <f>C38-C37</f>
        <v>245000</v>
      </c>
    </row>
    <row r="42" spans="1:9" ht="28" x14ac:dyDescent="0.15">
      <c r="A42" s="35" t="s">
        <v>29</v>
      </c>
      <c r="B42" s="32">
        <v>0.15</v>
      </c>
      <c r="C42" s="21">
        <f>B29*B42</f>
        <v>240000</v>
      </c>
    </row>
    <row r="45" spans="1:9" x14ac:dyDescent="0.15">
      <c r="A45" s="1" t="s">
        <v>30</v>
      </c>
    </row>
  </sheetData>
  <sheetProtection algorithmName="SHA-512" hashValue="PiT1nwMGKcqHCW72CMFS/vpD6uIWpJpzalONgpPWDqGTUg9niKGOUymp3Eefz2AZRX3NoceEBvY5pEuXbOmvqQ==" saltValue="ATDoH76BwZeHrkJu7GD2HQ==" spinCount="100000" sheet="1" objects="1" scenarios="1"/>
  <mergeCells count="3">
    <mergeCell ref="A2"/>
    <mergeCell ref="A1:F1"/>
    <mergeCell ref="A10:F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E803F07D15B24B86FC8C1D826E88F2" ma:contentTypeVersion="3" ma:contentTypeDescription="Create a new document." ma:contentTypeScope="" ma:versionID="a701cb7b4dc70cf35748de4f6accde75">
  <xsd:schema xmlns:xsd="http://www.w3.org/2001/XMLSchema" xmlns:xs="http://www.w3.org/2001/XMLSchema" xmlns:p="http://schemas.microsoft.com/office/2006/metadata/properties" xmlns:ns2="3c17cb0a-4065-4be6-8c66-da603d6b85cb" targetNamespace="http://schemas.microsoft.com/office/2006/metadata/properties" ma:root="true" ma:fieldsID="ebdfbc612b72cfb57a7d64e8765f4850" ns2:_="">
    <xsd:import namespace="3c17cb0a-4065-4be6-8c66-da603d6b85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7cb0a-4065-4be6-8c66-da603d6b85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CD34FE-8A38-49CE-B745-5B04C5BC3F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17cb0a-4065-4be6-8c66-da603d6b85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D6CC2C-C2D0-4182-8E96-1CDC99F09E2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14E4-100C-4B49-AC74-ED19B23911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Waardemodel</vt:lpstr>
    </vt:vector>
  </TitlesOfParts>
  <Manager/>
  <Company>inkoopadviesbureau BiC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BiC!</dc:description>
  <cp:lastModifiedBy>Rob Bennink</cp:lastModifiedBy>
  <cp:revision/>
  <dcterms:created xsi:type="dcterms:W3CDTF">2020-03-23T12:24:07Z</dcterms:created>
  <dcterms:modified xsi:type="dcterms:W3CDTF">2024-02-01T08:25:34Z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0x010100D1E803F07D15B24B86FC8C1D826E88F2</vt:lpwstr>
  </property>
</Properties>
</file>