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Almere College/Onderhoud E&amp;W 2023/Bestek/"/>
    </mc:Choice>
  </mc:AlternateContent>
  <xr:revisionPtr revIDLastSave="2588" documentId="8_{397725E6-B9DB-4221-B3C8-E72A3AB7537D}" xr6:coauthVersionLast="47" xr6:coauthVersionMax="47" xr10:uidLastSave="{36A84A08-8DB2-4EB1-B11A-9028AB967B7E}"/>
  <bookViews>
    <workbookView xWindow="-120" yWindow="-120" windowWidth="29040" windowHeight="15720" xr2:uid="{329AA10C-95FF-4BA0-9D02-AB3B08EF99B3}"/>
  </bookViews>
  <sheets>
    <sheet name="PREVENTIEF - ELEMENTEN" sheetId="1" r:id="rId1"/>
    <sheet name="PREVENTIEF - OVERIG" sheetId="5" r:id="rId2"/>
    <sheet name="CORRECTIEF" sheetId="3" r:id="rId3"/>
    <sheet name="TOTALISATIE" sheetId="4" r:id="rId4"/>
  </sheets>
  <definedNames>
    <definedName name="_xlnm._FilterDatabase" localSheetId="0" hidden="1">'PREVENTIEF - ELEMENTEN'!$A$7:$P$116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3" l="1"/>
  <c r="E30" i="3"/>
  <c r="E5" i="5"/>
  <c r="F5" i="5"/>
  <c r="O5" i="1"/>
  <c r="O160" i="1"/>
  <c r="O159" i="1"/>
  <c r="O157" i="1"/>
  <c r="O138" i="1"/>
  <c r="O137" i="1"/>
  <c r="O140" i="1"/>
  <c r="O122" i="1"/>
  <c r="O126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58" i="1"/>
  <c r="O156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39" i="1"/>
  <c r="O136" i="1"/>
  <c r="O135" i="1"/>
  <c r="O134" i="1"/>
  <c r="O133" i="1"/>
  <c r="O132" i="1"/>
  <c r="O131" i="1"/>
  <c r="O130" i="1"/>
  <c r="O129" i="1"/>
  <c r="O128" i="1"/>
  <c r="O127" i="1"/>
  <c r="O125" i="1"/>
  <c r="O124" i="1"/>
  <c r="O123" i="1"/>
  <c r="O121" i="1"/>
  <c r="O120" i="1"/>
  <c r="O119" i="1"/>
  <c r="O118" i="1"/>
  <c r="O24" i="1"/>
  <c r="O9" i="1"/>
  <c r="O8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C6" i="4"/>
  <c r="E31" i="5" l="1"/>
  <c r="E30" i="5"/>
  <c r="E29" i="5"/>
  <c r="E28" i="5"/>
  <c r="E27" i="5"/>
  <c r="E26" i="5"/>
  <c r="E21" i="5"/>
  <c r="E20" i="5"/>
  <c r="E19" i="5"/>
  <c r="E18" i="5"/>
  <c r="E17" i="5"/>
  <c r="E16" i="5"/>
  <c r="E15" i="5"/>
  <c r="E14" i="5"/>
  <c r="E13" i="5"/>
  <c r="E12" i="5"/>
  <c r="E11" i="5"/>
  <c r="E10" i="5"/>
  <c r="E14" i="3"/>
  <c r="E24" i="3"/>
  <c r="E23" i="3"/>
  <c r="E22" i="3"/>
  <c r="F22" i="3" s="1"/>
  <c r="E21" i="3"/>
  <c r="F21" i="3" s="1"/>
  <c r="C8" i="4" l="1"/>
  <c r="C5" i="4"/>
  <c r="F24" i="3"/>
  <c r="F23" i="3"/>
  <c r="E11" i="3"/>
  <c r="E10" i="3"/>
  <c r="F25" i="3" l="1"/>
  <c r="E31" i="3"/>
  <c r="E13" i="3" l="1"/>
  <c r="E15" i="3"/>
  <c r="E16" i="3"/>
  <c r="E12" i="3"/>
  <c r="E17" i="3" l="1"/>
  <c r="E6" i="3" s="1"/>
  <c r="C7" i="4" l="1"/>
  <c r="C9" i="4" s="1" a="1"/>
  <c r="C9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<sst xmlns="http://schemas.openxmlformats.org/spreadsheetml/2006/main" count="937" uniqueCount="320">
  <si>
    <t>Onderdeel 1 - Preventief onderhoud installaties</t>
  </si>
  <si>
    <t>Aantal</t>
  </si>
  <si>
    <t>Omschrijving</t>
  </si>
  <si>
    <t>Functie</t>
  </si>
  <si>
    <t>Uurtarief (excl. BTW):</t>
  </si>
  <si>
    <t>Fictief aantal uren:</t>
  </si>
  <si>
    <t>Totaal (excl. BTW)</t>
  </si>
  <si>
    <t>Projectleider</t>
  </si>
  <si>
    <t>Werkvoorbereider</t>
  </si>
  <si>
    <t>Subtotaal uurtarieven:</t>
  </si>
  <si>
    <t>Opslagpercentage</t>
  </si>
  <si>
    <t>Werkdagen van 18:00 uur tot 23:00 uur</t>
  </si>
  <si>
    <t>Werkdagen van 23:00 uur tot 07:00 uur</t>
  </si>
  <si>
    <t>Zaterdagen</t>
  </si>
  <si>
    <t>Zon- en/of nationaal erkende feestdagen</t>
  </si>
  <si>
    <t>Subtotaal opslagen:</t>
  </si>
  <si>
    <t>Naam inschrijver:</t>
  </si>
  <si>
    <t>Naam ondertekenaar:</t>
  </si>
  <si>
    <t>Functie:</t>
  </si>
  <si>
    <t>Datum:</t>
  </si>
  <si>
    <t>Handtekening:</t>
  </si>
  <si>
    <t>Uurtarieven</t>
  </si>
  <si>
    <t>Servicemonteur</t>
  </si>
  <si>
    <t>Opslagpercentage (100% + opslag)</t>
  </si>
  <si>
    <t>Uurtarief servicemonteur:</t>
  </si>
  <si>
    <t>Materiaal</t>
  </si>
  <si>
    <t>Onderdeel</t>
  </si>
  <si>
    <t>Fictieve inkoopkosten materiaal</t>
  </si>
  <si>
    <t xml:space="preserve">Opslagpercentage op basis van inkooptarief (tot € 1.000,-) </t>
  </si>
  <si>
    <t xml:space="preserve">Opslagpercentage op basis van inkooptarief (vanaf € 1.000,-) </t>
  </si>
  <si>
    <t>Subtotaal materiaal:</t>
  </si>
  <si>
    <t>* Indien er door inschrijver geen hulpmonteur wordt ingezet, moet het tarief van een monteur ingevuld worden.</t>
  </si>
  <si>
    <t>Locatie</t>
  </si>
  <si>
    <t>Type</t>
  </si>
  <si>
    <t>Bouwjaar</t>
  </si>
  <si>
    <t>Hoeveelheid</t>
  </si>
  <si>
    <t>Nr.</t>
  </si>
  <si>
    <t>Totaal</t>
  </si>
  <si>
    <t>Subtotaal preventief onderhoud:</t>
  </si>
  <si>
    <t>Preventief onderhoud</t>
  </si>
  <si>
    <t>Preventief overig</t>
  </si>
  <si>
    <t>Correctief onderhoud</t>
  </si>
  <si>
    <t>Totaal:</t>
  </si>
  <si>
    <t>Kosten (exclusief btw):</t>
  </si>
  <si>
    <t>Technicus meet- en regeltechniek</t>
  </si>
  <si>
    <t>Opslagen servicemonteur</t>
  </si>
  <si>
    <t>Subtotaal overig:</t>
  </si>
  <si>
    <t>Monteur (projectrealisatie)</t>
  </si>
  <si>
    <t>Hulpmonteur (projectrealisatie) *</t>
  </si>
  <si>
    <t>Door inschrijver in te vullen</t>
  </si>
  <si>
    <t>Eventuele kosten die Inschrijver met betrekking tot het jaarlijks preventief onderhoud niet kwijt kan binnen de elementenlijst, kunnen hieronder gespecificeerd worden. U kunt hieronder alleen jaarlijkse of eenmalige kosten aangeven. Andere kosten kunnen niet in rekening worden gebracht voor de uitvoering van het preventief onderhoud.</t>
  </si>
  <si>
    <t>Onderdeel 2 - Correctief</t>
  </si>
  <si>
    <t>Subtotaal correctief:</t>
  </si>
  <si>
    <t>Consultancy / Advies</t>
  </si>
  <si>
    <t>Element</t>
  </si>
  <si>
    <t>Fabricaat</t>
  </si>
  <si>
    <t>Materiaalkosten preventief onderhoud per stuk
(All-in, exclusief btw)</t>
  </si>
  <si>
    <t>Arbeidskosten preventief onderhoud per stuk
(All-in, exclusief btw)</t>
  </si>
  <si>
    <t>Jaarlijks</t>
  </si>
  <si>
    <t>Subtotaal eenmalig:</t>
  </si>
  <si>
    <t>Eenmalige kosten</t>
  </si>
  <si>
    <t>Hieronder kunt u eventuele eenmalige kosten kenbaar maken</t>
  </si>
  <si>
    <t xml:space="preserve">Inschrijfsom (2 jaar): </t>
  </si>
  <si>
    <t>Conditie</t>
  </si>
  <si>
    <t xml:space="preserve">Bijlage 3 - Calculatieblad </t>
  </si>
  <si>
    <t>Almere College - Onderhoud E&amp;W</t>
  </si>
  <si>
    <t>Omschrijving / Toelichting</t>
  </si>
  <si>
    <t>Vestiging</t>
  </si>
  <si>
    <t>Technischeruimte 3e verd.</t>
  </si>
  <si>
    <t>Dak</t>
  </si>
  <si>
    <t>1e verd.</t>
  </si>
  <si>
    <t>Diverse ruimten</t>
  </si>
  <si>
    <t>Gang 3e verd</t>
  </si>
  <si>
    <t>Technischeruimte  Beganegrond</t>
  </si>
  <si>
    <t>Cv-ketel</t>
  </si>
  <si>
    <t>circ.pomp</t>
  </si>
  <si>
    <t xml:space="preserve">Expansievat </t>
  </si>
  <si>
    <t>Expansievat</t>
  </si>
  <si>
    <t>LBK 1</t>
  </si>
  <si>
    <t>LBK 2</t>
  </si>
  <si>
    <t>LBK 3</t>
  </si>
  <si>
    <t>LBK 4</t>
  </si>
  <si>
    <t>Circ.pomp</t>
  </si>
  <si>
    <t>Dry-cooler</t>
  </si>
  <si>
    <t>Dak ventilator</t>
  </si>
  <si>
    <t>Box ventilator</t>
  </si>
  <si>
    <t>Airco-units/Multi-split</t>
  </si>
  <si>
    <t xml:space="preserve">Warmtepomp </t>
  </si>
  <si>
    <t>Warmtemeters</t>
  </si>
  <si>
    <t>Naverwarmers</t>
  </si>
  <si>
    <t>WKO broninstallatie</t>
  </si>
  <si>
    <t xml:space="preserve">Regelinstallatie </t>
  </si>
  <si>
    <t>Remeha</t>
  </si>
  <si>
    <t>Grundfos</t>
  </si>
  <si>
    <t>Flamco</t>
  </si>
  <si>
    <t>Ned Air</t>
  </si>
  <si>
    <t>CIAT</t>
  </si>
  <si>
    <t>Mitsubishi Heavy</t>
  </si>
  <si>
    <t>Kamstrup</t>
  </si>
  <si>
    <t xml:space="preserve">Barcol air </t>
  </si>
  <si>
    <t>Remon</t>
  </si>
  <si>
    <t>HIJ5</t>
  </si>
  <si>
    <t>Quinta pro 115</t>
  </si>
  <si>
    <t>Magna3 32-120F</t>
  </si>
  <si>
    <t>Flexcon 12/0.5</t>
  </si>
  <si>
    <t>Flexcon 200/1</t>
  </si>
  <si>
    <t>NKD</t>
  </si>
  <si>
    <t>Magna3 32-60F</t>
  </si>
  <si>
    <t>Magna3 40-100F</t>
  </si>
  <si>
    <t>Magna3 40-60F</t>
  </si>
  <si>
    <t>DMN 8064-2 SHI 725E</t>
  </si>
  <si>
    <t>MXF 225 EC</t>
  </si>
  <si>
    <t>MXF 250 EC</t>
  </si>
  <si>
    <t>NKD 5.5</t>
  </si>
  <si>
    <t>Binnenunit SRK25ZM-S</t>
  </si>
  <si>
    <t>Binnenunit SRK20ZM-S</t>
  </si>
  <si>
    <t>Binnenunit SRR35ZM-S</t>
  </si>
  <si>
    <t>Buitenunits</t>
  </si>
  <si>
    <t>SC-BIKIN-E</t>
  </si>
  <si>
    <t>TPE3 65-250/2</t>
  </si>
  <si>
    <t>Magna3 65-150F</t>
  </si>
  <si>
    <t>TPE3 50-240</t>
  </si>
  <si>
    <t xml:space="preserve"> Flexcon 1000/2.5</t>
  </si>
  <si>
    <t xml:space="preserve"> Flexcon 110/2.5</t>
  </si>
  <si>
    <t>LG 800V</t>
  </si>
  <si>
    <t>Multical 602 / Ultraflow 54</t>
  </si>
  <si>
    <t>Multical 602 / Ultraflow 34</t>
  </si>
  <si>
    <t>Multical 6M2-G / WPDH DN100</t>
  </si>
  <si>
    <t>NJOHBOO</t>
  </si>
  <si>
    <t>NJOGBOO</t>
  </si>
  <si>
    <t>Gesloten Bron</t>
  </si>
  <si>
    <t>115 kW</t>
  </si>
  <si>
    <t>179 kW</t>
  </si>
  <si>
    <t>268 kW</t>
  </si>
  <si>
    <t>8.500 m3/h T.b.v. Sporthal</t>
  </si>
  <si>
    <t>27.000 m3/h T.b.v. School Noordzijde</t>
  </si>
  <si>
    <t>27.000 m3/h T.b.v. School Zuidzijde</t>
  </si>
  <si>
    <t>14.300 m3/h T.b.v. Keuken</t>
  </si>
  <si>
    <t>350 m3/h T.b.v. Toiletten kleedruimte</t>
  </si>
  <si>
    <t>2400m3/h T.b.v. Toiletten Beg /Verdiepingen</t>
  </si>
  <si>
    <t>400m3/h T.b.v. Toestelberging 1.37</t>
  </si>
  <si>
    <t>T.b.v. Patchruimte</t>
  </si>
  <si>
    <t>T.b.v. Studio's</t>
  </si>
  <si>
    <t>Buitenunit tbv patchruimte</t>
  </si>
  <si>
    <t>Afstandbedieningen airco-units</t>
  </si>
  <si>
    <t>60 m3/h T.b.v. Koudemeting</t>
  </si>
  <si>
    <t>60 m3/h T.b.v. Warmtemeting</t>
  </si>
  <si>
    <t>60 m3/h T.b.v. Warmte/Koude meting bron</t>
  </si>
  <si>
    <t>Ronde naverwamers</t>
  </si>
  <si>
    <t>Rechthoekige naverwamers</t>
  </si>
  <si>
    <t>W</t>
  </si>
  <si>
    <t>E of W</t>
  </si>
  <si>
    <t>Ixilum downlight 19W 4000K (BN)</t>
  </si>
  <si>
    <t>Ixilum LED opb arm 42W dim 4000K (CDN)</t>
  </si>
  <si>
    <t>Ixilum LED opb arm 42W 4000K (CDN)</t>
  </si>
  <si>
    <t>Ixilum LED wandarm. 18W 4000K (DN)</t>
  </si>
  <si>
    <t>Ixilum downlight 19W 4000K (HN)</t>
  </si>
  <si>
    <t>Ixilum Escuela ECP LED 68W (MN)</t>
  </si>
  <si>
    <t>Ixilum LED penal 40W (NN)</t>
  </si>
  <si>
    <t>Ixilum downlight 26W 4000K (TDN)</t>
  </si>
  <si>
    <t>Veko wide clear IP20 70W (VN)</t>
  </si>
  <si>
    <t>Elbo KM LED (N1)</t>
  </si>
  <si>
    <t>Elbo IL led opbouw (N2)</t>
  </si>
  <si>
    <t>Elbo IL led inbouw (N3)</t>
  </si>
  <si>
    <t>Famostar Nightlife NLAN-1L (N4)</t>
  </si>
  <si>
    <t>Famostar Celo CI VA-1 L (N6)</t>
  </si>
  <si>
    <t>E</t>
  </si>
  <si>
    <t>Ixilum</t>
  </si>
  <si>
    <t>Veko</t>
  </si>
  <si>
    <t>Elbo</t>
  </si>
  <si>
    <t>Famostar</t>
  </si>
  <si>
    <t>Downlight 19W</t>
  </si>
  <si>
    <t>LED opb arm 42W</t>
  </si>
  <si>
    <t>LED wandarm. 18W</t>
  </si>
  <si>
    <t>Escuela 68W</t>
  </si>
  <si>
    <t>LED Penal 40W</t>
  </si>
  <si>
    <t>Downlight 26W</t>
  </si>
  <si>
    <t>Wide Clear 70W</t>
  </si>
  <si>
    <t>KM Led</t>
  </si>
  <si>
    <t>IL Led opbouw</t>
  </si>
  <si>
    <t>IL Led inbouw</t>
  </si>
  <si>
    <t>Nightlife NLAN-1L</t>
  </si>
  <si>
    <t>Celo CI VA-1 L</t>
  </si>
  <si>
    <t>nb</t>
  </si>
  <si>
    <t>Het Perron Dronten</t>
  </si>
  <si>
    <t>Brandmeldinstallatie</t>
  </si>
  <si>
    <t>Inbraakinstallatie</t>
  </si>
  <si>
    <t>CCTV Installatie</t>
  </si>
  <si>
    <t>1 netwerkrecorder / 24 camara's</t>
  </si>
  <si>
    <t>Lestijdensignalering</t>
  </si>
  <si>
    <t>Verdeelinrichting</t>
  </si>
  <si>
    <t xml:space="preserve">HKL </t>
  </si>
  <si>
    <t>LK0-1</t>
  </si>
  <si>
    <t>LK0-2</t>
  </si>
  <si>
    <t>LK0-3</t>
  </si>
  <si>
    <t>LK0-4</t>
  </si>
  <si>
    <t>LK0-5</t>
  </si>
  <si>
    <t>LK0-6</t>
  </si>
  <si>
    <t>LK1-1</t>
  </si>
  <si>
    <t>LK1-2</t>
  </si>
  <si>
    <t>LK1-3</t>
  </si>
  <si>
    <t>LK2-1</t>
  </si>
  <si>
    <t>LK3-1</t>
  </si>
  <si>
    <t>22 groepen</t>
  </si>
  <si>
    <t>35 groepen</t>
  </si>
  <si>
    <t>23 groepen</t>
  </si>
  <si>
    <t>54 groepen</t>
  </si>
  <si>
    <t>64 groepen</t>
  </si>
  <si>
    <t>44 groepen</t>
  </si>
  <si>
    <t>47 groepen</t>
  </si>
  <si>
    <t>37 groepen</t>
  </si>
  <si>
    <t>34 groepen</t>
  </si>
  <si>
    <t>26 groepen</t>
  </si>
  <si>
    <t>79 groepen</t>
  </si>
  <si>
    <t>112 groepen</t>
  </si>
  <si>
    <t>Open Balance</t>
  </si>
  <si>
    <t>Almere College - Copernicus</t>
  </si>
  <si>
    <t>Almere College - Marinus Postlaan</t>
  </si>
  <si>
    <t>Almere College - Praktijkonderwijs</t>
  </si>
  <si>
    <t xml:space="preserve">Inbraakbeveiligingsinstallatie </t>
  </si>
  <si>
    <t>Signalering minder validen toilet (MIVA)</t>
  </si>
  <si>
    <t>Blusmiddelen</t>
  </si>
  <si>
    <t>LBK Gymzaal</t>
  </si>
  <si>
    <t>LBK Auditorium</t>
  </si>
  <si>
    <t>LBK Mediatheek</t>
  </si>
  <si>
    <t>LBK BiNaS</t>
  </si>
  <si>
    <t>Koel / Airco installatie</t>
  </si>
  <si>
    <t>GBS (WTB)</t>
  </si>
  <si>
    <t xml:space="preserve">LBK Technasium </t>
  </si>
  <si>
    <t>LBK Praktijklokaal</t>
  </si>
  <si>
    <t>Regelinstallatie (WTB)</t>
  </si>
  <si>
    <t>Camera installatie Utiliteit</t>
  </si>
  <si>
    <t>LBK Stork-Air WHRBDA9100</t>
  </si>
  <si>
    <t>Cascade regelaar (WTB)</t>
  </si>
  <si>
    <t>Omroepinstallatie/OAI</t>
  </si>
  <si>
    <t>Boiler elektrisch 1</t>
  </si>
  <si>
    <t>Ketel 1 Quinta 65</t>
  </si>
  <si>
    <t>Ketel 2 Quinta 65</t>
  </si>
  <si>
    <t xml:space="preserve">Itho Daalderop Close Up </t>
  </si>
  <si>
    <t xml:space="preserve">Brandmeldinstallatie </t>
  </si>
  <si>
    <t>Boiler elektrisch</t>
  </si>
  <si>
    <t>Gas Boiler</t>
  </si>
  <si>
    <t>Circulatie pomp</t>
  </si>
  <si>
    <t>Temperatuurregeling douches</t>
  </si>
  <si>
    <t>Gasfilter / gasklep</t>
  </si>
  <si>
    <t>BiNas lokalen noodstop</t>
  </si>
  <si>
    <t xml:space="preserve">Ketels cascade </t>
  </si>
  <si>
    <t>Gaswandketel</t>
  </si>
  <si>
    <t>Verdeler/ verzamelaar</t>
  </si>
  <si>
    <t>2 of 3-weg regelklep</t>
  </si>
  <si>
    <t>Boxventilator</t>
  </si>
  <si>
    <t>Dakafzuigventilator Type 1</t>
  </si>
  <si>
    <t>Dakafzuigventilator Type 2</t>
  </si>
  <si>
    <t>Keerkleppen</t>
  </si>
  <si>
    <t>Brandblusmiddelen</t>
  </si>
  <si>
    <t>Gasfilter</t>
  </si>
  <si>
    <t>Dakafzuigventilator</t>
  </si>
  <si>
    <t>Rada Douchesysteem</t>
  </si>
  <si>
    <t>Gasklep BiNas lokaal</t>
  </si>
  <si>
    <t>2 of 3 weg klep</t>
  </si>
  <si>
    <t>Regelafsluiter</t>
  </si>
  <si>
    <t>Appendages</t>
  </si>
  <si>
    <t>LBK Wolff KGXD160</t>
  </si>
  <si>
    <t>Brandkleppen</t>
  </si>
  <si>
    <t>Muur/pijpventilator</t>
  </si>
  <si>
    <t>Afzuigbox CO2 gestuurd</t>
  </si>
  <si>
    <t>Ketels - Cascade</t>
  </si>
  <si>
    <t>Gasfilter/gaskraan</t>
  </si>
  <si>
    <t>Keerklep (C-Mark)</t>
  </si>
  <si>
    <t>Ketelregeling</t>
  </si>
  <si>
    <t>Verdeelinrichting - Hoodverdeelinrichting</t>
  </si>
  <si>
    <t>Verdeelinrichting - Onderverdeelinrichting licht/kracht</t>
  </si>
  <si>
    <t>Verdeelinrichting - Onderverdeelinrichting licht/kracht 2017</t>
  </si>
  <si>
    <t>Schakelmateriaal 230Vac/400Vac</t>
  </si>
  <si>
    <t>Noodverlichting, inclusief accupakket</t>
  </si>
  <si>
    <t>Geluid installatie - Versterker</t>
  </si>
  <si>
    <t>Geluid installatie - Luidspreker binnen</t>
  </si>
  <si>
    <t>Camerainstallatie IP/analoog - POE-switch</t>
  </si>
  <si>
    <t>Camerainstallatie IP/analoog - Recorder / monitoren</t>
  </si>
  <si>
    <t>Camerainstallatie IP/analoog - Binnencamera</t>
  </si>
  <si>
    <t>Camerainstallatie IP/analoog - Harde schijven</t>
  </si>
  <si>
    <t>1 centrale
1 ontruimingspaneel
4 accu
50 automatische melder optisch
11 handmelder
20 Nevenindicatoren
20 Slow whoop
10 I/O Module
13 Kleefmagneet
1 bewaakte voeding
1 Gesproken woord ontruiming - centraal
59 Gesproken woord ontruiming  speakers
20 Gesproken woord ontruiming - Isolatoren</t>
  </si>
  <si>
    <t>1 centrale
2 accu
2 code bediendeel
88 bewegingsmelder anti
1 flitslicht
8 binnen sirene</t>
  </si>
  <si>
    <t>Verlichting - Armaturen 2017</t>
  </si>
  <si>
    <t>Verlichting - Armaturen 2002</t>
  </si>
  <si>
    <t>AO Smith Innovo IR 32 285 (2019)</t>
  </si>
  <si>
    <t>900 kW (2018) (7*115,1*90)</t>
  </si>
  <si>
    <t>400 liter</t>
  </si>
  <si>
    <t>2008 / 2009 / 2016</t>
  </si>
  <si>
    <t>Grundfos verdeler magna 1 40</t>
  </si>
  <si>
    <t>Grundfos verdeler UPS 50</t>
  </si>
  <si>
    <t>Grundfos oud onderstation</t>
  </si>
  <si>
    <t>Grundfos Magna 3 50</t>
  </si>
  <si>
    <t>Biral/Grundfos oud klein</t>
  </si>
  <si>
    <t>LBK WTW 8500 (Thermo-Air) 2017</t>
  </si>
  <si>
    <t>LBK WTW 4000 (Zehnder) 2010</t>
  </si>
  <si>
    <t>VRF Systeem, 2 buiten en 10 binnen (2017)
EPBD ≥ 12kW &lt; 45 kW</t>
  </si>
  <si>
    <t>3 Regelpaneel Priva
20 Veldapparatuur opnemers
3 wegklep</t>
  </si>
  <si>
    <t>Onbekend</t>
  </si>
  <si>
    <t>Verlichting armaturen</t>
  </si>
  <si>
    <t>Verdeelkasten - Hoofdverdeelinrichting</t>
  </si>
  <si>
    <t>Verdeelkasten - Onderverdeelinrichting</t>
  </si>
  <si>
    <t>Lestijdsignalering</t>
  </si>
  <si>
    <t>Intercom</t>
  </si>
  <si>
    <t>1 buitenpost
2 intercom toestel
1 centrale voeding / behuizing</t>
  </si>
  <si>
    <t>1 POE-switch
1 Recorder / Monitor
9 Binnencamera
4 Harde schijf</t>
  </si>
  <si>
    <t>1 Centrale
1 Nevenpaneel
2 Accu
104 Melder optisch
12 Handbrandmelder
41 Nevenindicator
33 Slow Whoop
7 I/O Module
23 Kleefmagneet
2 Bewaakte voeding
1 Gesproken woord ontruiming - centraal
80 Gesproken woord ontruiming  speakers
40 Gesproken woord ontruiming - Isolatoren</t>
  </si>
  <si>
    <t>1 Centralce
6 Remote met voeding
2 Accu
1 Code bediendeel
45 Bewegingsmelder Anti
1 Flitslicht
3 Binnensirene</t>
  </si>
  <si>
    <t>Warmteopwekking 750 kW (2010) (6*115,1*65)</t>
  </si>
  <si>
    <t>300/0,5 (2008)</t>
  </si>
  <si>
    <t>Biral oud NW65</t>
  </si>
  <si>
    <t>Pomp Vloerverwerming</t>
  </si>
  <si>
    <t>Splitsysteem divers, EPBD ≥ 12kW &lt; 45 kW</t>
  </si>
  <si>
    <t>2 regelpaneel Priva
20 Veldapparatuur opnemers
4 3-wegklep</t>
  </si>
  <si>
    <t>Hoofdverdeelinrichting</t>
  </si>
  <si>
    <t>Onderverdeelinrichting</t>
  </si>
  <si>
    <t>1 centrale
1 accu
1 bediendeel
17 beweingsmelder anti
1 flitslicht 
2 binnensirene</t>
  </si>
  <si>
    <t xml:space="preserve">boiler 120 liter (2007)   </t>
  </si>
  <si>
    <t xml:space="preserve">65 kW (2002)    </t>
  </si>
  <si>
    <t xml:space="preserve">xpansievat 25/1 (2002)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</si>
</sst>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6"/>
      <color theme="1"/>
      <name val="Arial"/>
      <family val="2"/>
    </font>
    <font>
      <b/>
      <sz val="18"/>
      <color theme="0"/>
      <name val="Arial"/>
      <family val="2"/>
    </font>
    <font>
      <i/>
      <sz val="9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b/>
      <sz val="18"/>
      <color theme="1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i/>
      <sz val="11"/>
      <color theme="1"/>
      <name val="Arial"/>
      <family val="2"/>
    </font>
    <font>
      <b/>
      <sz val="20"/>
      <color theme="1"/>
      <name val="Arial"/>
      <family val="2"/>
    </font>
    <font>
      <b/>
      <sz val="2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6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3" borderId="1" xfId="0" applyFont="1" applyFill="1" applyBorder="1"/>
    <xf numFmtId="0" fontId="6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9" fontId="2" fillId="2" borderId="1" xfId="2" applyFont="1" applyFill="1" applyBorder="1" applyAlignment="1">
      <alignment horizontal="center"/>
    </xf>
    <xf numFmtId="44" fontId="2" fillId="2" borderId="1" xfId="1" applyFont="1" applyFill="1" applyBorder="1" applyAlignment="1">
      <alignment horizontal="center"/>
    </xf>
    <xf numFmtId="44" fontId="2" fillId="3" borderId="1" xfId="0" applyNumberFormat="1" applyFont="1" applyFill="1" applyBorder="1"/>
    <xf numFmtId="44" fontId="3" fillId="0" borderId="0" xfId="1" applyFont="1"/>
    <xf numFmtId="44" fontId="2" fillId="0" borderId="0" xfId="1" applyFont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6" fillId="4" borderId="1" xfId="0" applyFont="1" applyFill="1" applyBorder="1" applyAlignment="1">
      <alignment horizontal="center" wrapText="1"/>
    </xf>
    <xf numFmtId="44" fontId="9" fillId="5" borderId="1" xfId="0" applyNumberFormat="1" applyFont="1" applyFill="1" applyBorder="1"/>
    <xf numFmtId="0" fontId="10" fillId="6" borderId="1" xfId="0" applyFont="1" applyFill="1" applyBorder="1"/>
    <xf numFmtId="44" fontId="3" fillId="3" borderId="1" xfId="0" applyNumberFormat="1" applyFont="1" applyFill="1" applyBorder="1"/>
    <xf numFmtId="0" fontId="9" fillId="0" borderId="0" xfId="0" applyFont="1"/>
    <xf numFmtId="0" fontId="11" fillId="0" borderId="0" xfId="0" applyFont="1" applyAlignment="1">
      <alignment vertical="top"/>
    </xf>
    <xf numFmtId="0" fontId="2" fillId="3" borderId="1" xfId="0" applyFont="1" applyFill="1" applyBorder="1" applyAlignment="1">
      <alignment horizontal="left"/>
    </xf>
    <xf numFmtId="0" fontId="2" fillId="2" borderId="1" xfId="0" applyFont="1" applyFill="1" applyBorder="1"/>
    <xf numFmtId="0" fontId="7" fillId="6" borderId="0" xfId="0" applyFont="1" applyFill="1"/>
    <xf numFmtId="0" fontId="2" fillId="6" borderId="0" xfId="0" applyFont="1" applyFill="1" applyAlignment="1">
      <alignment horizontal="center"/>
    </xf>
    <xf numFmtId="0" fontId="2" fillId="6" borderId="0" xfId="0" applyFont="1" applyFill="1"/>
    <xf numFmtId="0" fontId="8" fillId="6" borderId="0" xfId="0" applyFont="1" applyFill="1" applyAlignment="1">
      <alignment horizontal="center"/>
    </xf>
    <xf numFmtId="0" fontId="8" fillId="6" borderId="0" xfId="0" applyFont="1" applyFill="1"/>
    <xf numFmtId="0" fontId="7" fillId="6" borderId="2" xfId="0" applyFont="1" applyFill="1" applyBorder="1"/>
    <xf numFmtId="164" fontId="2" fillId="2" borderId="1" xfId="0" applyNumberFormat="1" applyFont="1" applyFill="1" applyBorder="1" applyAlignment="1">
      <alignment horizontal="center"/>
    </xf>
    <xf numFmtId="0" fontId="1" fillId="7" borderId="1" xfId="0" applyFont="1" applyFill="1" applyBorder="1"/>
    <xf numFmtId="0" fontId="12" fillId="7" borderId="1" xfId="0" applyFont="1" applyFill="1" applyBorder="1"/>
    <xf numFmtId="0" fontId="1" fillId="7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44" fontId="2" fillId="5" borderId="1" xfId="1" applyFont="1" applyFill="1" applyBorder="1" applyAlignment="1">
      <alignment horizontal="center"/>
    </xf>
    <xf numFmtId="0" fontId="3" fillId="7" borderId="1" xfId="0" applyFont="1" applyFill="1" applyBorder="1"/>
    <xf numFmtId="44" fontId="14" fillId="5" borderId="1" xfId="0" applyNumberFormat="1" applyFont="1" applyFill="1" applyBorder="1" applyAlignment="1">
      <alignment vertical="center"/>
    </xf>
    <xf numFmtId="0" fontId="12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6" fillId="7" borderId="1" xfId="0" applyFont="1" applyFill="1" applyBorder="1"/>
    <xf numFmtId="0" fontId="16" fillId="7" borderId="1" xfId="0" applyFont="1" applyFill="1" applyBorder="1" applyAlignment="1">
      <alignment horizontal="center"/>
    </xf>
    <xf numFmtId="0" fontId="15" fillId="7" borderId="1" xfId="0" applyFont="1" applyFill="1" applyBorder="1"/>
    <xf numFmtId="0" fontId="19" fillId="0" borderId="0" xfId="0" applyFont="1"/>
    <xf numFmtId="0" fontId="20" fillId="0" borderId="0" xfId="0" applyFont="1"/>
    <xf numFmtId="0" fontId="21" fillId="0" borderId="0" xfId="0" applyFont="1" applyAlignment="1">
      <alignment horizontal="left"/>
    </xf>
    <xf numFmtId="44" fontId="23" fillId="5" borderId="1" xfId="0" applyNumberFormat="1" applyFont="1" applyFill="1" applyBorder="1"/>
    <xf numFmtId="0" fontId="12" fillId="7" borderId="1" xfId="0" applyFont="1" applyFill="1" applyBorder="1" applyAlignment="1">
      <alignment horizontal="left"/>
    </xf>
    <xf numFmtId="0" fontId="2" fillId="0" borderId="0" xfId="0" applyFont="1" applyAlignment="1">
      <alignment wrapText="1"/>
    </xf>
    <xf numFmtId="0" fontId="12" fillId="7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0" borderId="0" xfId="0" applyFont="1" applyAlignment="1">
      <alignment horizontal="center" wrapText="1"/>
    </xf>
    <xf numFmtId="0" fontId="12" fillId="7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wrapText="1"/>
    </xf>
    <xf numFmtId="0" fontId="21" fillId="3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center" wrapText="1"/>
    </xf>
    <xf numFmtId="164" fontId="17" fillId="2" borderId="6" xfId="0" applyNumberFormat="1" applyFont="1" applyFill="1" applyBorder="1" applyAlignment="1">
      <alignment horizontal="center" vertical="center"/>
    </xf>
    <xf numFmtId="164" fontId="17" fillId="2" borderId="7" xfId="0" applyNumberFormat="1" applyFont="1" applyFill="1" applyBorder="1" applyAlignment="1">
      <alignment horizontal="center" vertical="center"/>
    </xf>
    <xf numFmtId="164" fontId="17" fillId="2" borderId="8" xfId="0" applyNumberFormat="1" applyFont="1" applyFill="1" applyBorder="1" applyAlignment="1">
      <alignment horizontal="center" vertical="center"/>
    </xf>
    <xf numFmtId="164" fontId="17" fillId="2" borderId="9" xfId="0" applyNumberFormat="1" applyFont="1" applyFill="1" applyBorder="1" applyAlignment="1">
      <alignment horizontal="center" vertical="center"/>
    </xf>
    <xf numFmtId="0" fontId="18" fillId="0" borderId="2" xfId="0" applyFont="1" applyBorder="1" applyAlignment="1">
      <alignment horizontal="left" vertical="center" wrapText="1"/>
    </xf>
    <xf numFmtId="164" fontId="17" fillId="2" borderId="3" xfId="0" applyNumberFormat="1" applyFont="1" applyFill="1" applyBorder="1" applyAlignment="1">
      <alignment horizontal="center" vertical="center"/>
    </xf>
    <xf numFmtId="164" fontId="17" fillId="2" borderId="4" xfId="0" applyNumberFormat="1" applyFont="1" applyFill="1" applyBorder="1" applyAlignment="1">
      <alignment horizontal="center" vertical="center"/>
    </xf>
    <xf numFmtId="0" fontId="22" fillId="0" borderId="2" xfId="0" applyFont="1" applyBorder="1" applyAlignment="1">
      <alignment horizontal="left" vertical="center" wrapText="1"/>
    </xf>
    <xf numFmtId="164" fontId="17" fillId="2" borderId="5" xfId="0" applyNumberFormat="1" applyFont="1" applyFill="1" applyBorder="1" applyAlignment="1">
      <alignment horizontal="center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17.jpg@01D9B4A0.320C8A70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17.jpg@01D9B4A0.320C8A70" TargetMode="Externa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17.jpg@01D9B4A0.320C8A70" TargetMode="Externa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17.jpg@01D9B4A0.320C8A7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843644</xdr:colOff>
      <xdr:row>4</xdr:row>
      <xdr:rowOff>217714</xdr:rowOff>
    </xdr:from>
    <xdr:to>
      <xdr:col>13</xdr:col>
      <xdr:colOff>554901</xdr:colOff>
      <xdr:row>5</xdr:row>
      <xdr:rowOff>70757</xdr:rowOff>
    </xdr:to>
    <xdr:pic>
      <xdr:nvPicPr>
        <xdr:cNvPr id="2" name="Afbeelding 1" descr="logo perron handtekening">
          <a:extLst>
            <a:ext uri="{FF2B5EF4-FFF2-40B4-BE49-F238E27FC236}">
              <a16:creationId xmlns:a16="http://schemas.microsoft.com/office/drawing/2014/main" id="{F733BC8A-A9FC-1AA4-7F21-244D976AB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23680" y="1183821"/>
          <a:ext cx="4347210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884465</xdr:colOff>
      <xdr:row>0</xdr:row>
      <xdr:rowOff>54430</xdr:rowOff>
    </xdr:from>
    <xdr:to>
      <xdr:col>12</xdr:col>
      <xdr:colOff>1500867</xdr:colOff>
      <xdr:row>4</xdr:row>
      <xdr:rowOff>180453</xdr:rowOff>
    </xdr:to>
    <xdr:pic>
      <xdr:nvPicPr>
        <xdr:cNvPr id="3" name="Afbeelding 2" descr="Almere College locatie VIA | De VO Gids">
          <a:extLst>
            <a:ext uri="{FF2B5EF4-FFF2-40B4-BE49-F238E27FC236}">
              <a16:creationId xmlns:a16="http://schemas.microsoft.com/office/drawing/2014/main" id="{061B11CE-2BBA-B217-491C-63ED724E3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64501" y="54430"/>
          <a:ext cx="3102428" cy="10921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302558</xdr:colOff>
      <xdr:row>4</xdr:row>
      <xdr:rowOff>313765</xdr:rowOff>
    </xdr:from>
    <xdr:to>
      <xdr:col>6</xdr:col>
      <xdr:colOff>4649768</xdr:colOff>
      <xdr:row>5</xdr:row>
      <xdr:rowOff>421341</xdr:rowOff>
    </xdr:to>
    <xdr:pic>
      <xdr:nvPicPr>
        <xdr:cNvPr id="3" name="Afbeelding 2" descr="logo perron handtekening">
          <a:extLst>
            <a:ext uri="{FF2B5EF4-FFF2-40B4-BE49-F238E27FC236}">
              <a16:creationId xmlns:a16="http://schemas.microsoft.com/office/drawing/2014/main" id="{C535B1E8-E367-1DBB-72D2-EB448BECE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04793" y="1232647"/>
          <a:ext cx="4347210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313765</xdr:colOff>
      <xdr:row>0</xdr:row>
      <xdr:rowOff>134470</xdr:rowOff>
    </xdr:from>
    <xdr:to>
      <xdr:col>6</xdr:col>
      <xdr:colOff>3416193</xdr:colOff>
      <xdr:row>4</xdr:row>
      <xdr:rowOff>307718</xdr:rowOff>
    </xdr:to>
    <xdr:pic>
      <xdr:nvPicPr>
        <xdr:cNvPr id="4" name="Afbeelding 3" descr="Almere College locatie VIA | De VO Gids">
          <a:extLst>
            <a:ext uri="{FF2B5EF4-FFF2-40B4-BE49-F238E27FC236}">
              <a16:creationId xmlns:a16="http://schemas.microsoft.com/office/drawing/2014/main" id="{00FF4504-D25C-4BA4-895C-3D93A3EA2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0" y="134470"/>
          <a:ext cx="3102428" cy="10921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369794</xdr:colOff>
      <xdr:row>5</xdr:row>
      <xdr:rowOff>324972</xdr:rowOff>
    </xdr:from>
    <xdr:to>
      <xdr:col>10</xdr:col>
      <xdr:colOff>245857</xdr:colOff>
      <xdr:row>8</xdr:row>
      <xdr:rowOff>17930</xdr:rowOff>
    </xdr:to>
    <xdr:pic>
      <xdr:nvPicPr>
        <xdr:cNvPr id="3" name="Afbeelding 2" descr="logo perron handtekening">
          <a:extLst>
            <a:ext uri="{FF2B5EF4-FFF2-40B4-BE49-F238E27FC236}">
              <a16:creationId xmlns:a16="http://schemas.microsoft.com/office/drawing/2014/main" id="{B16CE84E-FB67-731C-58D9-6952838C1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2412" y="1333501"/>
          <a:ext cx="4347210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369794</xdr:colOff>
      <xdr:row>0</xdr:row>
      <xdr:rowOff>179295</xdr:rowOff>
    </xdr:from>
    <xdr:to>
      <xdr:col>8</xdr:col>
      <xdr:colOff>211311</xdr:colOff>
      <xdr:row>5</xdr:row>
      <xdr:rowOff>262896</xdr:rowOff>
    </xdr:to>
    <xdr:pic>
      <xdr:nvPicPr>
        <xdr:cNvPr id="2" name="Afbeelding 1" descr="Almere College locatie VIA | De VO Gids">
          <a:extLst>
            <a:ext uri="{FF2B5EF4-FFF2-40B4-BE49-F238E27FC236}">
              <a16:creationId xmlns:a16="http://schemas.microsoft.com/office/drawing/2014/main" id="{ACBF4703-0C9B-428C-A5D9-9AD7C44AD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2412" y="179295"/>
          <a:ext cx="3102428" cy="10921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5</xdr:row>
      <xdr:rowOff>209550</xdr:rowOff>
    </xdr:from>
    <xdr:to>
      <xdr:col>12</xdr:col>
      <xdr:colOff>365760</xdr:colOff>
      <xdr:row>7</xdr:row>
      <xdr:rowOff>228600</xdr:rowOff>
    </xdr:to>
    <xdr:pic>
      <xdr:nvPicPr>
        <xdr:cNvPr id="2" name="Afbeelding 1" descr="logo perron handtekening">
          <a:extLst>
            <a:ext uri="{FF2B5EF4-FFF2-40B4-BE49-F238E27FC236}">
              <a16:creationId xmlns:a16="http://schemas.microsoft.com/office/drawing/2014/main" id="{182F09E4-926B-B12E-156F-1038AEFC9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1343025"/>
          <a:ext cx="4347210" cy="533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190500</xdr:colOff>
      <xdr:row>1</xdr:row>
      <xdr:rowOff>28575</xdr:rowOff>
    </xdr:from>
    <xdr:to>
      <xdr:col>10</xdr:col>
      <xdr:colOff>340178</xdr:colOff>
      <xdr:row>5</xdr:row>
      <xdr:rowOff>168205</xdr:rowOff>
    </xdr:to>
    <xdr:pic>
      <xdr:nvPicPr>
        <xdr:cNvPr id="3" name="Afbeelding 2" descr="Almere College locatie VIA | De VO Gids">
          <a:extLst>
            <a:ext uri="{FF2B5EF4-FFF2-40B4-BE49-F238E27FC236}">
              <a16:creationId xmlns:a16="http://schemas.microsoft.com/office/drawing/2014/main" id="{22E167F8-8B04-4487-B36D-689795F5E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209550"/>
          <a:ext cx="3102428" cy="10921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92874-B8AD-4883-B8C4-61B8C4ABDB18}">
  <dimension ref="A1:O172"/>
  <sheetViews>
    <sheetView showGridLines="0" tabSelected="1" zoomScale="70" zoomScaleNormal="70" workbookViewId="0">
      <pane ySplit="7" topLeftCell="A26" activePane="bottomLeft" state="frozen"/>
      <selection pane="bottomLeft" activeCell="O6" sqref="O6"/>
    </sheetView>
  </sheetViews>
  <sheetFormatPr defaultColWidth="8.85546875" defaultRowHeight="14.25" x14ac:dyDescent="0.2"/>
  <cols>
    <col min="1" max="1" width="5.140625" style="2" customWidth="1"/>
    <col min="2" max="2" width="7.7109375" style="2" customWidth="1"/>
    <col min="3" max="3" width="46.5703125" style="48" customWidth="1"/>
    <col min="4" max="4" width="25.28515625" style="48" customWidth="1"/>
    <col min="5" max="5" width="12.5703125" style="51" customWidth="1"/>
    <col min="6" max="6" width="56.85546875" style="15" customWidth="1"/>
    <col min="7" max="7" width="16.85546875" style="8" customWidth="1"/>
    <col min="8" max="8" width="17.140625" style="51" bestFit="1" customWidth="1"/>
    <col min="9" max="9" width="29.42578125" style="8" customWidth="1"/>
    <col min="10" max="10" width="44.140625" style="48" customWidth="1"/>
    <col min="11" max="11" width="20.140625" style="8" customWidth="1"/>
    <col min="12" max="12" width="17.140625" style="8" customWidth="1"/>
    <col min="13" max="14" width="32.140625" style="2" customWidth="1"/>
    <col min="15" max="15" width="52.5703125" style="2" customWidth="1"/>
    <col min="16" max="16384" width="8.85546875" style="2"/>
  </cols>
  <sheetData>
    <row r="1" spans="1:15" ht="15" x14ac:dyDescent="0.25">
      <c r="A1" s="1"/>
    </row>
    <row r="2" spans="1:15" ht="21" customHeight="1" thickBot="1" x14ac:dyDescent="0.35">
      <c r="B2" s="3" t="s">
        <v>64</v>
      </c>
      <c r="M2"/>
      <c r="N2"/>
    </row>
    <row r="3" spans="1:15" ht="18" customHeight="1" x14ac:dyDescent="0.3">
      <c r="B3" s="20" t="s">
        <v>65</v>
      </c>
      <c r="G3" s="57" t="s">
        <v>49</v>
      </c>
      <c r="H3" s="58"/>
    </row>
    <row r="4" spans="1:15" ht="21" thickBot="1" x14ac:dyDescent="0.35">
      <c r="G4" s="59"/>
      <c r="H4" s="60"/>
      <c r="O4" s="36" t="s">
        <v>38</v>
      </c>
    </row>
    <row r="5" spans="1:15" ht="53.45" customHeight="1" x14ac:dyDescent="0.25">
      <c r="B5" s="4" t="s">
        <v>0</v>
      </c>
      <c r="O5" s="37">
        <f>SUM(O8:O172)</f>
        <v>0</v>
      </c>
    </row>
    <row r="6" spans="1:15" ht="7.5" customHeight="1" x14ac:dyDescent="0.2"/>
    <row r="7" spans="1:15" ht="57" customHeight="1" x14ac:dyDescent="0.25">
      <c r="B7" s="32" t="s">
        <v>36</v>
      </c>
      <c r="C7" s="49" t="s">
        <v>67</v>
      </c>
      <c r="D7" s="49" t="s">
        <v>32</v>
      </c>
      <c r="E7" s="52" t="s">
        <v>151</v>
      </c>
      <c r="F7" s="47" t="s">
        <v>54</v>
      </c>
      <c r="G7" s="38" t="s">
        <v>35</v>
      </c>
      <c r="H7" s="56" t="s">
        <v>55</v>
      </c>
      <c r="I7" s="34" t="s">
        <v>33</v>
      </c>
      <c r="J7" s="54" t="s">
        <v>66</v>
      </c>
      <c r="K7" s="34" t="s">
        <v>34</v>
      </c>
      <c r="L7" s="34" t="s">
        <v>63</v>
      </c>
      <c r="M7" s="16" t="s">
        <v>57</v>
      </c>
      <c r="N7" s="16" t="s">
        <v>56</v>
      </c>
      <c r="O7" s="31" t="s">
        <v>37</v>
      </c>
    </row>
    <row r="8" spans="1:15" x14ac:dyDescent="0.2">
      <c r="B8" s="22">
        <v>1</v>
      </c>
      <c r="C8" s="5" t="s">
        <v>184</v>
      </c>
      <c r="D8" s="5" t="s">
        <v>68</v>
      </c>
      <c r="E8" s="7" t="s">
        <v>150</v>
      </c>
      <c r="F8" s="22" t="s">
        <v>74</v>
      </c>
      <c r="G8" s="7">
        <v>2</v>
      </c>
      <c r="H8" s="7" t="s">
        <v>92</v>
      </c>
      <c r="I8" s="7" t="s">
        <v>102</v>
      </c>
      <c r="J8" s="5" t="s">
        <v>131</v>
      </c>
      <c r="K8" s="7">
        <v>2016</v>
      </c>
      <c r="L8" s="7">
        <v>3</v>
      </c>
      <c r="M8" s="10">
        <v>0</v>
      </c>
      <c r="N8" s="10">
        <v>0</v>
      </c>
      <c r="O8" s="35">
        <f t="shared" ref="O8:O42" si="0">(M8+N8)*G8</f>
        <v>0</v>
      </c>
    </row>
    <row r="9" spans="1:15" x14ac:dyDescent="0.2">
      <c r="B9" s="22">
        <v>2</v>
      </c>
      <c r="C9" s="5" t="s">
        <v>184</v>
      </c>
      <c r="D9" s="5" t="s">
        <v>68</v>
      </c>
      <c r="E9" s="7" t="s">
        <v>150</v>
      </c>
      <c r="F9" s="22" t="s">
        <v>75</v>
      </c>
      <c r="G9" s="7">
        <v>2</v>
      </c>
      <c r="H9" s="7" t="s">
        <v>93</v>
      </c>
      <c r="I9" s="7" t="s">
        <v>103</v>
      </c>
      <c r="J9" s="5"/>
      <c r="K9" s="7">
        <v>2016</v>
      </c>
      <c r="L9" s="7">
        <v>3</v>
      </c>
      <c r="M9" s="10">
        <v>0</v>
      </c>
      <c r="N9" s="10">
        <v>0</v>
      </c>
      <c r="O9" s="35">
        <f t="shared" si="0"/>
        <v>0</v>
      </c>
    </row>
    <row r="10" spans="1:15" x14ac:dyDescent="0.2">
      <c r="B10" s="22">
        <v>3</v>
      </c>
      <c r="C10" s="5" t="s">
        <v>184</v>
      </c>
      <c r="D10" s="5" t="s">
        <v>68</v>
      </c>
      <c r="E10" s="7" t="s">
        <v>150</v>
      </c>
      <c r="F10" s="22" t="s">
        <v>76</v>
      </c>
      <c r="G10" s="7">
        <v>2</v>
      </c>
      <c r="H10" s="7" t="s">
        <v>94</v>
      </c>
      <c r="I10" s="7" t="s">
        <v>104</v>
      </c>
      <c r="J10" s="5"/>
      <c r="K10" s="7">
        <v>2016</v>
      </c>
      <c r="L10" s="7">
        <v>3</v>
      </c>
      <c r="M10" s="10">
        <v>0</v>
      </c>
      <c r="N10" s="10">
        <v>0</v>
      </c>
      <c r="O10" s="35">
        <f t="shared" si="0"/>
        <v>0</v>
      </c>
    </row>
    <row r="11" spans="1:15" x14ac:dyDescent="0.2">
      <c r="B11" s="22">
        <v>4</v>
      </c>
      <c r="C11" s="5" t="s">
        <v>184</v>
      </c>
      <c r="D11" s="5" t="s">
        <v>68</v>
      </c>
      <c r="E11" s="7" t="s">
        <v>150</v>
      </c>
      <c r="F11" s="22" t="s">
        <v>77</v>
      </c>
      <c r="G11" s="7">
        <v>1</v>
      </c>
      <c r="H11" s="7" t="s">
        <v>94</v>
      </c>
      <c r="I11" s="7" t="s">
        <v>105</v>
      </c>
      <c r="J11" s="5"/>
      <c r="K11" s="7">
        <v>2016</v>
      </c>
      <c r="L11" s="7">
        <v>3</v>
      </c>
      <c r="M11" s="10">
        <v>0</v>
      </c>
      <c r="N11" s="10">
        <v>0</v>
      </c>
      <c r="O11" s="35">
        <f t="shared" si="0"/>
        <v>0</v>
      </c>
    </row>
    <row r="12" spans="1:15" x14ac:dyDescent="0.2">
      <c r="B12" s="22">
        <v>5</v>
      </c>
      <c r="C12" s="5" t="s">
        <v>184</v>
      </c>
      <c r="D12" s="5" t="s">
        <v>69</v>
      </c>
      <c r="E12" s="7" t="s">
        <v>150</v>
      </c>
      <c r="F12" s="22" t="s">
        <v>78</v>
      </c>
      <c r="G12" s="7">
        <v>1</v>
      </c>
      <c r="H12" s="7" t="s">
        <v>95</v>
      </c>
      <c r="I12" s="7" t="s">
        <v>106</v>
      </c>
      <c r="J12" s="5" t="s">
        <v>134</v>
      </c>
      <c r="K12" s="7">
        <v>2016</v>
      </c>
      <c r="L12" s="7">
        <v>3</v>
      </c>
      <c r="M12" s="10">
        <v>0</v>
      </c>
      <c r="N12" s="10">
        <v>0</v>
      </c>
      <c r="O12" s="35">
        <f t="shared" si="0"/>
        <v>0</v>
      </c>
    </row>
    <row r="13" spans="1:15" x14ac:dyDescent="0.2">
      <c r="B13" s="22">
        <v>6</v>
      </c>
      <c r="C13" s="5" t="s">
        <v>184</v>
      </c>
      <c r="D13" s="5" t="s">
        <v>69</v>
      </c>
      <c r="E13" s="7" t="s">
        <v>150</v>
      </c>
      <c r="F13" s="22" t="s">
        <v>79</v>
      </c>
      <c r="G13" s="7">
        <v>1</v>
      </c>
      <c r="H13" s="7" t="s">
        <v>95</v>
      </c>
      <c r="I13" s="7" t="s">
        <v>106</v>
      </c>
      <c r="J13" s="5" t="s">
        <v>135</v>
      </c>
      <c r="K13" s="7">
        <v>2016</v>
      </c>
      <c r="L13" s="7">
        <v>3</v>
      </c>
      <c r="M13" s="10">
        <v>0</v>
      </c>
      <c r="N13" s="10">
        <v>0</v>
      </c>
      <c r="O13" s="35">
        <f t="shared" si="0"/>
        <v>0</v>
      </c>
    </row>
    <row r="14" spans="1:15" x14ac:dyDescent="0.2">
      <c r="B14" s="22">
        <v>7</v>
      </c>
      <c r="C14" s="5" t="s">
        <v>184</v>
      </c>
      <c r="D14" s="5" t="s">
        <v>69</v>
      </c>
      <c r="E14" s="7" t="s">
        <v>150</v>
      </c>
      <c r="F14" s="22" t="s">
        <v>80</v>
      </c>
      <c r="G14" s="7">
        <v>1</v>
      </c>
      <c r="H14" s="7" t="s">
        <v>95</v>
      </c>
      <c r="I14" s="7" t="s">
        <v>106</v>
      </c>
      <c r="J14" s="5" t="s">
        <v>136</v>
      </c>
      <c r="K14" s="7">
        <v>2016</v>
      </c>
      <c r="L14" s="7">
        <v>3</v>
      </c>
      <c r="M14" s="10">
        <v>0</v>
      </c>
      <c r="N14" s="10">
        <v>0</v>
      </c>
      <c r="O14" s="35">
        <f t="shared" si="0"/>
        <v>0</v>
      </c>
    </row>
    <row r="15" spans="1:15" x14ac:dyDescent="0.2">
      <c r="B15" s="22">
        <v>8</v>
      </c>
      <c r="C15" s="5" t="s">
        <v>184</v>
      </c>
      <c r="D15" s="5" t="s">
        <v>69</v>
      </c>
      <c r="E15" s="7" t="s">
        <v>150</v>
      </c>
      <c r="F15" s="22" t="s">
        <v>81</v>
      </c>
      <c r="G15" s="7">
        <v>1</v>
      </c>
      <c r="H15" s="7" t="s">
        <v>95</v>
      </c>
      <c r="I15" s="7" t="s">
        <v>106</v>
      </c>
      <c r="J15" s="5" t="s">
        <v>137</v>
      </c>
      <c r="K15" s="7">
        <v>2016</v>
      </c>
      <c r="L15" s="7">
        <v>3</v>
      </c>
      <c r="M15" s="10">
        <v>0</v>
      </c>
      <c r="N15" s="10">
        <v>0</v>
      </c>
      <c r="O15" s="35">
        <f t="shared" si="0"/>
        <v>0</v>
      </c>
    </row>
    <row r="16" spans="1:15" x14ac:dyDescent="0.2">
      <c r="B16" s="22">
        <v>9</v>
      </c>
      <c r="C16" s="5" t="s">
        <v>184</v>
      </c>
      <c r="D16" s="5" t="s">
        <v>69</v>
      </c>
      <c r="E16" s="7" t="s">
        <v>150</v>
      </c>
      <c r="F16" s="22" t="s">
        <v>82</v>
      </c>
      <c r="G16" s="7">
        <v>1</v>
      </c>
      <c r="H16" s="7" t="s">
        <v>93</v>
      </c>
      <c r="I16" s="7" t="s">
        <v>107</v>
      </c>
      <c r="J16" s="5"/>
      <c r="K16" s="7">
        <v>2016</v>
      </c>
      <c r="L16" s="7">
        <v>3</v>
      </c>
      <c r="M16" s="10">
        <v>0</v>
      </c>
      <c r="N16" s="10">
        <v>0</v>
      </c>
      <c r="O16" s="35">
        <f t="shared" si="0"/>
        <v>0</v>
      </c>
    </row>
    <row r="17" spans="2:15" x14ac:dyDescent="0.2">
      <c r="B17" s="22">
        <v>10</v>
      </c>
      <c r="C17" s="5" t="s">
        <v>184</v>
      </c>
      <c r="D17" s="5" t="s">
        <v>69</v>
      </c>
      <c r="E17" s="7" t="s">
        <v>150</v>
      </c>
      <c r="F17" s="22" t="s">
        <v>82</v>
      </c>
      <c r="G17" s="7">
        <v>1</v>
      </c>
      <c r="H17" s="7" t="s">
        <v>93</v>
      </c>
      <c r="I17" s="7" t="s">
        <v>108</v>
      </c>
      <c r="J17" s="5"/>
      <c r="K17" s="7">
        <v>2016</v>
      </c>
      <c r="L17" s="7">
        <v>3</v>
      </c>
      <c r="M17" s="10">
        <v>0</v>
      </c>
      <c r="N17" s="10">
        <v>0</v>
      </c>
      <c r="O17" s="35">
        <f t="shared" si="0"/>
        <v>0</v>
      </c>
    </row>
    <row r="18" spans="2:15" x14ac:dyDescent="0.2">
      <c r="B18" s="22">
        <v>11</v>
      </c>
      <c r="C18" s="5" t="s">
        <v>184</v>
      </c>
      <c r="D18" s="5" t="s">
        <v>69</v>
      </c>
      <c r="E18" s="7" t="s">
        <v>150</v>
      </c>
      <c r="F18" s="22" t="s">
        <v>82</v>
      </c>
      <c r="G18" s="7">
        <v>1</v>
      </c>
      <c r="H18" s="7" t="s">
        <v>93</v>
      </c>
      <c r="I18" s="7" t="s">
        <v>108</v>
      </c>
      <c r="J18" s="5"/>
      <c r="K18" s="7">
        <v>2016</v>
      </c>
      <c r="L18" s="7">
        <v>3</v>
      </c>
      <c r="M18" s="10">
        <v>0</v>
      </c>
      <c r="N18" s="10">
        <v>0</v>
      </c>
      <c r="O18" s="35">
        <f t="shared" si="0"/>
        <v>0</v>
      </c>
    </row>
    <row r="19" spans="2:15" x14ac:dyDescent="0.2">
      <c r="B19" s="22">
        <v>12</v>
      </c>
      <c r="C19" s="5" t="s">
        <v>184</v>
      </c>
      <c r="D19" s="5" t="s">
        <v>69</v>
      </c>
      <c r="E19" s="7" t="s">
        <v>150</v>
      </c>
      <c r="F19" s="22" t="s">
        <v>82</v>
      </c>
      <c r="G19" s="7">
        <v>1</v>
      </c>
      <c r="H19" s="7" t="s">
        <v>93</v>
      </c>
      <c r="I19" s="7" t="s">
        <v>109</v>
      </c>
      <c r="J19" s="5"/>
      <c r="K19" s="7">
        <v>2016</v>
      </c>
      <c r="L19" s="7">
        <v>3</v>
      </c>
      <c r="M19" s="10">
        <v>0</v>
      </c>
      <c r="N19" s="10">
        <v>0</v>
      </c>
      <c r="O19" s="35">
        <f t="shared" si="0"/>
        <v>0</v>
      </c>
    </row>
    <row r="20" spans="2:15" x14ac:dyDescent="0.2">
      <c r="B20" s="22">
        <v>13</v>
      </c>
      <c r="C20" s="5" t="s">
        <v>184</v>
      </c>
      <c r="D20" s="5" t="s">
        <v>69</v>
      </c>
      <c r="E20" s="7" t="s">
        <v>150</v>
      </c>
      <c r="F20" s="22" t="s">
        <v>82</v>
      </c>
      <c r="G20" s="7">
        <v>1</v>
      </c>
      <c r="H20" s="7" t="s">
        <v>93</v>
      </c>
      <c r="I20" s="7" t="s">
        <v>109</v>
      </c>
      <c r="J20" s="5"/>
      <c r="K20" s="7">
        <v>2016</v>
      </c>
      <c r="L20" s="7">
        <v>3</v>
      </c>
      <c r="M20" s="10">
        <v>0</v>
      </c>
      <c r="N20" s="10">
        <v>0</v>
      </c>
      <c r="O20" s="35">
        <f t="shared" si="0"/>
        <v>0</v>
      </c>
    </row>
    <row r="21" spans="2:15" x14ac:dyDescent="0.2">
      <c r="B21" s="22">
        <v>14</v>
      </c>
      <c r="C21" s="5" t="s">
        <v>184</v>
      </c>
      <c r="D21" s="5" t="s">
        <v>69</v>
      </c>
      <c r="E21" s="7" t="s">
        <v>150</v>
      </c>
      <c r="F21" s="22" t="s">
        <v>83</v>
      </c>
      <c r="G21" s="7">
        <v>1</v>
      </c>
      <c r="H21" s="7" t="s">
        <v>96</v>
      </c>
      <c r="I21" s="7" t="s">
        <v>110</v>
      </c>
      <c r="J21" s="5" t="s">
        <v>132</v>
      </c>
      <c r="K21" s="7">
        <v>2016</v>
      </c>
      <c r="L21" s="7">
        <v>3</v>
      </c>
      <c r="M21" s="10">
        <v>0</v>
      </c>
      <c r="N21" s="10">
        <v>0</v>
      </c>
      <c r="O21" s="35">
        <f t="shared" si="0"/>
        <v>0</v>
      </c>
    </row>
    <row r="22" spans="2:15" x14ac:dyDescent="0.2">
      <c r="B22" s="22">
        <v>15</v>
      </c>
      <c r="C22" s="5" t="s">
        <v>184</v>
      </c>
      <c r="D22" s="5" t="s">
        <v>69</v>
      </c>
      <c r="E22" s="7" t="s">
        <v>150</v>
      </c>
      <c r="F22" s="22" t="s">
        <v>84</v>
      </c>
      <c r="G22" s="7">
        <v>1</v>
      </c>
      <c r="H22" s="7" t="s">
        <v>95</v>
      </c>
      <c r="I22" s="7" t="s">
        <v>111</v>
      </c>
      <c r="J22" s="5" t="s">
        <v>138</v>
      </c>
      <c r="K22" s="7">
        <v>2016</v>
      </c>
      <c r="L22" s="7">
        <v>3</v>
      </c>
      <c r="M22" s="10">
        <v>0</v>
      </c>
      <c r="N22" s="10">
        <v>0</v>
      </c>
      <c r="O22" s="35">
        <f t="shared" si="0"/>
        <v>0</v>
      </c>
    </row>
    <row r="23" spans="2:15" x14ac:dyDescent="0.2">
      <c r="B23" s="22">
        <v>16</v>
      </c>
      <c r="C23" s="5" t="s">
        <v>184</v>
      </c>
      <c r="D23" s="5" t="s">
        <v>69</v>
      </c>
      <c r="E23" s="7" t="s">
        <v>150</v>
      </c>
      <c r="F23" s="22" t="s">
        <v>84</v>
      </c>
      <c r="G23" s="7">
        <v>1</v>
      </c>
      <c r="H23" s="7" t="s">
        <v>95</v>
      </c>
      <c r="I23" s="7" t="s">
        <v>112</v>
      </c>
      <c r="J23" s="5" t="s">
        <v>139</v>
      </c>
      <c r="K23" s="7">
        <v>2016</v>
      </c>
      <c r="L23" s="7">
        <v>3</v>
      </c>
      <c r="M23" s="10">
        <v>0</v>
      </c>
      <c r="N23" s="10">
        <v>0</v>
      </c>
      <c r="O23" s="35">
        <f t="shared" si="0"/>
        <v>0</v>
      </c>
    </row>
    <row r="24" spans="2:15" x14ac:dyDescent="0.2">
      <c r="B24" s="22">
        <v>17</v>
      </c>
      <c r="C24" s="5" t="s">
        <v>184</v>
      </c>
      <c r="D24" s="5" t="s">
        <v>70</v>
      </c>
      <c r="E24" s="7" t="s">
        <v>150</v>
      </c>
      <c r="F24" s="22" t="s">
        <v>85</v>
      </c>
      <c r="G24" s="7">
        <v>1</v>
      </c>
      <c r="H24" s="7" t="s">
        <v>95</v>
      </c>
      <c r="I24" s="7" t="s">
        <v>113</v>
      </c>
      <c r="J24" s="5" t="s">
        <v>140</v>
      </c>
      <c r="K24" s="7">
        <v>2016</v>
      </c>
      <c r="L24" s="7">
        <v>3</v>
      </c>
      <c r="M24" s="10">
        <v>0</v>
      </c>
      <c r="N24" s="10">
        <v>0</v>
      </c>
      <c r="O24" s="35">
        <f t="shared" si="0"/>
        <v>0</v>
      </c>
    </row>
    <row r="25" spans="2:15" x14ac:dyDescent="0.2">
      <c r="B25" s="22">
        <v>18</v>
      </c>
      <c r="C25" s="5" t="s">
        <v>184</v>
      </c>
      <c r="D25" s="5" t="s">
        <v>71</v>
      </c>
      <c r="E25" s="7" t="s">
        <v>150</v>
      </c>
      <c r="F25" s="22" t="s">
        <v>86</v>
      </c>
      <c r="G25" s="7">
        <v>3</v>
      </c>
      <c r="H25" s="7" t="s">
        <v>97</v>
      </c>
      <c r="I25" s="7" t="s">
        <v>114</v>
      </c>
      <c r="J25" s="5" t="s">
        <v>141</v>
      </c>
      <c r="K25" s="7">
        <v>2016</v>
      </c>
      <c r="L25" s="7">
        <v>3</v>
      </c>
      <c r="M25" s="10">
        <v>0</v>
      </c>
      <c r="N25" s="10">
        <v>0</v>
      </c>
      <c r="O25" s="35">
        <f t="shared" si="0"/>
        <v>0</v>
      </c>
    </row>
    <row r="26" spans="2:15" x14ac:dyDescent="0.2">
      <c r="B26" s="22">
        <v>19</v>
      </c>
      <c r="C26" s="5" t="s">
        <v>184</v>
      </c>
      <c r="D26" s="5" t="s">
        <v>71</v>
      </c>
      <c r="E26" s="7" t="s">
        <v>150</v>
      </c>
      <c r="F26" s="22" t="s">
        <v>86</v>
      </c>
      <c r="G26" s="7">
        <v>1</v>
      </c>
      <c r="H26" s="7" t="s">
        <v>97</v>
      </c>
      <c r="I26" s="7" t="s">
        <v>115</v>
      </c>
      <c r="J26" s="5" t="s">
        <v>141</v>
      </c>
      <c r="K26" s="7">
        <v>2016</v>
      </c>
      <c r="L26" s="7">
        <v>3</v>
      </c>
      <c r="M26" s="10">
        <v>0</v>
      </c>
      <c r="N26" s="10">
        <v>0</v>
      </c>
      <c r="O26" s="35">
        <f t="shared" si="0"/>
        <v>0</v>
      </c>
    </row>
    <row r="27" spans="2:15" x14ac:dyDescent="0.2">
      <c r="B27" s="22">
        <v>20</v>
      </c>
      <c r="C27" s="5" t="s">
        <v>184</v>
      </c>
      <c r="D27" s="5" t="s">
        <v>72</v>
      </c>
      <c r="E27" s="7" t="s">
        <v>150</v>
      </c>
      <c r="F27" s="22" t="s">
        <v>86</v>
      </c>
      <c r="G27" s="7">
        <v>1</v>
      </c>
      <c r="H27" s="7" t="s">
        <v>97</v>
      </c>
      <c r="I27" s="7" t="s">
        <v>116</v>
      </c>
      <c r="J27" s="5" t="s">
        <v>142</v>
      </c>
      <c r="K27" s="7">
        <v>2016</v>
      </c>
      <c r="L27" s="7">
        <v>3</v>
      </c>
      <c r="M27" s="10">
        <v>0</v>
      </c>
      <c r="N27" s="10">
        <v>0</v>
      </c>
      <c r="O27" s="35">
        <f t="shared" si="0"/>
        <v>0</v>
      </c>
    </row>
    <row r="28" spans="2:15" x14ac:dyDescent="0.2">
      <c r="B28" s="22">
        <v>21</v>
      </c>
      <c r="C28" s="5" t="s">
        <v>184</v>
      </c>
      <c r="D28" s="5" t="s">
        <v>69</v>
      </c>
      <c r="E28" s="7" t="s">
        <v>150</v>
      </c>
      <c r="F28" s="22" t="s">
        <v>86</v>
      </c>
      <c r="G28" s="7">
        <v>1</v>
      </c>
      <c r="H28" s="7" t="s">
        <v>97</v>
      </c>
      <c r="I28" s="7" t="s">
        <v>117</v>
      </c>
      <c r="J28" s="5" t="s">
        <v>143</v>
      </c>
      <c r="K28" s="7">
        <v>2016</v>
      </c>
      <c r="L28" s="7">
        <v>3</v>
      </c>
      <c r="M28" s="10">
        <v>0</v>
      </c>
      <c r="N28" s="10">
        <v>0</v>
      </c>
      <c r="O28" s="35">
        <f t="shared" si="0"/>
        <v>0</v>
      </c>
    </row>
    <row r="29" spans="2:15" x14ac:dyDescent="0.2">
      <c r="B29" s="22">
        <v>22</v>
      </c>
      <c r="C29" s="5" t="s">
        <v>184</v>
      </c>
      <c r="D29" s="5" t="s">
        <v>71</v>
      </c>
      <c r="E29" s="7" t="s">
        <v>150</v>
      </c>
      <c r="F29" s="22" t="s">
        <v>86</v>
      </c>
      <c r="G29" s="7">
        <v>5</v>
      </c>
      <c r="H29" s="7" t="s">
        <v>97</v>
      </c>
      <c r="I29" s="7" t="s">
        <v>118</v>
      </c>
      <c r="J29" s="5" t="s">
        <v>144</v>
      </c>
      <c r="K29" s="7">
        <v>2016</v>
      </c>
      <c r="L29" s="7">
        <v>3</v>
      </c>
      <c r="M29" s="10">
        <v>0</v>
      </c>
      <c r="N29" s="10">
        <v>0</v>
      </c>
      <c r="O29" s="35">
        <f t="shared" si="0"/>
        <v>0</v>
      </c>
    </row>
    <row r="30" spans="2:15" x14ac:dyDescent="0.2">
      <c r="B30" s="22">
        <v>23</v>
      </c>
      <c r="C30" s="5" t="s">
        <v>184</v>
      </c>
      <c r="D30" s="5" t="s">
        <v>73</v>
      </c>
      <c r="E30" s="7" t="s">
        <v>150</v>
      </c>
      <c r="F30" s="22" t="s">
        <v>82</v>
      </c>
      <c r="G30" s="7">
        <v>1</v>
      </c>
      <c r="H30" s="7" t="s">
        <v>93</v>
      </c>
      <c r="I30" s="7" t="s">
        <v>119</v>
      </c>
      <c r="J30" s="5"/>
      <c r="K30" s="7">
        <v>2016</v>
      </c>
      <c r="L30" s="7">
        <v>3</v>
      </c>
      <c r="M30" s="10">
        <v>0</v>
      </c>
      <c r="N30" s="10">
        <v>0</v>
      </c>
      <c r="O30" s="35">
        <f t="shared" si="0"/>
        <v>0</v>
      </c>
    </row>
    <row r="31" spans="2:15" x14ac:dyDescent="0.2">
      <c r="B31" s="22">
        <v>24</v>
      </c>
      <c r="C31" s="5" t="s">
        <v>184</v>
      </c>
      <c r="D31" s="5" t="s">
        <v>73</v>
      </c>
      <c r="E31" s="7" t="s">
        <v>150</v>
      </c>
      <c r="F31" s="22" t="s">
        <v>82</v>
      </c>
      <c r="G31" s="7">
        <v>6</v>
      </c>
      <c r="H31" s="7" t="s">
        <v>93</v>
      </c>
      <c r="I31" s="7" t="s">
        <v>120</v>
      </c>
      <c r="J31" s="5"/>
      <c r="K31" s="7">
        <v>2016</v>
      </c>
      <c r="L31" s="7">
        <v>3</v>
      </c>
      <c r="M31" s="10">
        <v>0</v>
      </c>
      <c r="N31" s="10">
        <v>0</v>
      </c>
      <c r="O31" s="35">
        <f t="shared" si="0"/>
        <v>0</v>
      </c>
    </row>
    <row r="32" spans="2:15" x14ac:dyDescent="0.2">
      <c r="B32" s="22">
        <v>25</v>
      </c>
      <c r="C32" s="5" t="s">
        <v>184</v>
      </c>
      <c r="D32" s="5" t="s">
        <v>73</v>
      </c>
      <c r="E32" s="7" t="s">
        <v>150</v>
      </c>
      <c r="F32" s="22" t="s">
        <v>82</v>
      </c>
      <c r="G32" s="7">
        <v>1</v>
      </c>
      <c r="H32" s="7" t="s">
        <v>93</v>
      </c>
      <c r="I32" s="7" t="s">
        <v>121</v>
      </c>
      <c r="J32" s="5"/>
      <c r="K32" s="7">
        <v>2016</v>
      </c>
      <c r="L32" s="7">
        <v>3</v>
      </c>
      <c r="M32" s="10">
        <v>0</v>
      </c>
      <c r="N32" s="10">
        <v>0</v>
      </c>
      <c r="O32" s="35">
        <f t="shared" si="0"/>
        <v>0</v>
      </c>
    </row>
    <row r="33" spans="2:15" x14ac:dyDescent="0.2">
      <c r="B33" s="22">
        <v>26</v>
      </c>
      <c r="C33" s="5" t="s">
        <v>184</v>
      </c>
      <c r="D33" s="5" t="s">
        <v>73</v>
      </c>
      <c r="E33" s="7" t="s">
        <v>150</v>
      </c>
      <c r="F33" s="22" t="s">
        <v>77</v>
      </c>
      <c r="G33" s="7">
        <v>1</v>
      </c>
      <c r="H33" s="7" t="s">
        <v>94</v>
      </c>
      <c r="I33" s="7" t="s">
        <v>122</v>
      </c>
      <c r="J33" s="5"/>
      <c r="K33" s="7">
        <v>2016</v>
      </c>
      <c r="L33" s="7">
        <v>3</v>
      </c>
      <c r="M33" s="10">
        <v>0</v>
      </c>
      <c r="N33" s="10">
        <v>0</v>
      </c>
      <c r="O33" s="35">
        <f t="shared" si="0"/>
        <v>0</v>
      </c>
    </row>
    <row r="34" spans="2:15" x14ac:dyDescent="0.2">
      <c r="B34" s="22">
        <v>27</v>
      </c>
      <c r="C34" s="5" t="s">
        <v>184</v>
      </c>
      <c r="D34" s="5" t="s">
        <v>73</v>
      </c>
      <c r="E34" s="7" t="s">
        <v>150</v>
      </c>
      <c r="F34" s="22" t="s">
        <v>77</v>
      </c>
      <c r="G34" s="7">
        <v>1</v>
      </c>
      <c r="H34" s="7" t="s">
        <v>94</v>
      </c>
      <c r="I34" s="7" t="s">
        <v>123</v>
      </c>
      <c r="J34" s="5"/>
      <c r="K34" s="7">
        <v>2016</v>
      </c>
      <c r="L34" s="7">
        <v>3</v>
      </c>
      <c r="M34" s="10">
        <v>0</v>
      </c>
      <c r="N34" s="10">
        <v>0</v>
      </c>
      <c r="O34" s="35">
        <f t="shared" si="0"/>
        <v>0</v>
      </c>
    </row>
    <row r="35" spans="2:15" x14ac:dyDescent="0.2">
      <c r="B35" s="22">
        <v>28</v>
      </c>
      <c r="C35" s="5" t="s">
        <v>184</v>
      </c>
      <c r="D35" s="5" t="s">
        <v>73</v>
      </c>
      <c r="E35" s="7" t="s">
        <v>150</v>
      </c>
      <c r="F35" s="22" t="s">
        <v>87</v>
      </c>
      <c r="G35" s="7">
        <v>1</v>
      </c>
      <c r="H35" s="7" t="s">
        <v>96</v>
      </c>
      <c r="I35" s="7" t="s">
        <v>124</v>
      </c>
      <c r="J35" s="5" t="s">
        <v>133</v>
      </c>
      <c r="K35" s="7">
        <v>2016</v>
      </c>
      <c r="L35" s="7">
        <v>3</v>
      </c>
      <c r="M35" s="10">
        <v>0</v>
      </c>
      <c r="N35" s="10">
        <v>0</v>
      </c>
      <c r="O35" s="35">
        <f t="shared" si="0"/>
        <v>0</v>
      </c>
    </row>
    <row r="36" spans="2:15" x14ac:dyDescent="0.2">
      <c r="B36" s="22">
        <v>29</v>
      </c>
      <c r="C36" s="5" t="s">
        <v>184</v>
      </c>
      <c r="D36" s="5" t="s">
        <v>73</v>
      </c>
      <c r="E36" s="7" t="s">
        <v>150</v>
      </c>
      <c r="F36" s="22" t="s">
        <v>88</v>
      </c>
      <c r="G36" s="7">
        <v>1</v>
      </c>
      <c r="H36" s="7" t="s">
        <v>98</v>
      </c>
      <c r="I36" s="7" t="s">
        <v>125</v>
      </c>
      <c r="J36" s="5" t="s">
        <v>145</v>
      </c>
      <c r="K36" s="7">
        <v>2016</v>
      </c>
      <c r="L36" s="7">
        <v>3</v>
      </c>
      <c r="M36" s="10">
        <v>0</v>
      </c>
      <c r="N36" s="10">
        <v>0</v>
      </c>
      <c r="O36" s="35">
        <f t="shared" si="0"/>
        <v>0</v>
      </c>
    </row>
    <row r="37" spans="2:15" x14ac:dyDescent="0.2">
      <c r="B37" s="22">
        <v>30</v>
      </c>
      <c r="C37" s="5" t="s">
        <v>184</v>
      </c>
      <c r="D37" s="5" t="s">
        <v>73</v>
      </c>
      <c r="E37" s="7" t="s">
        <v>150</v>
      </c>
      <c r="F37" s="22" t="s">
        <v>88</v>
      </c>
      <c r="G37" s="7">
        <v>1</v>
      </c>
      <c r="H37" s="7" t="s">
        <v>98</v>
      </c>
      <c r="I37" s="7" t="s">
        <v>126</v>
      </c>
      <c r="J37" s="5" t="s">
        <v>146</v>
      </c>
      <c r="K37" s="7">
        <v>2016</v>
      </c>
      <c r="L37" s="7">
        <v>3</v>
      </c>
      <c r="M37" s="10">
        <v>0</v>
      </c>
      <c r="N37" s="10">
        <v>0</v>
      </c>
      <c r="O37" s="35">
        <f t="shared" si="0"/>
        <v>0</v>
      </c>
    </row>
    <row r="38" spans="2:15" x14ac:dyDescent="0.2">
      <c r="B38" s="22">
        <v>31</v>
      </c>
      <c r="C38" s="5" t="s">
        <v>184</v>
      </c>
      <c r="D38" s="5" t="s">
        <v>73</v>
      </c>
      <c r="E38" s="7" t="s">
        <v>150</v>
      </c>
      <c r="F38" s="22" t="s">
        <v>88</v>
      </c>
      <c r="G38" s="7">
        <v>1</v>
      </c>
      <c r="H38" s="7" t="s">
        <v>98</v>
      </c>
      <c r="I38" s="7" t="s">
        <v>127</v>
      </c>
      <c r="J38" s="5" t="s">
        <v>147</v>
      </c>
      <c r="K38" s="7">
        <v>2016</v>
      </c>
      <c r="L38" s="7">
        <v>3</v>
      </c>
      <c r="M38" s="10">
        <v>0</v>
      </c>
      <c r="N38" s="10">
        <v>0</v>
      </c>
      <c r="O38" s="35">
        <f t="shared" si="0"/>
        <v>0</v>
      </c>
    </row>
    <row r="39" spans="2:15" x14ac:dyDescent="0.2">
      <c r="B39" s="22">
        <v>32</v>
      </c>
      <c r="C39" s="5" t="s">
        <v>184</v>
      </c>
      <c r="D39" s="5" t="s">
        <v>71</v>
      </c>
      <c r="E39" s="7" t="s">
        <v>150</v>
      </c>
      <c r="F39" s="22" t="s">
        <v>89</v>
      </c>
      <c r="G39" s="7">
        <v>11</v>
      </c>
      <c r="H39" s="7" t="s">
        <v>99</v>
      </c>
      <c r="I39" s="7" t="s">
        <v>128</v>
      </c>
      <c r="J39" s="5" t="s">
        <v>148</v>
      </c>
      <c r="K39" s="7">
        <v>2016</v>
      </c>
      <c r="L39" s="7">
        <v>3</v>
      </c>
      <c r="M39" s="10">
        <v>0</v>
      </c>
      <c r="N39" s="10">
        <v>0</v>
      </c>
      <c r="O39" s="35">
        <f t="shared" si="0"/>
        <v>0</v>
      </c>
    </row>
    <row r="40" spans="2:15" x14ac:dyDescent="0.2">
      <c r="B40" s="22">
        <v>33</v>
      </c>
      <c r="C40" s="5" t="s">
        <v>184</v>
      </c>
      <c r="D40" s="5" t="s">
        <v>71</v>
      </c>
      <c r="E40" s="7" t="s">
        <v>150</v>
      </c>
      <c r="F40" s="22" t="s">
        <v>89</v>
      </c>
      <c r="G40" s="7">
        <v>72</v>
      </c>
      <c r="H40" s="7" t="s">
        <v>99</v>
      </c>
      <c r="I40" s="7" t="s">
        <v>129</v>
      </c>
      <c r="J40" s="5" t="s">
        <v>149</v>
      </c>
      <c r="K40" s="7">
        <v>2016</v>
      </c>
      <c r="L40" s="7">
        <v>3</v>
      </c>
      <c r="M40" s="10">
        <v>0</v>
      </c>
      <c r="N40" s="10">
        <v>0</v>
      </c>
      <c r="O40" s="35">
        <f t="shared" si="0"/>
        <v>0</v>
      </c>
    </row>
    <row r="41" spans="2:15" x14ac:dyDescent="0.2">
      <c r="B41" s="22">
        <v>34</v>
      </c>
      <c r="C41" s="5" t="s">
        <v>184</v>
      </c>
      <c r="D41" s="5"/>
      <c r="E41" s="7" t="s">
        <v>150</v>
      </c>
      <c r="F41" s="22" t="s">
        <v>90</v>
      </c>
      <c r="G41" s="7"/>
      <c r="H41" s="7" t="s">
        <v>100</v>
      </c>
      <c r="I41" s="7" t="s">
        <v>130</v>
      </c>
      <c r="J41" s="5"/>
      <c r="K41" s="7">
        <v>2016</v>
      </c>
      <c r="L41" s="7">
        <v>3</v>
      </c>
      <c r="M41" s="10">
        <v>0</v>
      </c>
      <c r="N41" s="10">
        <v>0</v>
      </c>
      <c r="O41" s="35">
        <f t="shared" si="0"/>
        <v>0</v>
      </c>
    </row>
    <row r="42" spans="2:15" x14ac:dyDescent="0.2">
      <c r="B42" s="22">
        <v>35</v>
      </c>
      <c r="C42" s="5" t="s">
        <v>184</v>
      </c>
      <c r="D42" s="5"/>
      <c r="E42" s="7" t="s">
        <v>150</v>
      </c>
      <c r="F42" s="22" t="s">
        <v>91</v>
      </c>
      <c r="G42" s="7"/>
      <c r="H42" s="7" t="s">
        <v>101</v>
      </c>
      <c r="I42" s="7"/>
      <c r="J42" s="5" t="s">
        <v>215</v>
      </c>
      <c r="K42" s="7">
        <v>2016</v>
      </c>
      <c r="L42" s="7">
        <v>3</v>
      </c>
      <c r="M42" s="10">
        <v>0</v>
      </c>
      <c r="N42" s="10">
        <v>0</v>
      </c>
      <c r="O42" s="35">
        <f t="shared" si="0"/>
        <v>0</v>
      </c>
    </row>
    <row r="43" spans="2:15" x14ac:dyDescent="0.2">
      <c r="B43" s="22">
        <v>36</v>
      </c>
      <c r="C43" s="5" t="s">
        <v>184</v>
      </c>
      <c r="D43" s="5" t="s">
        <v>71</v>
      </c>
      <c r="E43" s="7" t="s">
        <v>166</v>
      </c>
      <c r="F43" s="22" t="s">
        <v>152</v>
      </c>
      <c r="G43" s="7">
        <v>35</v>
      </c>
      <c r="H43" s="7" t="s">
        <v>167</v>
      </c>
      <c r="I43" s="7" t="s">
        <v>171</v>
      </c>
      <c r="J43" s="5"/>
      <c r="K43" s="7" t="s">
        <v>183</v>
      </c>
      <c r="L43" s="7">
        <v>3</v>
      </c>
      <c r="M43" s="10"/>
      <c r="N43" s="10"/>
      <c r="O43" s="35"/>
    </row>
    <row r="44" spans="2:15" x14ac:dyDescent="0.2">
      <c r="B44" s="22">
        <v>37</v>
      </c>
      <c r="C44" s="5" t="s">
        <v>184</v>
      </c>
      <c r="D44" s="5" t="s">
        <v>71</v>
      </c>
      <c r="E44" s="7" t="s">
        <v>166</v>
      </c>
      <c r="F44" s="22" t="s">
        <v>153</v>
      </c>
      <c r="G44" s="7">
        <v>1</v>
      </c>
      <c r="H44" s="7" t="s">
        <v>167</v>
      </c>
      <c r="I44" s="7" t="s">
        <v>172</v>
      </c>
      <c r="J44" s="5"/>
      <c r="K44" s="7" t="s">
        <v>183</v>
      </c>
      <c r="L44" s="7">
        <v>3</v>
      </c>
      <c r="M44" s="10"/>
      <c r="N44" s="10"/>
      <c r="O44" s="35"/>
    </row>
    <row r="45" spans="2:15" x14ac:dyDescent="0.2">
      <c r="B45" s="22">
        <v>38</v>
      </c>
      <c r="C45" s="5" t="s">
        <v>184</v>
      </c>
      <c r="D45" s="5" t="s">
        <v>71</v>
      </c>
      <c r="E45" s="7" t="s">
        <v>166</v>
      </c>
      <c r="F45" s="22" t="s">
        <v>154</v>
      </c>
      <c r="G45" s="7">
        <v>26</v>
      </c>
      <c r="H45" s="7" t="s">
        <v>167</v>
      </c>
      <c r="I45" s="7" t="s">
        <v>172</v>
      </c>
      <c r="J45" s="5"/>
      <c r="K45" s="7" t="s">
        <v>183</v>
      </c>
      <c r="L45" s="7">
        <v>3</v>
      </c>
      <c r="M45" s="10"/>
      <c r="N45" s="10"/>
      <c r="O45" s="35"/>
    </row>
    <row r="46" spans="2:15" x14ac:dyDescent="0.2">
      <c r="B46" s="22">
        <v>39</v>
      </c>
      <c r="C46" s="5" t="s">
        <v>184</v>
      </c>
      <c r="D46" s="5" t="s">
        <v>71</v>
      </c>
      <c r="E46" s="7" t="s">
        <v>166</v>
      </c>
      <c r="F46" s="22" t="s">
        <v>155</v>
      </c>
      <c r="G46" s="7">
        <v>9</v>
      </c>
      <c r="H46" s="7" t="s">
        <v>167</v>
      </c>
      <c r="I46" s="7" t="s">
        <v>173</v>
      </c>
      <c r="J46" s="5"/>
      <c r="K46" s="7" t="s">
        <v>183</v>
      </c>
      <c r="L46" s="7">
        <v>3</v>
      </c>
      <c r="M46" s="10"/>
      <c r="N46" s="10"/>
      <c r="O46" s="35"/>
    </row>
    <row r="47" spans="2:15" x14ac:dyDescent="0.2">
      <c r="B47" s="22">
        <v>40</v>
      </c>
      <c r="C47" s="5" t="s">
        <v>184</v>
      </c>
      <c r="D47" s="5" t="s">
        <v>71</v>
      </c>
      <c r="E47" s="7" t="s">
        <v>166</v>
      </c>
      <c r="F47" s="22" t="s">
        <v>156</v>
      </c>
      <c r="G47" s="7">
        <v>5</v>
      </c>
      <c r="H47" s="7" t="s">
        <v>167</v>
      </c>
      <c r="I47" s="7" t="s">
        <v>171</v>
      </c>
      <c r="J47" s="5"/>
      <c r="K47" s="7" t="s">
        <v>183</v>
      </c>
      <c r="L47" s="7">
        <v>3</v>
      </c>
      <c r="M47" s="10"/>
      <c r="N47" s="10"/>
      <c r="O47" s="35"/>
    </row>
    <row r="48" spans="2:15" x14ac:dyDescent="0.2">
      <c r="B48" s="22">
        <v>41</v>
      </c>
      <c r="C48" s="5" t="s">
        <v>184</v>
      </c>
      <c r="D48" s="5" t="s">
        <v>71</v>
      </c>
      <c r="E48" s="7" t="s">
        <v>166</v>
      </c>
      <c r="F48" s="22" t="s">
        <v>157</v>
      </c>
      <c r="G48" s="7">
        <v>5</v>
      </c>
      <c r="H48" s="7" t="s">
        <v>167</v>
      </c>
      <c r="I48" s="7" t="s">
        <v>174</v>
      </c>
      <c r="J48" s="5"/>
      <c r="K48" s="7" t="s">
        <v>183</v>
      </c>
      <c r="L48" s="7">
        <v>3</v>
      </c>
      <c r="M48" s="10"/>
      <c r="N48" s="10"/>
      <c r="O48" s="35"/>
    </row>
    <row r="49" spans="2:15" x14ac:dyDescent="0.2">
      <c r="B49" s="22">
        <v>42</v>
      </c>
      <c r="C49" s="5" t="s">
        <v>184</v>
      </c>
      <c r="D49" s="5" t="s">
        <v>71</v>
      </c>
      <c r="E49" s="7" t="s">
        <v>166</v>
      </c>
      <c r="F49" s="22" t="s">
        <v>158</v>
      </c>
      <c r="G49" s="7">
        <v>10</v>
      </c>
      <c r="H49" s="7" t="s">
        <v>167</v>
      </c>
      <c r="I49" s="7" t="s">
        <v>175</v>
      </c>
      <c r="J49" s="5"/>
      <c r="K49" s="7" t="s">
        <v>183</v>
      </c>
      <c r="L49" s="7">
        <v>3</v>
      </c>
      <c r="M49" s="10"/>
      <c r="N49" s="10"/>
      <c r="O49" s="35"/>
    </row>
    <row r="50" spans="2:15" x14ac:dyDescent="0.2">
      <c r="B50" s="22">
        <v>43</v>
      </c>
      <c r="C50" s="5" t="s">
        <v>184</v>
      </c>
      <c r="D50" s="5" t="s">
        <v>71</v>
      </c>
      <c r="E50" s="7" t="s">
        <v>166</v>
      </c>
      <c r="F50" s="22" t="s">
        <v>159</v>
      </c>
      <c r="G50" s="7">
        <v>7</v>
      </c>
      <c r="H50" s="7" t="s">
        <v>167</v>
      </c>
      <c r="I50" s="7" t="s">
        <v>176</v>
      </c>
      <c r="J50" s="5"/>
      <c r="K50" s="7" t="s">
        <v>183</v>
      </c>
      <c r="L50" s="7">
        <v>3</v>
      </c>
      <c r="M50" s="10"/>
      <c r="N50" s="10"/>
      <c r="O50" s="35"/>
    </row>
    <row r="51" spans="2:15" x14ac:dyDescent="0.2">
      <c r="B51" s="22">
        <v>44</v>
      </c>
      <c r="C51" s="5" t="s">
        <v>184</v>
      </c>
      <c r="D51" s="5" t="s">
        <v>71</v>
      </c>
      <c r="E51" s="7" t="s">
        <v>166</v>
      </c>
      <c r="F51" s="22" t="s">
        <v>160</v>
      </c>
      <c r="G51" s="7">
        <v>6</v>
      </c>
      <c r="H51" s="7" t="s">
        <v>168</v>
      </c>
      <c r="I51" s="7" t="s">
        <v>177</v>
      </c>
      <c r="J51" s="5"/>
      <c r="K51" s="7" t="s">
        <v>183</v>
      </c>
      <c r="L51" s="7">
        <v>3</v>
      </c>
      <c r="M51" s="10"/>
      <c r="N51" s="10"/>
      <c r="O51" s="35"/>
    </row>
    <row r="52" spans="2:15" x14ac:dyDescent="0.2">
      <c r="B52" s="22">
        <v>45</v>
      </c>
      <c r="C52" s="5" t="s">
        <v>184</v>
      </c>
      <c r="D52" s="5" t="s">
        <v>71</v>
      </c>
      <c r="E52" s="7" t="s">
        <v>166</v>
      </c>
      <c r="F52" s="22" t="s">
        <v>161</v>
      </c>
      <c r="G52" s="7">
        <v>58</v>
      </c>
      <c r="H52" s="7" t="s">
        <v>169</v>
      </c>
      <c r="I52" s="7" t="s">
        <v>178</v>
      </c>
      <c r="J52" s="5"/>
      <c r="K52" s="7" t="s">
        <v>183</v>
      </c>
      <c r="L52" s="7">
        <v>3</v>
      </c>
      <c r="M52" s="10"/>
      <c r="N52" s="10"/>
      <c r="O52" s="35"/>
    </row>
    <row r="53" spans="2:15" x14ac:dyDescent="0.2">
      <c r="B53" s="22">
        <v>46</v>
      </c>
      <c r="C53" s="5" t="s">
        <v>184</v>
      </c>
      <c r="D53" s="5" t="s">
        <v>71</v>
      </c>
      <c r="E53" s="7" t="s">
        <v>166</v>
      </c>
      <c r="F53" s="22" t="s">
        <v>162</v>
      </c>
      <c r="G53" s="7">
        <v>10</v>
      </c>
      <c r="H53" s="7" t="s">
        <v>169</v>
      </c>
      <c r="I53" s="7" t="s">
        <v>179</v>
      </c>
      <c r="J53" s="5"/>
      <c r="K53" s="7" t="s">
        <v>183</v>
      </c>
      <c r="L53" s="7">
        <v>3</v>
      </c>
      <c r="M53" s="10"/>
      <c r="N53" s="10"/>
      <c r="O53" s="35"/>
    </row>
    <row r="54" spans="2:15" x14ac:dyDescent="0.2">
      <c r="B54" s="22">
        <v>47</v>
      </c>
      <c r="C54" s="5" t="s">
        <v>184</v>
      </c>
      <c r="D54" s="5" t="s">
        <v>71</v>
      </c>
      <c r="E54" s="7" t="s">
        <v>166</v>
      </c>
      <c r="F54" s="22" t="s">
        <v>163</v>
      </c>
      <c r="G54" s="7">
        <v>11</v>
      </c>
      <c r="H54" s="7" t="s">
        <v>169</v>
      </c>
      <c r="I54" s="7" t="s">
        <v>180</v>
      </c>
      <c r="J54" s="5"/>
      <c r="K54" s="7" t="s">
        <v>183</v>
      </c>
      <c r="L54" s="7">
        <v>3</v>
      </c>
      <c r="M54" s="10"/>
      <c r="N54" s="10"/>
      <c r="O54" s="35"/>
    </row>
    <row r="55" spans="2:15" x14ac:dyDescent="0.2">
      <c r="B55" s="22">
        <v>48</v>
      </c>
      <c r="C55" s="5" t="s">
        <v>184</v>
      </c>
      <c r="D55" s="5" t="s">
        <v>71</v>
      </c>
      <c r="E55" s="7" t="s">
        <v>166</v>
      </c>
      <c r="F55" s="22" t="s">
        <v>164</v>
      </c>
      <c r="G55" s="7">
        <v>3</v>
      </c>
      <c r="H55" s="7" t="s">
        <v>170</v>
      </c>
      <c r="I55" s="7" t="s">
        <v>181</v>
      </c>
      <c r="J55" s="5"/>
      <c r="K55" s="7" t="s">
        <v>183</v>
      </c>
      <c r="L55" s="7">
        <v>3</v>
      </c>
      <c r="M55" s="10"/>
      <c r="N55" s="10"/>
      <c r="O55" s="35"/>
    </row>
    <row r="56" spans="2:15" x14ac:dyDescent="0.2">
      <c r="B56" s="22">
        <v>49</v>
      </c>
      <c r="C56" s="5" t="s">
        <v>184</v>
      </c>
      <c r="D56" s="5" t="s">
        <v>71</v>
      </c>
      <c r="E56" s="7" t="s">
        <v>166</v>
      </c>
      <c r="F56" s="22" t="s">
        <v>165</v>
      </c>
      <c r="G56" s="7">
        <v>4</v>
      </c>
      <c r="H56" s="7" t="s">
        <v>170</v>
      </c>
      <c r="I56" s="7" t="s">
        <v>182</v>
      </c>
      <c r="J56" s="5"/>
      <c r="K56" s="7" t="s">
        <v>183</v>
      </c>
      <c r="L56" s="7">
        <v>3</v>
      </c>
      <c r="M56" s="10"/>
      <c r="N56" s="10"/>
      <c r="O56" s="35"/>
    </row>
    <row r="57" spans="2:15" x14ac:dyDescent="0.2">
      <c r="B57" s="22">
        <v>50</v>
      </c>
      <c r="C57" s="5" t="s">
        <v>184</v>
      </c>
      <c r="D57" s="5"/>
      <c r="E57" s="7" t="s">
        <v>166</v>
      </c>
      <c r="F57" s="5" t="s">
        <v>185</v>
      </c>
      <c r="G57" s="7">
        <v>1</v>
      </c>
      <c r="H57" s="7"/>
      <c r="I57" s="7"/>
      <c r="J57" s="5"/>
      <c r="K57" s="7" t="s">
        <v>183</v>
      </c>
      <c r="L57" s="7">
        <v>3</v>
      </c>
      <c r="M57" s="10"/>
      <c r="N57" s="10"/>
      <c r="O57" s="35"/>
    </row>
    <row r="58" spans="2:15" x14ac:dyDescent="0.2">
      <c r="B58" s="22">
        <v>51</v>
      </c>
      <c r="C58" s="5" t="s">
        <v>184</v>
      </c>
      <c r="D58" s="5"/>
      <c r="E58" s="7" t="s">
        <v>166</v>
      </c>
      <c r="F58" s="5" t="s">
        <v>186</v>
      </c>
      <c r="G58" s="7">
        <v>1</v>
      </c>
      <c r="H58" s="7"/>
      <c r="I58" s="7"/>
      <c r="J58" s="5"/>
      <c r="K58" s="7" t="s">
        <v>183</v>
      </c>
      <c r="L58" s="7">
        <v>3</v>
      </c>
      <c r="M58" s="10"/>
      <c r="N58" s="10"/>
      <c r="O58" s="35"/>
    </row>
    <row r="59" spans="2:15" x14ac:dyDescent="0.2">
      <c r="B59" s="22">
        <v>52</v>
      </c>
      <c r="C59" s="5" t="s">
        <v>184</v>
      </c>
      <c r="D59" s="5"/>
      <c r="E59" s="7" t="s">
        <v>166</v>
      </c>
      <c r="F59" s="5" t="s">
        <v>187</v>
      </c>
      <c r="G59" s="7">
        <v>1</v>
      </c>
      <c r="H59" s="7"/>
      <c r="I59" s="7"/>
      <c r="J59" s="5" t="s">
        <v>188</v>
      </c>
      <c r="K59" s="7" t="s">
        <v>183</v>
      </c>
      <c r="L59" s="7">
        <v>3</v>
      </c>
      <c r="M59" s="10"/>
      <c r="N59" s="10"/>
      <c r="O59" s="35"/>
    </row>
    <row r="60" spans="2:15" x14ac:dyDescent="0.2">
      <c r="B60" s="22">
        <v>53</v>
      </c>
      <c r="C60" s="5" t="s">
        <v>184</v>
      </c>
      <c r="D60" s="5"/>
      <c r="E60" s="7" t="s">
        <v>166</v>
      </c>
      <c r="F60" s="5" t="s">
        <v>189</v>
      </c>
      <c r="G60" s="7">
        <v>1</v>
      </c>
      <c r="H60" s="7"/>
      <c r="I60" s="7"/>
      <c r="J60" s="5"/>
      <c r="K60" s="7" t="s">
        <v>183</v>
      </c>
      <c r="L60" s="7">
        <v>3</v>
      </c>
      <c r="M60" s="10"/>
      <c r="N60" s="10"/>
      <c r="O60" s="35"/>
    </row>
    <row r="61" spans="2:15" x14ac:dyDescent="0.2">
      <c r="B61" s="22">
        <v>54</v>
      </c>
      <c r="C61" s="5" t="s">
        <v>184</v>
      </c>
      <c r="D61" s="5" t="s">
        <v>191</v>
      </c>
      <c r="E61" s="7" t="s">
        <v>166</v>
      </c>
      <c r="F61" s="5" t="s">
        <v>190</v>
      </c>
      <c r="G61" s="7">
        <v>1</v>
      </c>
      <c r="H61" s="7"/>
      <c r="I61" s="7"/>
      <c r="J61" s="5" t="s">
        <v>203</v>
      </c>
      <c r="K61" s="7" t="s">
        <v>183</v>
      </c>
      <c r="L61" s="7">
        <v>3</v>
      </c>
      <c r="M61" s="10"/>
      <c r="N61" s="10"/>
      <c r="O61" s="35"/>
    </row>
    <row r="62" spans="2:15" x14ac:dyDescent="0.2">
      <c r="B62" s="22">
        <v>55</v>
      </c>
      <c r="C62" s="5" t="s">
        <v>184</v>
      </c>
      <c r="D62" s="5" t="s">
        <v>192</v>
      </c>
      <c r="E62" s="7" t="s">
        <v>166</v>
      </c>
      <c r="F62" s="5" t="s">
        <v>190</v>
      </c>
      <c r="G62" s="7">
        <v>1</v>
      </c>
      <c r="H62" s="7"/>
      <c r="I62" s="7"/>
      <c r="J62" s="5" t="s">
        <v>204</v>
      </c>
      <c r="K62" s="7" t="s">
        <v>183</v>
      </c>
      <c r="L62" s="7">
        <v>3</v>
      </c>
      <c r="M62" s="10"/>
      <c r="N62" s="10"/>
      <c r="O62" s="35"/>
    </row>
    <row r="63" spans="2:15" x14ac:dyDescent="0.2">
      <c r="B63" s="22">
        <v>56</v>
      </c>
      <c r="C63" s="5" t="s">
        <v>184</v>
      </c>
      <c r="D63" s="5" t="s">
        <v>193</v>
      </c>
      <c r="E63" s="7" t="s">
        <v>166</v>
      </c>
      <c r="F63" s="5" t="s">
        <v>190</v>
      </c>
      <c r="G63" s="7">
        <v>1</v>
      </c>
      <c r="H63" s="7"/>
      <c r="I63" s="7"/>
      <c r="J63" s="5" t="s">
        <v>205</v>
      </c>
      <c r="K63" s="7" t="s">
        <v>183</v>
      </c>
      <c r="L63" s="7">
        <v>3</v>
      </c>
      <c r="M63" s="10"/>
      <c r="N63" s="10"/>
      <c r="O63" s="35"/>
    </row>
    <row r="64" spans="2:15" x14ac:dyDescent="0.2">
      <c r="B64" s="22">
        <v>57</v>
      </c>
      <c r="C64" s="5" t="s">
        <v>184</v>
      </c>
      <c r="D64" s="5" t="s">
        <v>194</v>
      </c>
      <c r="E64" s="7" t="s">
        <v>166</v>
      </c>
      <c r="F64" s="5" t="s">
        <v>190</v>
      </c>
      <c r="G64" s="7">
        <v>1</v>
      </c>
      <c r="H64" s="7"/>
      <c r="I64" s="7"/>
      <c r="J64" s="5" t="s">
        <v>206</v>
      </c>
      <c r="K64" s="7" t="s">
        <v>183</v>
      </c>
      <c r="L64" s="7">
        <v>3</v>
      </c>
      <c r="M64" s="10"/>
      <c r="N64" s="10"/>
      <c r="O64" s="35"/>
    </row>
    <row r="65" spans="2:15" x14ac:dyDescent="0.2">
      <c r="B65" s="22">
        <v>58</v>
      </c>
      <c r="C65" s="5" t="s">
        <v>184</v>
      </c>
      <c r="D65" s="5" t="s">
        <v>195</v>
      </c>
      <c r="E65" s="7" t="s">
        <v>166</v>
      </c>
      <c r="F65" s="5" t="s">
        <v>190</v>
      </c>
      <c r="G65" s="7">
        <v>1</v>
      </c>
      <c r="H65" s="7"/>
      <c r="I65" s="7"/>
      <c r="J65" s="5" t="s">
        <v>207</v>
      </c>
      <c r="K65" s="7" t="s">
        <v>183</v>
      </c>
      <c r="L65" s="7">
        <v>3</v>
      </c>
      <c r="M65" s="10"/>
      <c r="N65" s="10"/>
      <c r="O65" s="35"/>
    </row>
    <row r="66" spans="2:15" x14ac:dyDescent="0.2">
      <c r="B66" s="22">
        <v>59</v>
      </c>
      <c r="C66" s="5" t="s">
        <v>184</v>
      </c>
      <c r="D66" s="5" t="s">
        <v>196</v>
      </c>
      <c r="E66" s="7" t="s">
        <v>166</v>
      </c>
      <c r="F66" s="5" t="s">
        <v>190</v>
      </c>
      <c r="G66" s="7">
        <v>1</v>
      </c>
      <c r="H66" s="7"/>
      <c r="I66" s="7"/>
      <c r="J66" s="5" t="s">
        <v>208</v>
      </c>
      <c r="K66" s="7" t="s">
        <v>183</v>
      </c>
      <c r="L66" s="7">
        <v>3</v>
      </c>
      <c r="M66" s="10"/>
      <c r="N66" s="10"/>
      <c r="O66" s="35"/>
    </row>
    <row r="67" spans="2:15" x14ac:dyDescent="0.2">
      <c r="B67" s="22">
        <v>60</v>
      </c>
      <c r="C67" s="5" t="s">
        <v>184</v>
      </c>
      <c r="D67" s="5" t="s">
        <v>197</v>
      </c>
      <c r="E67" s="7" t="s">
        <v>166</v>
      </c>
      <c r="F67" s="5" t="s">
        <v>190</v>
      </c>
      <c r="G67" s="7">
        <v>1</v>
      </c>
      <c r="H67" s="7"/>
      <c r="I67" s="7"/>
      <c r="J67" s="5" t="s">
        <v>209</v>
      </c>
      <c r="K67" s="7" t="s">
        <v>183</v>
      </c>
      <c r="L67" s="7">
        <v>3</v>
      </c>
      <c r="M67" s="10"/>
      <c r="N67" s="10"/>
      <c r="O67" s="35"/>
    </row>
    <row r="68" spans="2:15" x14ac:dyDescent="0.2">
      <c r="B68" s="22">
        <v>61</v>
      </c>
      <c r="C68" s="5" t="s">
        <v>184</v>
      </c>
      <c r="D68" s="5" t="s">
        <v>198</v>
      </c>
      <c r="E68" s="7" t="s">
        <v>166</v>
      </c>
      <c r="F68" s="5" t="s">
        <v>190</v>
      </c>
      <c r="G68" s="7">
        <v>1</v>
      </c>
      <c r="H68" s="7"/>
      <c r="I68" s="7"/>
      <c r="J68" s="5" t="s">
        <v>210</v>
      </c>
      <c r="K68" s="7" t="s">
        <v>183</v>
      </c>
      <c r="L68" s="7">
        <v>3</v>
      </c>
      <c r="M68" s="10"/>
      <c r="N68" s="10"/>
      <c r="O68" s="35"/>
    </row>
    <row r="69" spans="2:15" x14ac:dyDescent="0.2">
      <c r="B69" s="22">
        <v>62</v>
      </c>
      <c r="C69" s="5" t="s">
        <v>184</v>
      </c>
      <c r="D69" s="5" t="s">
        <v>199</v>
      </c>
      <c r="E69" s="7" t="s">
        <v>166</v>
      </c>
      <c r="F69" s="5" t="s">
        <v>190</v>
      </c>
      <c r="G69" s="7">
        <v>1</v>
      </c>
      <c r="H69" s="7"/>
      <c r="I69" s="7"/>
      <c r="J69" s="5" t="s">
        <v>211</v>
      </c>
      <c r="K69" s="7" t="s">
        <v>183</v>
      </c>
      <c r="L69" s="7">
        <v>3</v>
      </c>
      <c r="M69" s="10"/>
      <c r="N69" s="10"/>
      <c r="O69" s="35"/>
    </row>
    <row r="70" spans="2:15" x14ac:dyDescent="0.2">
      <c r="B70" s="22">
        <v>63</v>
      </c>
      <c r="C70" s="5" t="s">
        <v>184</v>
      </c>
      <c r="D70" s="5" t="s">
        <v>200</v>
      </c>
      <c r="E70" s="7" t="s">
        <v>166</v>
      </c>
      <c r="F70" s="5" t="s">
        <v>190</v>
      </c>
      <c r="G70" s="7">
        <v>1</v>
      </c>
      <c r="H70" s="7"/>
      <c r="I70" s="7"/>
      <c r="J70" s="5" t="s">
        <v>212</v>
      </c>
      <c r="K70" s="7" t="s">
        <v>183</v>
      </c>
      <c r="L70" s="7">
        <v>3</v>
      </c>
      <c r="M70" s="10"/>
      <c r="N70" s="10"/>
      <c r="O70" s="35"/>
    </row>
    <row r="71" spans="2:15" x14ac:dyDescent="0.2">
      <c r="B71" s="22">
        <v>64</v>
      </c>
      <c r="C71" s="5" t="s">
        <v>184</v>
      </c>
      <c r="D71" s="5" t="s">
        <v>201</v>
      </c>
      <c r="E71" s="7" t="s">
        <v>166</v>
      </c>
      <c r="F71" s="5" t="s">
        <v>190</v>
      </c>
      <c r="G71" s="7">
        <v>1</v>
      </c>
      <c r="H71" s="7"/>
      <c r="I71" s="7"/>
      <c r="J71" s="5" t="s">
        <v>213</v>
      </c>
      <c r="K71" s="7" t="s">
        <v>183</v>
      </c>
      <c r="L71" s="7">
        <v>3</v>
      </c>
      <c r="M71" s="10"/>
      <c r="N71" s="10"/>
      <c r="O71" s="35"/>
    </row>
    <row r="72" spans="2:15" x14ac:dyDescent="0.2">
      <c r="B72" s="22">
        <v>65</v>
      </c>
      <c r="C72" s="5" t="s">
        <v>184</v>
      </c>
      <c r="D72" s="5" t="s">
        <v>202</v>
      </c>
      <c r="E72" s="7" t="s">
        <v>166</v>
      </c>
      <c r="F72" s="5" t="s">
        <v>190</v>
      </c>
      <c r="G72" s="7">
        <v>1</v>
      </c>
      <c r="H72" s="7"/>
      <c r="I72" s="7"/>
      <c r="J72" s="5" t="s">
        <v>214</v>
      </c>
      <c r="K72" s="7" t="s">
        <v>183</v>
      </c>
      <c r="L72" s="7">
        <v>3</v>
      </c>
      <c r="M72" s="10"/>
      <c r="N72" s="10"/>
      <c r="O72" s="35"/>
    </row>
    <row r="73" spans="2:15" x14ac:dyDescent="0.2">
      <c r="B73" s="22">
        <v>66</v>
      </c>
      <c r="C73" s="5" t="s">
        <v>216</v>
      </c>
      <c r="D73" s="22" t="s">
        <v>298</v>
      </c>
      <c r="E73" s="7" t="s">
        <v>166</v>
      </c>
      <c r="F73" s="22" t="s">
        <v>275</v>
      </c>
      <c r="G73" s="7">
        <v>1</v>
      </c>
      <c r="H73" s="7"/>
      <c r="I73" s="7"/>
      <c r="J73" s="5"/>
      <c r="K73" s="7"/>
      <c r="L73" s="7">
        <v>3</v>
      </c>
      <c r="M73" s="10"/>
      <c r="N73" s="10"/>
      <c r="O73" s="35"/>
    </row>
    <row r="74" spans="2:15" x14ac:dyDescent="0.2">
      <c r="B74" s="22">
        <v>66</v>
      </c>
      <c r="C74" s="5" t="s">
        <v>216</v>
      </c>
      <c r="D74" s="22" t="s">
        <v>298</v>
      </c>
      <c r="E74" s="7" t="s">
        <v>166</v>
      </c>
      <c r="F74" s="22" t="s">
        <v>276</v>
      </c>
      <c r="G74" s="7">
        <v>30</v>
      </c>
      <c r="H74" s="7"/>
      <c r="I74" s="7"/>
      <c r="J74" s="5"/>
      <c r="K74" s="7"/>
      <c r="L74" s="7">
        <v>3</v>
      </c>
      <c r="M74" s="10"/>
      <c r="N74" s="10"/>
      <c r="O74" s="35"/>
    </row>
    <row r="75" spans="2:15" ht="85.5" x14ac:dyDescent="0.2">
      <c r="B75" s="22">
        <v>66</v>
      </c>
      <c r="C75" s="5" t="s">
        <v>216</v>
      </c>
      <c r="D75" s="22" t="s">
        <v>298</v>
      </c>
      <c r="E75" s="7" t="s">
        <v>166</v>
      </c>
      <c r="F75" s="22" t="s">
        <v>219</v>
      </c>
      <c r="G75" s="7">
        <v>1</v>
      </c>
      <c r="H75" s="7"/>
      <c r="I75" s="7"/>
      <c r="J75" s="50" t="s">
        <v>282</v>
      </c>
      <c r="K75" s="7"/>
      <c r="L75" s="7">
        <v>3</v>
      </c>
      <c r="M75" s="10"/>
      <c r="N75" s="10"/>
      <c r="O75" s="35"/>
    </row>
    <row r="76" spans="2:15" ht="185.25" x14ac:dyDescent="0.2">
      <c r="B76" s="22">
        <v>67</v>
      </c>
      <c r="C76" s="5" t="s">
        <v>216</v>
      </c>
      <c r="D76" s="22" t="s">
        <v>298</v>
      </c>
      <c r="E76" s="7" t="s">
        <v>166</v>
      </c>
      <c r="F76" s="22" t="s">
        <v>239</v>
      </c>
      <c r="G76" s="7">
        <v>1</v>
      </c>
      <c r="H76" s="7"/>
      <c r="I76" s="7"/>
      <c r="J76" s="50" t="s">
        <v>281</v>
      </c>
      <c r="K76" s="7"/>
      <c r="L76" s="7">
        <v>3</v>
      </c>
      <c r="M76" s="10"/>
      <c r="N76" s="10"/>
      <c r="O76" s="35"/>
    </row>
    <row r="77" spans="2:15" x14ac:dyDescent="0.2">
      <c r="B77" s="22">
        <v>68</v>
      </c>
      <c r="C77" s="5" t="s">
        <v>216</v>
      </c>
      <c r="D77" s="22" t="s">
        <v>298</v>
      </c>
      <c r="E77" s="7" t="s">
        <v>166</v>
      </c>
      <c r="F77" s="22" t="s">
        <v>277</v>
      </c>
      <c r="G77" s="7">
        <v>2</v>
      </c>
      <c r="H77" s="7"/>
      <c r="I77" s="7"/>
      <c r="J77" s="5"/>
      <c r="K77" s="7"/>
      <c r="L77" s="7">
        <v>3</v>
      </c>
      <c r="M77" s="10"/>
      <c r="N77" s="10"/>
      <c r="O77" s="35"/>
    </row>
    <row r="78" spans="2:15" x14ac:dyDescent="0.2">
      <c r="B78" s="22">
        <v>68</v>
      </c>
      <c r="C78" s="5" t="s">
        <v>216</v>
      </c>
      <c r="D78" s="22" t="s">
        <v>298</v>
      </c>
      <c r="E78" s="7" t="s">
        <v>166</v>
      </c>
      <c r="F78" s="22" t="s">
        <v>278</v>
      </c>
      <c r="G78" s="7">
        <v>2</v>
      </c>
      <c r="H78" s="7"/>
      <c r="I78" s="7"/>
      <c r="J78" s="5"/>
      <c r="K78" s="7"/>
      <c r="L78" s="7">
        <v>3</v>
      </c>
      <c r="M78" s="10"/>
      <c r="N78" s="10"/>
      <c r="O78" s="35"/>
    </row>
    <row r="79" spans="2:15" x14ac:dyDescent="0.2">
      <c r="B79" s="22">
        <v>68</v>
      </c>
      <c r="C79" s="5" t="s">
        <v>216</v>
      </c>
      <c r="D79" s="22" t="s">
        <v>298</v>
      </c>
      <c r="E79" s="7" t="s">
        <v>166</v>
      </c>
      <c r="F79" s="22" t="s">
        <v>279</v>
      </c>
      <c r="G79" s="7">
        <v>15</v>
      </c>
      <c r="H79" s="7"/>
      <c r="I79" s="7"/>
      <c r="J79" s="5"/>
      <c r="K79" s="7"/>
      <c r="L79" s="7">
        <v>3</v>
      </c>
      <c r="M79" s="10"/>
      <c r="N79" s="10"/>
      <c r="O79" s="35"/>
    </row>
    <row r="80" spans="2:15" x14ac:dyDescent="0.2">
      <c r="B80" s="22">
        <v>68</v>
      </c>
      <c r="C80" s="5" t="s">
        <v>216</v>
      </c>
      <c r="D80" s="22" t="s">
        <v>298</v>
      </c>
      <c r="E80" s="7" t="s">
        <v>166</v>
      </c>
      <c r="F80" s="22" t="s">
        <v>280</v>
      </c>
      <c r="G80" s="7">
        <v>4</v>
      </c>
      <c r="H80" s="7"/>
      <c r="I80" s="7"/>
      <c r="J80" s="5"/>
      <c r="K80" s="7"/>
      <c r="L80" s="7">
        <v>3</v>
      </c>
      <c r="M80" s="10"/>
      <c r="N80" s="10"/>
      <c r="O80" s="35"/>
    </row>
    <row r="81" spans="2:15" x14ac:dyDescent="0.2">
      <c r="B81" s="22">
        <v>69</v>
      </c>
      <c r="C81" s="5" t="s">
        <v>216</v>
      </c>
      <c r="D81" s="22" t="s">
        <v>298</v>
      </c>
      <c r="E81" s="7" t="s">
        <v>166</v>
      </c>
      <c r="F81" s="22" t="s">
        <v>274</v>
      </c>
      <c r="G81" s="7">
        <v>78</v>
      </c>
      <c r="H81" s="7"/>
      <c r="I81" s="7"/>
      <c r="J81" s="5"/>
      <c r="K81" s="7"/>
      <c r="L81" s="7">
        <v>3</v>
      </c>
      <c r="M81" s="10"/>
      <c r="N81" s="10"/>
      <c r="O81" s="35"/>
    </row>
    <row r="82" spans="2:15" x14ac:dyDescent="0.2">
      <c r="B82" s="22">
        <v>70</v>
      </c>
      <c r="C82" s="5" t="s">
        <v>216</v>
      </c>
      <c r="D82" s="22" t="s">
        <v>298</v>
      </c>
      <c r="E82" s="7" t="s">
        <v>166</v>
      </c>
      <c r="F82" s="22" t="s">
        <v>220</v>
      </c>
      <c r="G82" s="7">
        <v>1</v>
      </c>
      <c r="H82" s="7"/>
      <c r="I82" s="7"/>
      <c r="J82" s="5"/>
      <c r="K82" s="7"/>
      <c r="L82" s="7">
        <v>3</v>
      </c>
      <c r="M82" s="10"/>
      <c r="N82" s="10"/>
      <c r="O82" s="35"/>
    </row>
    <row r="83" spans="2:15" x14ac:dyDescent="0.2">
      <c r="B83" s="22">
        <v>71</v>
      </c>
      <c r="C83" s="5" t="s">
        <v>216</v>
      </c>
      <c r="D83" s="22" t="s">
        <v>298</v>
      </c>
      <c r="E83" s="7" t="s">
        <v>166</v>
      </c>
      <c r="F83" s="22" t="s">
        <v>283</v>
      </c>
      <c r="G83" s="7">
        <v>800</v>
      </c>
      <c r="H83" s="7"/>
      <c r="I83" s="7"/>
      <c r="J83" s="5"/>
      <c r="K83" s="7"/>
      <c r="L83" s="7">
        <v>3</v>
      </c>
      <c r="M83" s="10"/>
      <c r="N83" s="10"/>
      <c r="O83" s="35"/>
    </row>
    <row r="84" spans="2:15" x14ac:dyDescent="0.2">
      <c r="B84" s="22">
        <v>71</v>
      </c>
      <c r="C84" s="5" t="s">
        <v>216</v>
      </c>
      <c r="D84" s="22" t="s">
        <v>298</v>
      </c>
      <c r="E84" s="7" t="s">
        <v>166</v>
      </c>
      <c r="F84" s="22" t="s">
        <v>284</v>
      </c>
      <c r="G84" s="7">
        <v>500</v>
      </c>
      <c r="H84" s="7"/>
      <c r="I84" s="7"/>
      <c r="J84" s="5"/>
      <c r="K84" s="7"/>
      <c r="L84" s="7">
        <v>3</v>
      </c>
      <c r="M84" s="10"/>
      <c r="N84" s="10"/>
      <c r="O84" s="35"/>
    </row>
    <row r="85" spans="2:15" x14ac:dyDescent="0.2">
      <c r="B85" s="22">
        <v>72</v>
      </c>
      <c r="C85" s="5" t="s">
        <v>216</v>
      </c>
      <c r="D85" s="22" t="s">
        <v>298</v>
      </c>
      <c r="E85" s="7" t="s">
        <v>166</v>
      </c>
      <c r="F85" s="22" t="s">
        <v>270</v>
      </c>
      <c r="G85" s="7">
        <v>1</v>
      </c>
      <c r="H85" s="7"/>
      <c r="I85" s="7"/>
      <c r="J85" s="5"/>
      <c r="K85" s="7"/>
      <c r="L85" s="7">
        <v>3</v>
      </c>
      <c r="M85" s="10"/>
      <c r="N85" s="10"/>
      <c r="O85" s="35"/>
    </row>
    <row r="86" spans="2:15" x14ac:dyDescent="0.2">
      <c r="B86" s="22">
        <v>72</v>
      </c>
      <c r="C86" s="5" t="s">
        <v>216</v>
      </c>
      <c r="D86" s="22" t="s">
        <v>298</v>
      </c>
      <c r="E86" s="7" t="s">
        <v>166</v>
      </c>
      <c r="F86" s="22" t="s">
        <v>271</v>
      </c>
      <c r="G86" s="7">
        <v>12</v>
      </c>
      <c r="H86" s="7"/>
      <c r="I86" s="7"/>
      <c r="J86" s="5"/>
      <c r="K86" s="7"/>
      <c r="L86" s="7">
        <v>3</v>
      </c>
      <c r="M86" s="10"/>
      <c r="N86" s="10"/>
      <c r="O86" s="35"/>
    </row>
    <row r="87" spans="2:15" x14ac:dyDescent="0.2">
      <c r="B87" s="22">
        <v>72</v>
      </c>
      <c r="C87" s="5" t="s">
        <v>216</v>
      </c>
      <c r="D87" s="22" t="s">
        <v>298</v>
      </c>
      <c r="E87" s="7" t="s">
        <v>166</v>
      </c>
      <c r="F87" s="22" t="s">
        <v>272</v>
      </c>
      <c r="G87" s="7">
        <v>4</v>
      </c>
      <c r="H87" s="7"/>
      <c r="I87" s="7"/>
      <c r="J87" s="5"/>
      <c r="K87" s="7"/>
      <c r="L87" s="7">
        <v>3</v>
      </c>
      <c r="M87" s="10"/>
      <c r="N87" s="10"/>
      <c r="O87" s="35"/>
    </row>
    <row r="88" spans="2:15" x14ac:dyDescent="0.2">
      <c r="B88" s="22">
        <v>72</v>
      </c>
      <c r="C88" s="5" t="s">
        <v>216</v>
      </c>
      <c r="D88" s="22" t="s">
        <v>298</v>
      </c>
      <c r="E88" s="7" t="s">
        <v>166</v>
      </c>
      <c r="F88" s="22" t="s">
        <v>273</v>
      </c>
      <c r="G88" s="7">
        <v>1000</v>
      </c>
      <c r="H88" s="7"/>
      <c r="I88" s="7"/>
      <c r="J88" s="5"/>
      <c r="K88" s="7"/>
      <c r="L88" s="7">
        <v>3</v>
      </c>
      <c r="M88" s="10"/>
      <c r="N88" s="10"/>
      <c r="O88" s="35"/>
    </row>
    <row r="89" spans="2:15" x14ac:dyDescent="0.2">
      <c r="B89" s="22">
        <v>73</v>
      </c>
      <c r="C89" s="5" t="s">
        <v>216</v>
      </c>
      <c r="D89" s="22" t="s">
        <v>298</v>
      </c>
      <c r="E89" s="7" t="s">
        <v>150</v>
      </c>
      <c r="F89" s="22" t="s">
        <v>240</v>
      </c>
      <c r="G89" s="7">
        <v>3</v>
      </c>
      <c r="H89" s="7"/>
      <c r="I89" s="7"/>
      <c r="J89" s="5"/>
      <c r="K89" s="7"/>
      <c r="L89" s="7">
        <v>3</v>
      </c>
      <c r="M89" s="10"/>
      <c r="N89" s="10"/>
      <c r="O89" s="35"/>
    </row>
    <row r="90" spans="2:15" x14ac:dyDescent="0.2">
      <c r="B90" s="22">
        <v>74</v>
      </c>
      <c r="C90" s="5" t="s">
        <v>216</v>
      </c>
      <c r="D90" s="22" t="s">
        <v>298</v>
      </c>
      <c r="E90" s="7" t="s">
        <v>150</v>
      </c>
      <c r="F90" s="22" t="s">
        <v>241</v>
      </c>
      <c r="G90" s="7">
        <v>1</v>
      </c>
      <c r="H90" s="7"/>
      <c r="I90" s="7"/>
      <c r="J90" s="5" t="s">
        <v>285</v>
      </c>
      <c r="K90" s="7"/>
      <c r="L90" s="7">
        <v>3</v>
      </c>
      <c r="M90" s="10"/>
      <c r="N90" s="10"/>
      <c r="O90" s="35"/>
    </row>
    <row r="91" spans="2:15" x14ac:dyDescent="0.2">
      <c r="B91" s="22">
        <v>75</v>
      </c>
      <c r="C91" s="5" t="s">
        <v>216</v>
      </c>
      <c r="D91" s="22" t="s">
        <v>298</v>
      </c>
      <c r="E91" s="7" t="s">
        <v>150</v>
      </c>
      <c r="F91" s="22" t="s">
        <v>242</v>
      </c>
      <c r="G91" s="7">
        <v>1</v>
      </c>
      <c r="H91" s="7"/>
      <c r="I91" s="7"/>
      <c r="J91" s="5"/>
      <c r="K91" s="7"/>
      <c r="L91" s="7">
        <v>3</v>
      </c>
      <c r="M91" s="10"/>
      <c r="N91" s="10"/>
      <c r="O91" s="35"/>
    </row>
    <row r="92" spans="2:15" x14ac:dyDescent="0.2">
      <c r="B92" s="22">
        <v>76</v>
      </c>
      <c r="C92" s="5" t="s">
        <v>216</v>
      </c>
      <c r="D92" s="22" t="s">
        <v>298</v>
      </c>
      <c r="E92" s="7" t="s">
        <v>150</v>
      </c>
      <c r="F92" s="22" t="s">
        <v>243</v>
      </c>
      <c r="G92" s="7">
        <v>2</v>
      </c>
      <c r="H92" s="7"/>
      <c r="I92" s="7"/>
      <c r="J92" s="5"/>
      <c r="K92" s="7"/>
      <c r="L92" s="7">
        <v>3</v>
      </c>
      <c r="M92" s="10"/>
      <c r="N92" s="10"/>
      <c r="O92" s="35"/>
    </row>
    <row r="93" spans="2:15" x14ac:dyDescent="0.2">
      <c r="B93" s="22">
        <v>78</v>
      </c>
      <c r="C93" s="5" t="s">
        <v>216</v>
      </c>
      <c r="D93" s="22" t="s">
        <v>298</v>
      </c>
      <c r="E93" s="7" t="s">
        <v>150</v>
      </c>
      <c r="F93" s="22" t="s">
        <v>244</v>
      </c>
      <c r="G93" s="7">
        <v>12</v>
      </c>
      <c r="H93" s="7"/>
      <c r="I93" s="7"/>
      <c r="J93" s="5"/>
      <c r="K93" s="7"/>
      <c r="L93" s="7">
        <v>3</v>
      </c>
      <c r="M93" s="10"/>
      <c r="N93" s="10"/>
      <c r="O93" s="35"/>
    </row>
    <row r="94" spans="2:15" x14ac:dyDescent="0.2">
      <c r="B94" s="22">
        <v>79</v>
      </c>
      <c r="C94" s="5" t="s">
        <v>216</v>
      </c>
      <c r="D94" s="22" t="s">
        <v>298</v>
      </c>
      <c r="E94" s="7" t="s">
        <v>150</v>
      </c>
      <c r="F94" s="22" t="s">
        <v>245</v>
      </c>
      <c r="G94" s="7">
        <v>6</v>
      </c>
      <c r="H94" s="7"/>
      <c r="I94" s="7"/>
      <c r="J94" s="5"/>
      <c r="K94" s="7"/>
      <c r="L94" s="7">
        <v>3</v>
      </c>
      <c r="M94" s="10"/>
      <c r="N94" s="10"/>
      <c r="O94" s="35"/>
    </row>
    <row r="95" spans="2:15" x14ac:dyDescent="0.2">
      <c r="B95" s="22">
        <v>80</v>
      </c>
      <c r="C95" s="5" t="s">
        <v>216</v>
      </c>
      <c r="D95" s="22" t="s">
        <v>298</v>
      </c>
      <c r="E95" s="7" t="s">
        <v>150</v>
      </c>
      <c r="F95" s="22" t="s">
        <v>246</v>
      </c>
      <c r="G95" s="7">
        <v>1</v>
      </c>
      <c r="H95" s="7"/>
      <c r="I95" s="7"/>
      <c r="J95" s="5" t="s">
        <v>286</v>
      </c>
      <c r="K95" s="7"/>
      <c r="L95" s="7">
        <v>3</v>
      </c>
      <c r="M95" s="10"/>
      <c r="N95" s="10"/>
      <c r="O95" s="35"/>
    </row>
    <row r="96" spans="2:15" x14ac:dyDescent="0.2">
      <c r="B96" s="22">
        <v>81</v>
      </c>
      <c r="C96" s="5" t="s">
        <v>216</v>
      </c>
      <c r="D96" s="22" t="s">
        <v>298</v>
      </c>
      <c r="E96" s="7" t="s">
        <v>150</v>
      </c>
      <c r="F96" s="22" t="s">
        <v>247</v>
      </c>
      <c r="G96" s="7">
        <v>1</v>
      </c>
      <c r="H96" s="7"/>
      <c r="I96" s="7"/>
      <c r="J96" s="5"/>
      <c r="K96" s="7"/>
      <c r="L96" s="7">
        <v>3</v>
      </c>
      <c r="M96" s="10"/>
      <c r="N96" s="10"/>
      <c r="O96" s="35"/>
    </row>
    <row r="97" spans="2:15" x14ac:dyDescent="0.2">
      <c r="B97" s="22">
        <v>83</v>
      </c>
      <c r="C97" s="5" t="s">
        <v>216</v>
      </c>
      <c r="D97" s="22" t="s">
        <v>298</v>
      </c>
      <c r="E97" s="7" t="s">
        <v>150</v>
      </c>
      <c r="F97" s="22" t="s">
        <v>77</v>
      </c>
      <c r="G97" s="7">
        <v>3</v>
      </c>
      <c r="H97" s="7"/>
      <c r="I97" s="7"/>
      <c r="J97" s="5" t="s">
        <v>287</v>
      </c>
      <c r="K97" s="7" t="s">
        <v>288</v>
      </c>
      <c r="L97" s="7">
        <v>3</v>
      </c>
      <c r="M97" s="10"/>
      <c r="N97" s="10"/>
      <c r="O97" s="35"/>
    </row>
    <row r="98" spans="2:15" x14ac:dyDescent="0.2">
      <c r="B98" s="22">
        <v>84</v>
      </c>
      <c r="C98" s="5" t="s">
        <v>216</v>
      </c>
      <c r="D98" s="22" t="s">
        <v>298</v>
      </c>
      <c r="E98" s="7" t="s">
        <v>150</v>
      </c>
      <c r="F98" s="22" t="s">
        <v>248</v>
      </c>
      <c r="G98" s="7">
        <v>1</v>
      </c>
      <c r="H98" s="7"/>
      <c r="I98" s="7"/>
      <c r="J98" s="5" t="s">
        <v>289</v>
      </c>
      <c r="K98" s="7"/>
      <c r="L98" s="7">
        <v>3</v>
      </c>
      <c r="M98" s="10"/>
      <c r="N98" s="10"/>
      <c r="O98" s="35"/>
    </row>
    <row r="99" spans="2:15" x14ac:dyDescent="0.2">
      <c r="B99" s="22">
        <v>84</v>
      </c>
      <c r="C99" s="5" t="s">
        <v>216</v>
      </c>
      <c r="D99" s="22" t="s">
        <v>298</v>
      </c>
      <c r="E99" s="7" t="s">
        <v>150</v>
      </c>
      <c r="F99" s="22" t="s">
        <v>248</v>
      </c>
      <c r="G99" s="7">
        <v>2</v>
      </c>
      <c r="H99" s="7"/>
      <c r="I99" s="7"/>
      <c r="J99" s="5" t="s">
        <v>290</v>
      </c>
      <c r="K99" s="7"/>
      <c r="L99" s="7">
        <v>3</v>
      </c>
      <c r="M99" s="10"/>
      <c r="N99" s="10"/>
      <c r="O99" s="35"/>
    </row>
    <row r="100" spans="2:15" x14ac:dyDescent="0.2">
      <c r="B100" s="22">
        <v>85</v>
      </c>
      <c r="C100" s="5" t="s">
        <v>216</v>
      </c>
      <c r="D100" s="22" t="s">
        <v>298</v>
      </c>
      <c r="E100" s="7" t="s">
        <v>150</v>
      </c>
      <c r="F100" s="22" t="s">
        <v>242</v>
      </c>
      <c r="G100" s="7">
        <v>4</v>
      </c>
      <c r="H100" s="7"/>
      <c r="I100" s="7"/>
      <c r="J100" s="5" t="s">
        <v>291</v>
      </c>
      <c r="K100" s="7"/>
      <c r="L100" s="7">
        <v>3</v>
      </c>
      <c r="M100" s="10"/>
      <c r="N100" s="10"/>
      <c r="O100" s="35"/>
    </row>
    <row r="101" spans="2:15" x14ac:dyDescent="0.2">
      <c r="B101" s="22">
        <v>85</v>
      </c>
      <c r="C101" s="5" t="s">
        <v>216</v>
      </c>
      <c r="D101" s="22" t="s">
        <v>298</v>
      </c>
      <c r="E101" s="7" t="s">
        <v>150</v>
      </c>
      <c r="F101" s="22" t="s">
        <v>242</v>
      </c>
      <c r="G101" s="7">
        <v>1</v>
      </c>
      <c r="H101" s="7"/>
      <c r="I101" s="7"/>
      <c r="J101" s="5" t="s">
        <v>292</v>
      </c>
      <c r="K101" s="7"/>
      <c r="L101" s="7">
        <v>3</v>
      </c>
      <c r="M101" s="10"/>
      <c r="N101" s="10"/>
      <c r="O101" s="35"/>
    </row>
    <row r="102" spans="2:15" x14ac:dyDescent="0.2">
      <c r="B102" s="22">
        <v>85</v>
      </c>
      <c r="C102" s="5" t="s">
        <v>216</v>
      </c>
      <c r="D102" s="22" t="s">
        <v>298</v>
      </c>
      <c r="E102" s="7" t="s">
        <v>150</v>
      </c>
      <c r="F102" s="22" t="s">
        <v>242</v>
      </c>
      <c r="G102" s="7">
        <v>1</v>
      </c>
      <c r="H102" s="7"/>
      <c r="I102" s="7"/>
      <c r="J102" s="5" t="s">
        <v>293</v>
      </c>
      <c r="K102" s="7"/>
      <c r="L102" s="7">
        <v>3</v>
      </c>
      <c r="M102" s="10"/>
      <c r="N102" s="10"/>
      <c r="O102" s="35"/>
    </row>
    <row r="103" spans="2:15" x14ac:dyDescent="0.2">
      <c r="B103" s="22">
        <v>86</v>
      </c>
      <c r="C103" s="5" t="s">
        <v>216</v>
      </c>
      <c r="D103" s="22" t="s">
        <v>298</v>
      </c>
      <c r="E103" s="7" t="s">
        <v>150</v>
      </c>
      <c r="F103" s="22" t="s">
        <v>249</v>
      </c>
      <c r="G103" s="7">
        <v>9</v>
      </c>
      <c r="H103" s="7"/>
      <c r="I103" s="7"/>
      <c r="J103" s="5"/>
      <c r="K103" s="7"/>
      <c r="L103" s="7">
        <v>3</v>
      </c>
      <c r="M103" s="10"/>
      <c r="N103" s="10"/>
      <c r="O103" s="35"/>
    </row>
    <row r="104" spans="2:15" x14ac:dyDescent="0.2">
      <c r="B104" s="22">
        <v>87</v>
      </c>
      <c r="C104" s="5" t="s">
        <v>216</v>
      </c>
      <c r="D104" s="22" t="s">
        <v>298</v>
      </c>
      <c r="E104" s="7" t="s">
        <v>150</v>
      </c>
      <c r="F104" s="22" t="s">
        <v>222</v>
      </c>
      <c r="G104" s="7">
        <v>1</v>
      </c>
      <c r="H104" s="7"/>
      <c r="I104" s="7"/>
      <c r="J104" s="5" t="s">
        <v>294</v>
      </c>
      <c r="K104" s="7"/>
      <c r="L104" s="7">
        <v>3</v>
      </c>
      <c r="M104" s="10"/>
      <c r="N104" s="10"/>
      <c r="O104" s="35"/>
    </row>
    <row r="105" spans="2:15" x14ac:dyDescent="0.2">
      <c r="B105" s="22">
        <v>88</v>
      </c>
      <c r="C105" s="5" t="s">
        <v>216</v>
      </c>
      <c r="D105" s="22" t="s">
        <v>298</v>
      </c>
      <c r="E105" s="7" t="s">
        <v>150</v>
      </c>
      <c r="F105" s="22" t="s">
        <v>223</v>
      </c>
      <c r="G105" s="7">
        <v>1</v>
      </c>
      <c r="H105" s="7"/>
      <c r="I105" s="7"/>
      <c r="J105" s="5" t="s">
        <v>294</v>
      </c>
      <c r="K105" s="7"/>
      <c r="L105" s="7">
        <v>3</v>
      </c>
      <c r="M105" s="10"/>
      <c r="N105" s="10"/>
      <c r="O105" s="35"/>
    </row>
    <row r="106" spans="2:15" x14ac:dyDescent="0.2">
      <c r="B106" s="22">
        <v>89</v>
      </c>
      <c r="C106" s="5" t="s">
        <v>216</v>
      </c>
      <c r="D106" s="22" t="s">
        <v>298</v>
      </c>
      <c r="E106" s="7" t="s">
        <v>150</v>
      </c>
      <c r="F106" s="22" t="s">
        <v>224</v>
      </c>
      <c r="G106" s="7">
        <v>1</v>
      </c>
      <c r="H106" s="7"/>
      <c r="I106" s="7"/>
      <c r="J106" s="5" t="s">
        <v>295</v>
      </c>
      <c r="K106" s="7"/>
      <c r="L106" s="7">
        <v>3</v>
      </c>
      <c r="M106" s="10"/>
      <c r="N106" s="10"/>
      <c r="O106" s="35"/>
    </row>
    <row r="107" spans="2:15" x14ac:dyDescent="0.2">
      <c r="B107" s="22">
        <v>90</v>
      </c>
      <c r="C107" s="5" t="s">
        <v>216</v>
      </c>
      <c r="D107" s="22" t="s">
        <v>298</v>
      </c>
      <c r="E107" s="7" t="s">
        <v>150</v>
      </c>
      <c r="F107" s="22" t="s">
        <v>225</v>
      </c>
      <c r="G107" s="7">
        <v>1</v>
      </c>
      <c r="H107" s="7"/>
      <c r="I107" s="7"/>
      <c r="J107" s="5" t="s">
        <v>295</v>
      </c>
      <c r="K107" s="7"/>
      <c r="L107" s="7">
        <v>3</v>
      </c>
      <c r="M107" s="10"/>
      <c r="N107" s="10"/>
      <c r="O107" s="35"/>
    </row>
    <row r="108" spans="2:15" x14ac:dyDescent="0.2">
      <c r="B108" s="22">
        <v>91</v>
      </c>
      <c r="C108" s="5" t="s">
        <v>216</v>
      </c>
      <c r="D108" s="22" t="s">
        <v>298</v>
      </c>
      <c r="E108" s="7" t="s">
        <v>150</v>
      </c>
      <c r="F108" s="22" t="s">
        <v>250</v>
      </c>
      <c r="G108" s="7">
        <v>1</v>
      </c>
      <c r="H108" s="7"/>
      <c r="I108" s="7"/>
      <c r="J108" s="5"/>
      <c r="K108" s="7"/>
      <c r="L108" s="7">
        <v>3</v>
      </c>
      <c r="M108" s="10"/>
      <c r="N108" s="10"/>
      <c r="O108" s="35"/>
    </row>
    <row r="109" spans="2:15" x14ac:dyDescent="0.2">
      <c r="B109" s="22">
        <v>92</v>
      </c>
      <c r="C109" s="5" t="s">
        <v>216</v>
      </c>
      <c r="D109" s="22" t="s">
        <v>298</v>
      </c>
      <c r="E109" s="7" t="s">
        <v>150</v>
      </c>
      <c r="F109" s="22" t="s">
        <v>251</v>
      </c>
      <c r="G109" s="7">
        <v>15</v>
      </c>
      <c r="H109" s="7"/>
      <c r="I109" s="7"/>
      <c r="J109" s="5"/>
      <c r="K109" s="7"/>
      <c r="L109" s="7">
        <v>3</v>
      </c>
      <c r="M109" s="10"/>
      <c r="N109" s="10"/>
      <c r="O109" s="35"/>
    </row>
    <row r="110" spans="2:15" x14ac:dyDescent="0.2">
      <c r="B110" s="22">
        <v>93</v>
      </c>
      <c r="C110" s="5" t="s">
        <v>216</v>
      </c>
      <c r="D110" s="22" t="s">
        <v>298</v>
      </c>
      <c r="E110" s="7" t="s">
        <v>150</v>
      </c>
      <c r="F110" s="22" t="s">
        <v>252</v>
      </c>
      <c r="G110" s="7">
        <v>21</v>
      </c>
      <c r="H110" s="7"/>
      <c r="I110" s="7"/>
      <c r="J110" s="5"/>
      <c r="K110" s="7"/>
      <c r="L110" s="7">
        <v>3</v>
      </c>
      <c r="M110" s="10"/>
      <c r="N110" s="10"/>
      <c r="O110" s="35"/>
    </row>
    <row r="111" spans="2:15" ht="28.5" x14ac:dyDescent="0.2">
      <c r="B111" s="22">
        <v>94</v>
      </c>
      <c r="C111" s="5" t="s">
        <v>216</v>
      </c>
      <c r="D111" s="22" t="s">
        <v>298</v>
      </c>
      <c r="E111" s="7" t="s">
        <v>150</v>
      </c>
      <c r="F111" s="22" t="s">
        <v>226</v>
      </c>
      <c r="G111" s="7">
        <v>10</v>
      </c>
      <c r="H111" s="7"/>
      <c r="I111" s="7"/>
      <c r="J111" s="50" t="s">
        <v>296</v>
      </c>
      <c r="K111" s="7"/>
      <c r="L111" s="7">
        <v>3</v>
      </c>
      <c r="M111" s="10"/>
      <c r="N111" s="10"/>
      <c r="O111" s="35"/>
    </row>
    <row r="112" spans="2:15" ht="42.75" x14ac:dyDescent="0.2">
      <c r="B112" s="22">
        <v>95</v>
      </c>
      <c r="C112" s="5" t="s">
        <v>216</v>
      </c>
      <c r="D112" s="22" t="s">
        <v>298</v>
      </c>
      <c r="E112" s="7" t="s">
        <v>150</v>
      </c>
      <c r="F112" s="22" t="s">
        <v>227</v>
      </c>
      <c r="G112" s="7">
        <v>1</v>
      </c>
      <c r="H112" s="7"/>
      <c r="I112" s="7"/>
      <c r="J112" s="50" t="s">
        <v>297</v>
      </c>
      <c r="K112" s="7"/>
      <c r="L112" s="7">
        <v>3</v>
      </c>
      <c r="M112" s="10"/>
      <c r="N112" s="10"/>
      <c r="O112" s="35"/>
    </row>
    <row r="113" spans="2:15" x14ac:dyDescent="0.2">
      <c r="B113" s="22">
        <v>97</v>
      </c>
      <c r="C113" s="5" t="s">
        <v>216</v>
      </c>
      <c r="D113" s="22" t="s">
        <v>298</v>
      </c>
      <c r="E113" s="7" t="s">
        <v>150</v>
      </c>
      <c r="F113" s="22" t="s">
        <v>253</v>
      </c>
      <c r="G113" s="7">
        <v>42</v>
      </c>
      <c r="H113" s="7"/>
      <c r="I113" s="7"/>
      <c r="J113" s="5"/>
      <c r="K113" s="7"/>
      <c r="L113" s="7">
        <v>3</v>
      </c>
      <c r="M113" s="10"/>
      <c r="N113" s="10"/>
      <c r="O113" s="35"/>
    </row>
    <row r="114" spans="2:15" x14ac:dyDescent="0.2">
      <c r="B114" s="22">
        <v>98</v>
      </c>
      <c r="C114" s="5" t="s">
        <v>216</v>
      </c>
      <c r="D114" s="22" t="s">
        <v>298</v>
      </c>
      <c r="E114" s="7" t="s">
        <v>150</v>
      </c>
      <c r="F114" s="22" t="s">
        <v>228</v>
      </c>
      <c r="G114" s="7">
        <v>1</v>
      </c>
      <c r="H114" s="7"/>
      <c r="I114" s="7"/>
      <c r="J114" s="5" t="s">
        <v>295</v>
      </c>
      <c r="K114" s="7"/>
      <c r="L114" s="7">
        <v>3</v>
      </c>
      <c r="M114" s="10"/>
      <c r="N114" s="10"/>
      <c r="O114" s="35"/>
    </row>
    <row r="115" spans="2:15" x14ac:dyDescent="0.2">
      <c r="B115" s="22">
        <v>99</v>
      </c>
      <c r="C115" s="5" t="s">
        <v>216</v>
      </c>
      <c r="D115" s="22" t="s">
        <v>298</v>
      </c>
      <c r="E115" s="7" t="s">
        <v>150</v>
      </c>
      <c r="F115" s="22" t="s">
        <v>229</v>
      </c>
      <c r="G115" s="7">
        <v>1</v>
      </c>
      <c r="H115" s="7"/>
      <c r="I115" s="7"/>
      <c r="J115" s="5" t="s">
        <v>295</v>
      </c>
      <c r="K115" s="7"/>
      <c r="L115" s="7">
        <v>3</v>
      </c>
      <c r="M115" s="10"/>
      <c r="N115" s="10"/>
      <c r="O115" s="35"/>
    </row>
    <row r="116" spans="2:15" x14ac:dyDescent="0.2">
      <c r="B116" s="22">
        <v>100</v>
      </c>
      <c r="C116" s="5" t="s">
        <v>216</v>
      </c>
      <c r="D116" s="22" t="s">
        <v>298</v>
      </c>
      <c r="E116" s="7" t="s">
        <v>150</v>
      </c>
      <c r="F116" s="22" t="s">
        <v>254</v>
      </c>
      <c r="G116" s="7">
        <v>52</v>
      </c>
      <c r="H116" s="7"/>
      <c r="I116" s="7"/>
      <c r="J116" s="5"/>
      <c r="K116" s="7"/>
      <c r="L116" s="7">
        <v>3</v>
      </c>
      <c r="M116" s="10"/>
      <c r="N116" s="10"/>
      <c r="O116" s="35"/>
    </row>
    <row r="117" spans="2:15" x14ac:dyDescent="0.2">
      <c r="B117" s="22">
        <v>72</v>
      </c>
      <c r="C117" s="50" t="s">
        <v>217</v>
      </c>
      <c r="D117" s="22" t="s">
        <v>298</v>
      </c>
      <c r="E117" s="7" t="s">
        <v>166</v>
      </c>
      <c r="F117" s="22" t="s">
        <v>273</v>
      </c>
      <c r="G117" s="7">
        <v>600</v>
      </c>
      <c r="H117" s="7"/>
      <c r="I117" s="7"/>
      <c r="J117" s="5"/>
      <c r="K117" s="7"/>
      <c r="L117" s="7">
        <v>3</v>
      </c>
      <c r="M117" s="10"/>
      <c r="N117" s="10"/>
      <c r="O117" s="35"/>
    </row>
    <row r="118" spans="2:15" ht="99.75" x14ac:dyDescent="0.2">
      <c r="B118" s="22">
        <v>122</v>
      </c>
      <c r="C118" s="50" t="s">
        <v>217</v>
      </c>
      <c r="D118" s="22" t="s">
        <v>298</v>
      </c>
      <c r="E118" s="7" t="s">
        <v>166</v>
      </c>
      <c r="F118" s="22" t="s">
        <v>219</v>
      </c>
      <c r="G118" s="7">
        <v>1</v>
      </c>
      <c r="H118" s="53"/>
      <c r="I118" s="7"/>
      <c r="J118" s="55" t="s">
        <v>307</v>
      </c>
      <c r="K118" s="7"/>
      <c r="L118" s="7">
        <v>3</v>
      </c>
      <c r="M118" s="10">
        <v>0</v>
      </c>
      <c r="N118" s="10">
        <v>0</v>
      </c>
      <c r="O118" s="35">
        <f t="shared" ref="O118:O162" si="1">(M118+N118)*G118</f>
        <v>0</v>
      </c>
    </row>
    <row r="119" spans="2:15" ht="185.25" x14ac:dyDescent="0.2">
      <c r="B119" s="22">
        <v>123</v>
      </c>
      <c r="C119" s="50" t="s">
        <v>217</v>
      </c>
      <c r="D119" s="22" t="s">
        <v>298</v>
      </c>
      <c r="E119" s="7" t="s">
        <v>166</v>
      </c>
      <c r="F119" s="22" t="s">
        <v>185</v>
      </c>
      <c r="G119" s="7">
        <v>1</v>
      </c>
      <c r="H119" s="53"/>
      <c r="I119" s="7"/>
      <c r="J119" s="55" t="s">
        <v>306</v>
      </c>
      <c r="K119" s="7"/>
      <c r="L119" s="7">
        <v>3</v>
      </c>
      <c r="M119" s="10">
        <v>0</v>
      </c>
      <c r="N119" s="10">
        <v>0</v>
      </c>
      <c r="O119" s="35">
        <f t="shared" si="1"/>
        <v>0</v>
      </c>
    </row>
    <row r="120" spans="2:15" ht="57" x14ac:dyDescent="0.2">
      <c r="B120" s="22">
        <v>124</v>
      </c>
      <c r="C120" s="50" t="s">
        <v>217</v>
      </c>
      <c r="D120" s="22" t="s">
        <v>298</v>
      </c>
      <c r="E120" s="7" t="s">
        <v>166</v>
      </c>
      <c r="F120" s="22" t="s">
        <v>231</v>
      </c>
      <c r="G120" s="7">
        <v>1</v>
      </c>
      <c r="H120" s="53"/>
      <c r="I120" s="7"/>
      <c r="J120" s="55" t="s">
        <v>305</v>
      </c>
      <c r="K120" s="7"/>
      <c r="L120" s="7">
        <v>3</v>
      </c>
      <c r="M120" s="10">
        <v>0</v>
      </c>
      <c r="N120" s="10">
        <v>0</v>
      </c>
      <c r="O120" s="35">
        <f t="shared" si="1"/>
        <v>0</v>
      </c>
    </row>
    <row r="121" spans="2:15" x14ac:dyDescent="0.2">
      <c r="B121" s="22">
        <v>125</v>
      </c>
      <c r="C121" s="50" t="s">
        <v>217</v>
      </c>
      <c r="D121" s="22" t="s">
        <v>298</v>
      </c>
      <c r="E121" s="7" t="s">
        <v>166</v>
      </c>
      <c r="F121" s="22" t="s">
        <v>274</v>
      </c>
      <c r="G121" s="7">
        <v>58</v>
      </c>
      <c r="H121" s="53"/>
      <c r="I121" s="7"/>
      <c r="J121" s="55"/>
      <c r="K121" s="7"/>
      <c r="L121" s="7">
        <v>3</v>
      </c>
      <c r="M121" s="10">
        <v>0</v>
      </c>
      <c r="N121" s="10">
        <v>0</v>
      </c>
      <c r="O121" s="35">
        <f t="shared" si="1"/>
        <v>0</v>
      </c>
    </row>
    <row r="122" spans="2:15" x14ac:dyDescent="0.2">
      <c r="B122" s="22">
        <v>126</v>
      </c>
      <c r="C122" s="50" t="s">
        <v>217</v>
      </c>
      <c r="D122" s="22" t="s">
        <v>298</v>
      </c>
      <c r="E122" s="7" t="s">
        <v>166</v>
      </c>
      <c r="F122" s="22" t="s">
        <v>302</v>
      </c>
      <c r="G122" s="7">
        <v>1</v>
      </c>
      <c r="H122" s="53"/>
      <c r="I122" s="7"/>
      <c r="J122" s="55"/>
      <c r="K122" s="7"/>
      <c r="L122" s="7">
        <v>3</v>
      </c>
      <c r="M122" s="10">
        <v>0</v>
      </c>
      <c r="N122" s="10">
        <v>0</v>
      </c>
      <c r="O122" s="35">
        <f t="shared" ref="O122" si="2">(M122+N122)*G122</f>
        <v>0</v>
      </c>
    </row>
    <row r="123" spans="2:15" ht="42.75" x14ac:dyDescent="0.2">
      <c r="B123" s="22">
        <v>126</v>
      </c>
      <c r="C123" s="50" t="s">
        <v>217</v>
      </c>
      <c r="D123" s="22" t="s">
        <v>298</v>
      </c>
      <c r="E123" s="7" t="s">
        <v>166</v>
      </c>
      <c r="F123" s="22" t="s">
        <v>303</v>
      </c>
      <c r="G123" s="7">
        <v>1</v>
      </c>
      <c r="H123" s="53"/>
      <c r="I123" s="7"/>
      <c r="J123" s="55" t="s">
        <v>304</v>
      </c>
      <c r="K123" s="7"/>
      <c r="L123" s="7">
        <v>3</v>
      </c>
      <c r="M123" s="10">
        <v>0</v>
      </c>
      <c r="N123" s="10">
        <v>0</v>
      </c>
      <c r="O123" s="35">
        <f t="shared" si="1"/>
        <v>0</v>
      </c>
    </row>
    <row r="124" spans="2:15" x14ac:dyDescent="0.2">
      <c r="B124" s="22">
        <v>127</v>
      </c>
      <c r="C124" s="50" t="s">
        <v>217</v>
      </c>
      <c r="D124" s="22" t="s">
        <v>298</v>
      </c>
      <c r="E124" s="7" t="s">
        <v>166</v>
      </c>
      <c r="F124" s="22" t="s">
        <v>299</v>
      </c>
      <c r="G124" s="7">
        <v>600</v>
      </c>
      <c r="H124" s="53"/>
      <c r="I124" s="7"/>
      <c r="J124" s="55"/>
      <c r="K124" s="7"/>
      <c r="L124" s="7">
        <v>3</v>
      </c>
      <c r="M124" s="10">
        <v>0</v>
      </c>
      <c r="N124" s="10">
        <v>0</v>
      </c>
      <c r="O124" s="35">
        <f t="shared" si="1"/>
        <v>0</v>
      </c>
    </row>
    <row r="125" spans="2:15" x14ac:dyDescent="0.2">
      <c r="B125" s="22">
        <v>128</v>
      </c>
      <c r="C125" s="50" t="s">
        <v>217</v>
      </c>
      <c r="D125" s="22" t="s">
        <v>298</v>
      </c>
      <c r="E125" s="7" t="s">
        <v>166</v>
      </c>
      <c r="F125" s="22" t="s">
        <v>300</v>
      </c>
      <c r="G125" s="7">
        <v>1</v>
      </c>
      <c r="H125" s="53"/>
      <c r="I125" s="7"/>
      <c r="J125" s="55"/>
      <c r="K125" s="7"/>
      <c r="L125" s="7">
        <v>3</v>
      </c>
      <c r="M125" s="10">
        <v>0</v>
      </c>
      <c r="N125" s="10">
        <v>0</v>
      </c>
      <c r="O125" s="35">
        <f t="shared" si="1"/>
        <v>0</v>
      </c>
    </row>
    <row r="126" spans="2:15" x14ac:dyDescent="0.2">
      <c r="B126" s="22">
        <v>128</v>
      </c>
      <c r="C126" s="50" t="s">
        <v>217</v>
      </c>
      <c r="D126" s="22" t="s">
        <v>298</v>
      </c>
      <c r="E126" s="7" t="s">
        <v>166</v>
      </c>
      <c r="F126" s="22" t="s">
        <v>301</v>
      </c>
      <c r="G126" s="7">
        <v>10</v>
      </c>
      <c r="H126" s="53"/>
      <c r="I126" s="7"/>
      <c r="J126" s="55"/>
      <c r="K126" s="7"/>
      <c r="L126" s="7">
        <v>3</v>
      </c>
      <c r="M126" s="10">
        <v>0</v>
      </c>
      <c r="N126" s="10">
        <v>0</v>
      </c>
      <c r="O126" s="35">
        <f t="shared" ref="O126" si="3">(M126+N126)*G126</f>
        <v>0</v>
      </c>
    </row>
    <row r="127" spans="2:15" x14ac:dyDescent="0.2">
      <c r="B127" s="22">
        <v>129</v>
      </c>
      <c r="C127" s="50" t="s">
        <v>217</v>
      </c>
      <c r="D127" s="22" t="s">
        <v>298</v>
      </c>
      <c r="E127" s="7" t="s">
        <v>166</v>
      </c>
      <c r="F127" s="22" t="s">
        <v>240</v>
      </c>
      <c r="G127" s="7">
        <v>5</v>
      </c>
      <c r="H127" s="53"/>
      <c r="I127" s="7"/>
      <c r="J127" s="55"/>
      <c r="K127" s="7"/>
      <c r="L127" s="7">
        <v>3</v>
      </c>
      <c r="M127" s="10">
        <v>0</v>
      </c>
      <c r="N127" s="10">
        <v>0</v>
      </c>
      <c r="O127" s="35">
        <f t="shared" si="1"/>
        <v>0</v>
      </c>
    </row>
    <row r="128" spans="2:15" x14ac:dyDescent="0.2">
      <c r="B128" s="22">
        <v>130</v>
      </c>
      <c r="C128" s="50" t="s">
        <v>217</v>
      </c>
      <c r="D128" s="22" t="s">
        <v>298</v>
      </c>
      <c r="E128" s="53" t="s">
        <v>150</v>
      </c>
      <c r="F128" s="22" t="s">
        <v>253</v>
      </c>
      <c r="G128" s="7">
        <v>23</v>
      </c>
      <c r="H128" s="53"/>
      <c r="I128" s="7"/>
      <c r="J128" s="55"/>
      <c r="K128" s="7"/>
      <c r="L128" s="7">
        <v>3</v>
      </c>
      <c r="M128" s="10">
        <v>0</v>
      </c>
      <c r="N128" s="10">
        <v>0</v>
      </c>
      <c r="O128" s="35">
        <f t="shared" si="1"/>
        <v>0</v>
      </c>
    </row>
    <row r="129" spans="2:15" x14ac:dyDescent="0.2">
      <c r="B129" s="22">
        <v>131</v>
      </c>
      <c r="C129" s="50" t="s">
        <v>217</v>
      </c>
      <c r="D129" s="22" t="s">
        <v>298</v>
      </c>
      <c r="E129" s="53" t="s">
        <v>150</v>
      </c>
      <c r="F129" s="22" t="s">
        <v>242</v>
      </c>
      <c r="G129" s="7">
        <v>1</v>
      </c>
      <c r="H129" s="53"/>
      <c r="I129" s="7"/>
      <c r="J129" s="55"/>
      <c r="K129" s="7"/>
      <c r="L129" s="7">
        <v>3</v>
      </c>
      <c r="M129" s="10">
        <v>0</v>
      </c>
      <c r="N129" s="10">
        <v>0</v>
      </c>
      <c r="O129" s="35">
        <f t="shared" si="1"/>
        <v>0</v>
      </c>
    </row>
    <row r="130" spans="2:15" x14ac:dyDescent="0.2">
      <c r="B130" s="22">
        <v>132</v>
      </c>
      <c r="C130" s="50" t="s">
        <v>217</v>
      </c>
      <c r="D130" s="22" t="s">
        <v>298</v>
      </c>
      <c r="E130" s="53" t="s">
        <v>150</v>
      </c>
      <c r="F130" s="22" t="s">
        <v>257</v>
      </c>
      <c r="G130" s="7">
        <v>1</v>
      </c>
      <c r="H130" s="53"/>
      <c r="I130" s="7"/>
      <c r="J130" s="55"/>
      <c r="K130" s="7"/>
      <c r="L130" s="7">
        <v>3</v>
      </c>
      <c r="M130" s="10">
        <v>0</v>
      </c>
      <c r="N130" s="10">
        <v>0</v>
      </c>
      <c r="O130" s="35">
        <f t="shared" si="1"/>
        <v>0</v>
      </c>
    </row>
    <row r="131" spans="2:15" x14ac:dyDescent="0.2">
      <c r="B131" s="22">
        <v>133</v>
      </c>
      <c r="C131" s="50" t="s">
        <v>217</v>
      </c>
      <c r="D131" s="22" t="s">
        <v>298</v>
      </c>
      <c r="E131" s="53" t="s">
        <v>150</v>
      </c>
      <c r="F131" s="22" t="s">
        <v>221</v>
      </c>
      <c r="G131" s="7">
        <v>28</v>
      </c>
      <c r="H131" s="53"/>
      <c r="I131" s="7"/>
      <c r="J131" s="55"/>
      <c r="K131" s="7"/>
      <c r="L131" s="7">
        <v>3</v>
      </c>
      <c r="M131" s="10">
        <v>0</v>
      </c>
      <c r="N131" s="10">
        <v>0</v>
      </c>
      <c r="O131" s="35">
        <f t="shared" si="1"/>
        <v>0</v>
      </c>
    </row>
    <row r="132" spans="2:15" x14ac:dyDescent="0.2">
      <c r="B132" s="22">
        <v>134</v>
      </c>
      <c r="C132" s="50" t="s">
        <v>217</v>
      </c>
      <c r="D132" s="22" t="s">
        <v>298</v>
      </c>
      <c r="E132" s="53" t="s">
        <v>150</v>
      </c>
      <c r="F132" s="22" t="s">
        <v>255</v>
      </c>
      <c r="G132" s="7">
        <v>3</v>
      </c>
      <c r="H132" s="53"/>
      <c r="I132" s="7"/>
      <c r="J132" s="55"/>
      <c r="K132" s="7"/>
      <c r="L132" s="7">
        <v>3</v>
      </c>
      <c r="M132" s="10">
        <v>0</v>
      </c>
      <c r="N132" s="10">
        <v>0</v>
      </c>
      <c r="O132" s="35">
        <f t="shared" si="1"/>
        <v>0</v>
      </c>
    </row>
    <row r="133" spans="2:15" x14ac:dyDescent="0.2">
      <c r="B133" s="22">
        <v>135</v>
      </c>
      <c r="C133" s="50" t="s">
        <v>217</v>
      </c>
      <c r="D133" s="22" t="s">
        <v>298</v>
      </c>
      <c r="E133" s="53" t="s">
        <v>150</v>
      </c>
      <c r="F133" s="22" t="s">
        <v>258</v>
      </c>
      <c r="G133" s="7">
        <v>6</v>
      </c>
      <c r="H133" s="53"/>
      <c r="I133" s="7"/>
      <c r="J133" s="55"/>
      <c r="K133" s="7"/>
      <c r="L133" s="7">
        <v>3</v>
      </c>
      <c r="M133" s="10">
        <v>0</v>
      </c>
      <c r="N133" s="10">
        <v>0</v>
      </c>
      <c r="O133" s="35">
        <f t="shared" si="1"/>
        <v>0</v>
      </c>
    </row>
    <row r="134" spans="2:15" ht="28.5" x14ac:dyDescent="0.2">
      <c r="B134" s="22">
        <v>136</v>
      </c>
      <c r="C134" s="50" t="s">
        <v>217</v>
      </c>
      <c r="D134" s="22" t="s">
        <v>298</v>
      </c>
      <c r="E134" s="53" t="s">
        <v>150</v>
      </c>
      <c r="F134" s="22" t="s">
        <v>266</v>
      </c>
      <c r="G134" s="7">
        <v>1</v>
      </c>
      <c r="H134" s="53"/>
      <c r="I134" s="7"/>
      <c r="J134" s="55" t="s">
        <v>308</v>
      </c>
      <c r="K134" s="7"/>
      <c r="L134" s="7">
        <v>3</v>
      </c>
      <c r="M134" s="10">
        <v>0</v>
      </c>
      <c r="N134" s="10">
        <v>0</v>
      </c>
      <c r="O134" s="35">
        <f t="shared" si="1"/>
        <v>0</v>
      </c>
    </row>
    <row r="135" spans="2:15" x14ac:dyDescent="0.2">
      <c r="B135" s="22">
        <v>138</v>
      </c>
      <c r="C135" s="50" t="s">
        <v>217</v>
      </c>
      <c r="D135" s="22" t="s">
        <v>298</v>
      </c>
      <c r="E135" s="53" t="s">
        <v>150</v>
      </c>
      <c r="F135" s="22" t="s">
        <v>77</v>
      </c>
      <c r="G135" s="7">
        <v>2</v>
      </c>
      <c r="H135" s="53"/>
      <c r="I135" s="7"/>
      <c r="J135" s="55" t="s">
        <v>309</v>
      </c>
      <c r="K135" s="7"/>
      <c r="L135" s="7">
        <v>3</v>
      </c>
      <c r="M135" s="10">
        <v>0</v>
      </c>
      <c r="N135" s="10">
        <v>0</v>
      </c>
      <c r="O135" s="35">
        <f t="shared" si="1"/>
        <v>0</v>
      </c>
    </row>
    <row r="136" spans="2:15" x14ac:dyDescent="0.2">
      <c r="B136" s="22">
        <v>139</v>
      </c>
      <c r="C136" s="50" t="s">
        <v>217</v>
      </c>
      <c r="D136" s="22" t="s">
        <v>298</v>
      </c>
      <c r="E136" s="53" t="s">
        <v>150</v>
      </c>
      <c r="F136" s="22" t="s">
        <v>248</v>
      </c>
      <c r="G136" s="7">
        <v>2</v>
      </c>
      <c r="H136" s="53"/>
      <c r="I136" s="7"/>
      <c r="J136" s="55"/>
      <c r="K136" s="7"/>
      <c r="L136" s="7">
        <v>3</v>
      </c>
      <c r="M136" s="10">
        <v>0</v>
      </c>
      <c r="N136" s="10">
        <v>0</v>
      </c>
      <c r="O136" s="35">
        <f t="shared" si="1"/>
        <v>0</v>
      </c>
    </row>
    <row r="137" spans="2:15" x14ac:dyDescent="0.2">
      <c r="B137" s="22">
        <v>140</v>
      </c>
      <c r="C137" s="50" t="s">
        <v>217</v>
      </c>
      <c r="D137" s="22" t="s">
        <v>298</v>
      </c>
      <c r="E137" s="53" t="s">
        <v>150</v>
      </c>
      <c r="F137" s="22" t="s">
        <v>242</v>
      </c>
      <c r="G137" s="7">
        <v>3</v>
      </c>
      <c r="H137" s="53"/>
      <c r="I137" s="7"/>
      <c r="J137" s="55" t="s">
        <v>310</v>
      </c>
      <c r="K137" s="7"/>
      <c r="L137" s="7">
        <v>3</v>
      </c>
      <c r="M137" s="10">
        <v>0</v>
      </c>
      <c r="N137" s="10">
        <v>0</v>
      </c>
      <c r="O137" s="35">
        <f t="shared" ref="O137:O138" si="4">(M137+N137)*G137</f>
        <v>0</v>
      </c>
    </row>
    <row r="138" spans="2:15" x14ac:dyDescent="0.2">
      <c r="B138" s="22">
        <v>140</v>
      </c>
      <c r="C138" s="50" t="s">
        <v>217</v>
      </c>
      <c r="D138" s="22" t="s">
        <v>298</v>
      </c>
      <c r="E138" s="53" t="s">
        <v>150</v>
      </c>
      <c r="F138" s="22" t="s">
        <v>242</v>
      </c>
      <c r="G138" s="7">
        <v>1</v>
      </c>
      <c r="H138" s="53"/>
      <c r="I138" s="7"/>
      <c r="J138" s="55" t="s">
        <v>93</v>
      </c>
      <c r="K138" s="7">
        <v>2005</v>
      </c>
      <c r="L138" s="7">
        <v>3</v>
      </c>
      <c r="M138" s="10">
        <v>0</v>
      </c>
      <c r="N138" s="10">
        <v>0</v>
      </c>
      <c r="O138" s="35">
        <f t="shared" si="4"/>
        <v>0</v>
      </c>
    </row>
    <row r="139" spans="2:15" x14ac:dyDescent="0.2">
      <c r="B139" s="22">
        <v>140</v>
      </c>
      <c r="C139" s="50" t="s">
        <v>217</v>
      </c>
      <c r="D139" s="22" t="s">
        <v>298</v>
      </c>
      <c r="E139" s="53" t="s">
        <v>150</v>
      </c>
      <c r="F139" s="22" t="s">
        <v>242</v>
      </c>
      <c r="G139" s="7">
        <v>1</v>
      </c>
      <c r="H139" s="53"/>
      <c r="I139" s="7"/>
      <c r="J139" s="55" t="s">
        <v>93</v>
      </c>
      <c r="K139" s="7">
        <v>2008</v>
      </c>
      <c r="L139" s="7">
        <v>3</v>
      </c>
      <c r="M139" s="10">
        <v>0</v>
      </c>
      <c r="N139" s="10">
        <v>0</v>
      </c>
      <c r="O139" s="35">
        <f t="shared" si="1"/>
        <v>0</v>
      </c>
    </row>
    <row r="140" spans="2:15" x14ac:dyDescent="0.2">
      <c r="B140" s="22">
        <v>140</v>
      </c>
      <c r="C140" s="50" t="s">
        <v>217</v>
      </c>
      <c r="D140" s="22" t="s">
        <v>298</v>
      </c>
      <c r="E140" s="53" t="s">
        <v>150</v>
      </c>
      <c r="F140" s="22" t="s">
        <v>311</v>
      </c>
      <c r="G140" s="7">
        <v>3</v>
      </c>
      <c r="H140" s="53"/>
      <c r="I140" s="7"/>
      <c r="J140" s="55"/>
      <c r="K140" s="7"/>
      <c r="L140" s="7">
        <v>3</v>
      </c>
      <c r="M140" s="10">
        <v>0</v>
      </c>
      <c r="N140" s="10">
        <v>0</v>
      </c>
      <c r="O140" s="35">
        <f t="shared" ref="O140" si="5">(M140+N140)*G140</f>
        <v>0</v>
      </c>
    </row>
    <row r="141" spans="2:15" x14ac:dyDescent="0.2">
      <c r="B141" s="22">
        <v>141</v>
      </c>
      <c r="C141" s="50" t="s">
        <v>217</v>
      </c>
      <c r="D141" s="22" t="s">
        <v>298</v>
      </c>
      <c r="E141" s="53" t="s">
        <v>150</v>
      </c>
      <c r="F141" s="22" t="s">
        <v>259</v>
      </c>
      <c r="G141" s="7">
        <v>9</v>
      </c>
      <c r="H141" s="53"/>
      <c r="I141" s="7"/>
      <c r="J141" s="55"/>
      <c r="K141" s="7"/>
      <c r="L141" s="7">
        <v>3</v>
      </c>
      <c r="M141" s="10">
        <v>0</v>
      </c>
      <c r="N141" s="10">
        <v>0</v>
      </c>
      <c r="O141" s="35">
        <f t="shared" si="1"/>
        <v>0</v>
      </c>
    </row>
    <row r="142" spans="2:15" x14ac:dyDescent="0.2">
      <c r="B142" s="22">
        <v>142</v>
      </c>
      <c r="C142" s="50" t="s">
        <v>217</v>
      </c>
      <c r="D142" s="22" t="s">
        <v>298</v>
      </c>
      <c r="E142" s="53" t="s">
        <v>150</v>
      </c>
      <c r="F142" s="22" t="s">
        <v>260</v>
      </c>
      <c r="G142" s="7">
        <v>24</v>
      </c>
      <c r="H142" s="53"/>
      <c r="I142" s="7"/>
      <c r="J142" s="55"/>
      <c r="K142" s="7"/>
      <c r="L142" s="7">
        <v>3</v>
      </c>
      <c r="M142" s="10">
        <v>0</v>
      </c>
      <c r="N142" s="10">
        <v>0</v>
      </c>
      <c r="O142" s="35">
        <f t="shared" si="1"/>
        <v>0</v>
      </c>
    </row>
    <row r="143" spans="2:15" x14ac:dyDescent="0.2">
      <c r="B143" s="22">
        <v>143</v>
      </c>
      <c r="C143" s="50" t="s">
        <v>217</v>
      </c>
      <c r="D143" s="22" t="s">
        <v>298</v>
      </c>
      <c r="E143" s="53" t="s">
        <v>150</v>
      </c>
      <c r="F143" s="22" t="s">
        <v>261</v>
      </c>
      <c r="G143" s="7">
        <v>14</v>
      </c>
      <c r="H143" s="53"/>
      <c r="I143" s="7"/>
      <c r="J143" s="55"/>
      <c r="K143" s="7"/>
      <c r="L143" s="7">
        <v>3</v>
      </c>
      <c r="M143" s="10">
        <v>0</v>
      </c>
      <c r="N143" s="10">
        <v>0</v>
      </c>
      <c r="O143" s="35">
        <f t="shared" si="1"/>
        <v>0</v>
      </c>
    </row>
    <row r="144" spans="2:15" x14ac:dyDescent="0.2">
      <c r="B144" s="22">
        <v>144</v>
      </c>
      <c r="C144" s="50" t="s">
        <v>217</v>
      </c>
      <c r="D144" s="22" t="s">
        <v>298</v>
      </c>
      <c r="E144" s="53" t="s">
        <v>150</v>
      </c>
      <c r="F144" s="22" t="s">
        <v>262</v>
      </c>
      <c r="G144" s="7">
        <v>2</v>
      </c>
      <c r="H144" s="53"/>
      <c r="I144" s="7"/>
      <c r="J144" s="55"/>
      <c r="K144" s="7"/>
      <c r="L144" s="7">
        <v>3</v>
      </c>
      <c r="M144" s="10">
        <v>0</v>
      </c>
      <c r="N144" s="10">
        <v>0</v>
      </c>
      <c r="O144" s="35">
        <f t="shared" si="1"/>
        <v>0</v>
      </c>
    </row>
    <row r="145" spans="2:15" x14ac:dyDescent="0.2">
      <c r="B145" s="22">
        <v>145</v>
      </c>
      <c r="C145" s="50" t="s">
        <v>217</v>
      </c>
      <c r="D145" s="22" t="s">
        <v>298</v>
      </c>
      <c r="E145" s="53" t="s">
        <v>150</v>
      </c>
      <c r="F145" s="22" t="s">
        <v>232</v>
      </c>
      <c r="G145" s="7">
        <v>1</v>
      </c>
      <c r="H145" s="53"/>
      <c r="I145" s="7"/>
      <c r="J145" s="55"/>
      <c r="K145" s="7"/>
      <c r="L145" s="7">
        <v>3</v>
      </c>
      <c r="M145" s="10">
        <v>0</v>
      </c>
      <c r="N145" s="10">
        <v>0</v>
      </c>
      <c r="O145" s="35">
        <f t="shared" si="1"/>
        <v>0</v>
      </c>
    </row>
    <row r="146" spans="2:15" x14ac:dyDescent="0.2">
      <c r="B146" s="22">
        <v>146</v>
      </c>
      <c r="C146" s="50" t="s">
        <v>217</v>
      </c>
      <c r="D146" s="22" t="s">
        <v>298</v>
      </c>
      <c r="E146" s="53" t="s">
        <v>150</v>
      </c>
      <c r="F146" s="22" t="s">
        <v>263</v>
      </c>
      <c r="G146" s="7">
        <v>2</v>
      </c>
      <c r="H146" s="53"/>
      <c r="I146" s="7"/>
      <c r="J146" s="55"/>
      <c r="K146" s="7"/>
      <c r="L146" s="7">
        <v>3</v>
      </c>
      <c r="M146" s="10">
        <v>0</v>
      </c>
      <c r="N146" s="10">
        <v>0</v>
      </c>
      <c r="O146" s="35">
        <f t="shared" si="1"/>
        <v>0</v>
      </c>
    </row>
    <row r="147" spans="2:15" x14ac:dyDescent="0.2">
      <c r="B147" s="22">
        <v>147</v>
      </c>
      <c r="C147" s="50" t="s">
        <v>217</v>
      </c>
      <c r="D147" s="22" t="s">
        <v>298</v>
      </c>
      <c r="E147" s="53" t="s">
        <v>150</v>
      </c>
      <c r="F147" s="22" t="s">
        <v>264</v>
      </c>
      <c r="G147" s="7">
        <v>3</v>
      </c>
      <c r="H147" s="53"/>
      <c r="I147" s="7"/>
      <c r="J147" s="55"/>
      <c r="K147" s="7"/>
      <c r="L147" s="7">
        <v>3</v>
      </c>
      <c r="M147" s="10">
        <v>0</v>
      </c>
      <c r="N147" s="10">
        <v>0</v>
      </c>
      <c r="O147" s="35">
        <f t="shared" si="1"/>
        <v>0</v>
      </c>
    </row>
    <row r="148" spans="2:15" x14ac:dyDescent="0.2">
      <c r="B148" s="22">
        <v>148</v>
      </c>
      <c r="C148" s="50" t="s">
        <v>217</v>
      </c>
      <c r="D148" s="22" t="s">
        <v>298</v>
      </c>
      <c r="E148" s="53" t="s">
        <v>150</v>
      </c>
      <c r="F148" s="22" t="s">
        <v>256</v>
      </c>
      <c r="G148" s="7">
        <v>21</v>
      </c>
      <c r="H148" s="53"/>
      <c r="I148" s="7"/>
      <c r="J148" s="55"/>
      <c r="K148" s="7"/>
      <c r="L148" s="7">
        <v>3</v>
      </c>
      <c r="M148" s="10">
        <v>0</v>
      </c>
      <c r="N148" s="10">
        <v>0</v>
      </c>
      <c r="O148" s="35">
        <f t="shared" si="1"/>
        <v>0</v>
      </c>
    </row>
    <row r="149" spans="2:15" x14ac:dyDescent="0.2">
      <c r="B149" s="22">
        <v>149</v>
      </c>
      <c r="C149" s="50" t="s">
        <v>217</v>
      </c>
      <c r="D149" s="22" t="s">
        <v>298</v>
      </c>
      <c r="E149" s="53" t="s">
        <v>150</v>
      </c>
      <c r="F149" s="22" t="s">
        <v>265</v>
      </c>
      <c r="G149" s="7">
        <v>37</v>
      </c>
      <c r="H149" s="53"/>
      <c r="I149" s="7"/>
      <c r="J149" s="55"/>
      <c r="K149" s="7"/>
      <c r="L149" s="7">
        <v>3</v>
      </c>
      <c r="M149" s="10">
        <v>0</v>
      </c>
      <c r="N149" s="10">
        <v>0</v>
      </c>
      <c r="O149" s="35">
        <f t="shared" si="1"/>
        <v>0</v>
      </c>
    </row>
    <row r="150" spans="2:15" x14ac:dyDescent="0.2">
      <c r="B150" s="22">
        <v>150</v>
      </c>
      <c r="C150" s="50" t="s">
        <v>217</v>
      </c>
      <c r="D150" s="22" t="s">
        <v>298</v>
      </c>
      <c r="E150" s="53" t="s">
        <v>150</v>
      </c>
      <c r="F150" s="22" t="s">
        <v>226</v>
      </c>
      <c r="G150" s="7">
        <v>8</v>
      </c>
      <c r="H150" s="53"/>
      <c r="I150" s="7"/>
      <c r="J150" s="55" t="s">
        <v>312</v>
      </c>
      <c r="K150" s="7"/>
      <c r="L150" s="7">
        <v>3</v>
      </c>
      <c r="M150" s="10">
        <v>0</v>
      </c>
      <c r="N150" s="10">
        <v>0</v>
      </c>
      <c r="O150" s="35">
        <f t="shared" si="1"/>
        <v>0</v>
      </c>
    </row>
    <row r="151" spans="2:15" x14ac:dyDescent="0.2">
      <c r="B151" s="22">
        <v>151</v>
      </c>
      <c r="C151" s="50" t="s">
        <v>217</v>
      </c>
      <c r="D151" s="22" t="s">
        <v>298</v>
      </c>
      <c r="E151" s="53" t="s">
        <v>150</v>
      </c>
      <c r="F151" s="22" t="s">
        <v>233</v>
      </c>
      <c r="G151" s="7">
        <v>1</v>
      </c>
      <c r="H151" s="53"/>
      <c r="I151" s="7"/>
      <c r="J151" s="55"/>
      <c r="K151" s="7"/>
      <c r="L151" s="7">
        <v>3</v>
      </c>
      <c r="M151" s="10">
        <v>0</v>
      </c>
      <c r="N151" s="10">
        <v>0</v>
      </c>
      <c r="O151" s="35">
        <f t="shared" si="1"/>
        <v>0</v>
      </c>
    </row>
    <row r="152" spans="2:15" ht="42.75" x14ac:dyDescent="0.2">
      <c r="B152" s="22">
        <v>152</v>
      </c>
      <c r="C152" s="50" t="s">
        <v>217</v>
      </c>
      <c r="D152" s="22" t="s">
        <v>298</v>
      </c>
      <c r="E152" s="53" t="s">
        <v>150</v>
      </c>
      <c r="F152" s="22" t="s">
        <v>230</v>
      </c>
      <c r="G152" s="7">
        <v>1</v>
      </c>
      <c r="H152" s="53"/>
      <c r="I152" s="7"/>
      <c r="J152" s="55" t="s">
        <v>313</v>
      </c>
      <c r="K152" s="7"/>
      <c r="L152" s="7">
        <v>3</v>
      </c>
      <c r="M152" s="10">
        <v>0</v>
      </c>
      <c r="N152" s="10">
        <v>0</v>
      </c>
      <c r="O152" s="35">
        <f t="shared" si="1"/>
        <v>0</v>
      </c>
    </row>
    <row r="153" spans="2:15" x14ac:dyDescent="0.2">
      <c r="B153" s="22">
        <v>153</v>
      </c>
      <c r="C153" s="50" t="s">
        <v>217</v>
      </c>
      <c r="D153" s="22" t="s">
        <v>298</v>
      </c>
      <c r="E153" s="53" t="s">
        <v>150</v>
      </c>
      <c r="F153" s="22" t="s">
        <v>234</v>
      </c>
      <c r="G153" s="7">
        <v>1</v>
      </c>
      <c r="H153" s="53"/>
      <c r="I153" s="7"/>
      <c r="J153" s="55"/>
      <c r="K153" s="7"/>
      <c r="L153" s="7">
        <v>3</v>
      </c>
      <c r="M153" s="10">
        <v>0</v>
      </c>
      <c r="N153" s="10">
        <v>0</v>
      </c>
      <c r="O153" s="35">
        <f t="shared" si="1"/>
        <v>0</v>
      </c>
    </row>
    <row r="154" spans="2:15" x14ac:dyDescent="0.2">
      <c r="B154" s="22">
        <v>156</v>
      </c>
      <c r="C154" s="50" t="s">
        <v>217</v>
      </c>
      <c r="D154" s="22" t="s">
        <v>298</v>
      </c>
      <c r="E154" s="53" t="s">
        <v>150</v>
      </c>
      <c r="F154" s="22" t="s">
        <v>254</v>
      </c>
      <c r="G154" s="7">
        <v>28</v>
      </c>
      <c r="H154" s="53"/>
      <c r="I154" s="7"/>
      <c r="J154" s="55"/>
      <c r="K154" s="7"/>
      <c r="L154" s="7">
        <v>3</v>
      </c>
      <c r="M154" s="10">
        <v>0</v>
      </c>
      <c r="N154" s="10">
        <v>0</v>
      </c>
      <c r="O154" s="35">
        <f t="shared" si="1"/>
        <v>0</v>
      </c>
    </row>
    <row r="155" spans="2:15" x14ac:dyDescent="0.2">
      <c r="B155" s="22">
        <v>72</v>
      </c>
      <c r="C155" s="50" t="s">
        <v>218</v>
      </c>
      <c r="D155" s="22" t="s">
        <v>298</v>
      </c>
      <c r="E155" s="7" t="s">
        <v>166</v>
      </c>
      <c r="F155" s="22" t="s">
        <v>273</v>
      </c>
      <c r="G155" s="7">
        <v>150</v>
      </c>
      <c r="H155" s="7"/>
      <c r="I155" s="7"/>
      <c r="J155" s="5"/>
      <c r="K155" s="7"/>
      <c r="L155" s="7">
        <v>3</v>
      </c>
      <c r="M155" s="10"/>
      <c r="N155" s="10"/>
      <c r="O155" s="35"/>
    </row>
    <row r="156" spans="2:15" ht="85.5" x14ac:dyDescent="0.2">
      <c r="B156" s="22">
        <v>157</v>
      </c>
      <c r="C156" s="50" t="s">
        <v>218</v>
      </c>
      <c r="D156" s="22" t="s">
        <v>298</v>
      </c>
      <c r="E156" s="7" t="s">
        <v>166</v>
      </c>
      <c r="F156" s="22" t="s">
        <v>219</v>
      </c>
      <c r="G156" s="7">
        <v>1</v>
      </c>
      <c r="H156" s="53"/>
      <c r="I156" s="7"/>
      <c r="J156" s="55" t="s">
        <v>316</v>
      </c>
      <c r="K156" s="7"/>
      <c r="L156" s="7">
        <v>3</v>
      </c>
      <c r="M156" s="10">
        <v>0</v>
      </c>
      <c r="N156" s="10">
        <v>0</v>
      </c>
      <c r="O156" s="35">
        <f t="shared" si="1"/>
        <v>0</v>
      </c>
    </row>
    <row r="157" spans="2:15" x14ac:dyDescent="0.2">
      <c r="B157" s="22">
        <v>159</v>
      </c>
      <c r="C157" s="50" t="s">
        <v>218</v>
      </c>
      <c r="D157" s="22" t="s">
        <v>298</v>
      </c>
      <c r="E157" s="7" t="s">
        <v>166</v>
      </c>
      <c r="F157" s="22" t="s">
        <v>274</v>
      </c>
      <c r="G157" s="7">
        <v>23</v>
      </c>
      <c r="H157" s="53"/>
      <c r="I157" s="7"/>
      <c r="J157" s="55"/>
      <c r="K157" s="7"/>
      <c r="L157" s="7">
        <v>3</v>
      </c>
      <c r="M157" s="10">
        <v>0</v>
      </c>
      <c r="N157" s="10">
        <v>0</v>
      </c>
      <c r="O157" s="35">
        <f t="shared" ref="O157" si="6">(M157+N157)*G157</f>
        <v>0</v>
      </c>
    </row>
    <row r="158" spans="2:15" x14ac:dyDescent="0.2">
      <c r="B158" s="22">
        <v>159</v>
      </c>
      <c r="C158" s="50" t="s">
        <v>218</v>
      </c>
      <c r="D158" s="22" t="s">
        <v>298</v>
      </c>
      <c r="E158" s="7" t="s">
        <v>166</v>
      </c>
      <c r="F158" s="22" t="s">
        <v>314</v>
      </c>
      <c r="G158" s="7">
        <v>1</v>
      </c>
      <c r="H158" s="53"/>
      <c r="I158" s="7"/>
      <c r="J158" s="55"/>
      <c r="K158" s="7"/>
      <c r="L158" s="7">
        <v>3</v>
      </c>
      <c r="M158" s="10">
        <v>0</v>
      </c>
      <c r="N158" s="10">
        <v>0</v>
      </c>
      <c r="O158" s="35">
        <f t="shared" si="1"/>
        <v>0</v>
      </c>
    </row>
    <row r="159" spans="2:15" x14ac:dyDescent="0.2">
      <c r="B159" s="22">
        <v>159</v>
      </c>
      <c r="C159" s="50" t="s">
        <v>218</v>
      </c>
      <c r="D159" s="22" t="s">
        <v>298</v>
      </c>
      <c r="E159" s="7" t="s">
        <v>166</v>
      </c>
      <c r="F159" s="22" t="s">
        <v>315</v>
      </c>
      <c r="G159" s="7">
        <v>3</v>
      </c>
      <c r="H159" s="53"/>
      <c r="I159" s="7"/>
      <c r="J159" s="55"/>
      <c r="K159" s="7"/>
      <c r="L159" s="7">
        <v>3</v>
      </c>
      <c r="M159" s="10">
        <v>0</v>
      </c>
      <c r="N159" s="10">
        <v>0</v>
      </c>
      <c r="O159" s="35">
        <f t="shared" ref="O159" si="7">(M159+N159)*G159</f>
        <v>0</v>
      </c>
    </row>
    <row r="160" spans="2:15" x14ac:dyDescent="0.2">
      <c r="B160" s="22">
        <v>159</v>
      </c>
      <c r="C160" s="50" t="s">
        <v>218</v>
      </c>
      <c r="D160" s="22" t="s">
        <v>298</v>
      </c>
      <c r="E160" s="7" t="s">
        <v>166</v>
      </c>
      <c r="F160" s="22" t="s">
        <v>299</v>
      </c>
      <c r="G160" s="7">
        <v>150</v>
      </c>
      <c r="H160" s="53"/>
      <c r="I160" s="7"/>
      <c r="J160" s="55"/>
      <c r="K160" s="7"/>
      <c r="L160" s="7">
        <v>3</v>
      </c>
      <c r="M160" s="10">
        <v>0</v>
      </c>
      <c r="N160" s="10">
        <v>0</v>
      </c>
      <c r="O160" s="35">
        <f t="shared" ref="O160" si="8">(M160+N160)*G160</f>
        <v>0</v>
      </c>
    </row>
    <row r="161" spans="2:15" x14ac:dyDescent="0.2">
      <c r="B161" s="22">
        <v>160</v>
      </c>
      <c r="C161" s="50" t="s">
        <v>218</v>
      </c>
      <c r="D161" s="22" t="s">
        <v>298</v>
      </c>
      <c r="E161" s="53" t="s">
        <v>150</v>
      </c>
      <c r="F161" s="22" t="s">
        <v>235</v>
      </c>
      <c r="G161" s="7">
        <v>1</v>
      </c>
      <c r="H161" s="53"/>
      <c r="I161" s="7"/>
      <c r="J161" s="55" t="s">
        <v>317</v>
      </c>
      <c r="K161" s="7"/>
      <c r="L161" s="7">
        <v>3</v>
      </c>
      <c r="M161" s="10">
        <v>0</v>
      </c>
      <c r="N161" s="10">
        <v>0</v>
      </c>
      <c r="O161" s="35">
        <f t="shared" si="1"/>
        <v>0</v>
      </c>
    </row>
    <row r="162" spans="2:15" x14ac:dyDescent="0.2">
      <c r="B162" s="22">
        <v>161</v>
      </c>
      <c r="C162" s="50" t="s">
        <v>218</v>
      </c>
      <c r="D162" s="22" t="s">
        <v>298</v>
      </c>
      <c r="E162" s="53" t="s">
        <v>150</v>
      </c>
      <c r="F162" s="22" t="s">
        <v>268</v>
      </c>
      <c r="G162" s="7">
        <v>8</v>
      </c>
      <c r="H162" s="53"/>
      <c r="I162" s="7"/>
      <c r="J162" s="55"/>
      <c r="K162" s="7"/>
      <c r="L162" s="7">
        <v>3</v>
      </c>
      <c r="M162" s="10">
        <v>0</v>
      </c>
      <c r="N162" s="10">
        <v>0</v>
      </c>
      <c r="O162" s="35">
        <f t="shared" si="1"/>
        <v>0</v>
      </c>
    </row>
    <row r="163" spans="2:15" x14ac:dyDescent="0.2">
      <c r="B163" s="22">
        <v>163</v>
      </c>
      <c r="C163" s="50" t="s">
        <v>218</v>
      </c>
      <c r="D163" s="22" t="s">
        <v>298</v>
      </c>
      <c r="E163" s="53" t="s">
        <v>150</v>
      </c>
      <c r="F163" s="22" t="s">
        <v>267</v>
      </c>
      <c r="G163" s="7">
        <v>4</v>
      </c>
      <c r="H163" s="53"/>
      <c r="I163" s="7"/>
      <c r="J163" s="55"/>
      <c r="K163" s="7"/>
      <c r="L163" s="7">
        <v>3</v>
      </c>
      <c r="M163" s="10">
        <v>0</v>
      </c>
      <c r="N163" s="10">
        <v>0</v>
      </c>
      <c r="O163" s="35">
        <f t="shared" ref="O163:O172" si="9">(M163+N163)*G163</f>
        <v>0</v>
      </c>
    </row>
    <row r="164" spans="2:15" x14ac:dyDescent="0.2">
      <c r="B164" s="22">
        <v>164</v>
      </c>
      <c r="C164" s="50" t="s">
        <v>218</v>
      </c>
      <c r="D164" s="22" t="s">
        <v>298</v>
      </c>
      <c r="E164" s="53" t="s">
        <v>150</v>
      </c>
      <c r="F164" s="22" t="s">
        <v>236</v>
      </c>
      <c r="G164" s="7">
        <v>1</v>
      </c>
      <c r="H164" s="53"/>
      <c r="I164" s="7"/>
      <c r="J164" s="55" t="s">
        <v>318</v>
      </c>
      <c r="K164" s="7"/>
      <c r="L164" s="7">
        <v>3</v>
      </c>
      <c r="M164" s="10">
        <v>0</v>
      </c>
      <c r="N164" s="10">
        <v>0</v>
      </c>
      <c r="O164" s="35">
        <f t="shared" si="9"/>
        <v>0</v>
      </c>
    </row>
    <row r="165" spans="2:15" x14ac:dyDescent="0.2">
      <c r="B165" s="22">
        <v>165</v>
      </c>
      <c r="C165" s="50" t="s">
        <v>218</v>
      </c>
      <c r="D165" s="22" t="s">
        <v>298</v>
      </c>
      <c r="E165" s="53" t="s">
        <v>150</v>
      </c>
      <c r="F165" s="22" t="s">
        <v>237</v>
      </c>
      <c r="G165" s="7">
        <v>1</v>
      </c>
      <c r="H165" s="53"/>
      <c r="I165" s="7"/>
      <c r="J165" s="55" t="s">
        <v>318</v>
      </c>
      <c r="K165" s="7"/>
      <c r="L165" s="7">
        <v>3</v>
      </c>
      <c r="M165" s="10">
        <v>0</v>
      </c>
      <c r="N165" s="10">
        <v>0</v>
      </c>
      <c r="O165" s="35">
        <f t="shared" si="9"/>
        <v>0</v>
      </c>
    </row>
    <row r="166" spans="2:15" x14ac:dyDescent="0.2">
      <c r="B166" s="22">
        <v>166</v>
      </c>
      <c r="C166" s="50" t="s">
        <v>218</v>
      </c>
      <c r="D166" s="22" t="s">
        <v>298</v>
      </c>
      <c r="E166" s="53" t="s">
        <v>150</v>
      </c>
      <c r="F166" s="22" t="s">
        <v>77</v>
      </c>
      <c r="G166" s="7">
        <v>3</v>
      </c>
      <c r="H166" s="53"/>
      <c r="I166" s="7"/>
      <c r="J166" s="55" t="s">
        <v>319</v>
      </c>
      <c r="K166" s="7"/>
      <c r="L166" s="7">
        <v>3</v>
      </c>
      <c r="M166" s="10">
        <v>0</v>
      </c>
      <c r="N166" s="10">
        <v>0</v>
      </c>
      <c r="O166" s="35">
        <f t="shared" si="9"/>
        <v>0</v>
      </c>
    </row>
    <row r="167" spans="2:15" x14ac:dyDescent="0.2">
      <c r="B167" s="22">
        <v>167</v>
      </c>
      <c r="C167" s="50" t="s">
        <v>218</v>
      </c>
      <c r="D167" s="22" t="s">
        <v>298</v>
      </c>
      <c r="E167" s="53" t="s">
        <v>150</v>
      </c>
      <c r="F167" s="22" t="s">
        <v>248</v>
      </c>
      <c r="G167" s="7">
        <v>1</v>
      </c>
      <c r="H167" s="53"/>
      <c r="I167" s="7"/>
      <c r="J167" s="55"/>
      <c r="K167" s="7"/>
      <c r="L167" s="7">
        <v>3</v>
      </c>
      <c r="M167" s="10">
        <v>0</v>
      </c>
      <c r="N167" s="10">
        <v>0</v>
      </c>
      <c r="O167" s="35">
        <f t="shared" si="9"/>
        <v>0</v>
      </c>
    </row>
    <row r="168" spans="2:15" x14ac:dyDescent="0.2">
      <c r="B168" s="22">
        <v>168</v>
      </c>
      <c r="C168" s="50" t="s">
        <v>218</v>
      </c>
      <c r="D168" s="22" t="s">
        <v>298</v>
      </c>
      <c r="E168" s="53" t="s">
        <v>150</v>
      </c>
      <c r="F168" s="22" t="s">
        <v>242</v>
      </c>
      <c r="G168" s="7">
        <v>1</v>
      </c>
      <c r="H168" s="53"/>
      <c r="I168" s="7"/>
      <c r="J168" s="55"/>
      <c r="K168" s="7"/>
      <c r="L168" s="7">
        <v>3</v>
      </c>
      <c r="M168" s="10">
        <v>0</v>
      </c>
      <c r="N168" s="10">
        <v>0</v>
      </c>
      <c r="O168" s="35">
        <f t="shared" si="9"/>
        <v>0</v>
      </c>
    </row>
    <row r="169" spans="2:15" x14ac:dyDescent="0.2">
      <c r="B169" s="22">
        <v>169</v>
      </c>
      <c r="C169" s="50" t="s">
        <v>218</v>
      </c>
      <c r="D169" s="22" t="s">
        <v>298</v>
      </c>
      <c r="E169" s="53" t="s">
        <v>150</v>
      </c>
      <c r="F169" s="22" t="s">
        <v>256</v>
      </c>
      <c r="G169" s="7">
        <v>3</v>
      </c>
      <c r="H169" s="53"/>
      <c r="I169" s="7"/>
      <c r="J169" s="55"/>
      <c r="K169" s="7"/>
      <c r="L169" s="7">
        <v>3</v>
      </c>
      <c r="M169" s="10">
        <v>0</v>
      </c>
      <c r="N169" s="10">
        <v>0</v>
      </c>
      <c r="O169" s="35">
        <f t="shared" si="9"/>
        <v>0</v>
      </c>
    </row>
    <row r="170" spans="2:15" x14ac:dyDescent="0.2">
      <c r="B170" s="22">
        <v>170</v>
      </c>
      <c r="C170" s="50" t="s">
        <v>218</v>
      </c>
      <c r="D170" s="22" t="s">
        <v>298</v>
      </c>
      <c r="E170" s="53" t="s">
        <v>150</v>
      </c>
      <c r="F170" s="22" t="s">
        <v>269</v>
      </c>
      <c r="G170" s="7">
        <v>2</v>
      </c>
      <c r="H170" s="53"/>
      <c r="I170" s="7"/>
      <c r="J170" s="55"/>
      <c r="K170" s="7"/>
      <c r="L170" s="7">
        <v>3</v>
      </c>
      <c r="M170" s="10">
        <v>0</v>
      </c>
      <c r="N170" s="10">
        <v>0</v>
      </c>
      <c r="O170" s="35">
        <f t="shared" si="9"/>
        <v>0</v>
      </c>
    </row>
    <row r="171" spans="2:15" x14ac:dyDescent="0.2">
      <c r="B171" s="22">
        <v>171</v>
      </c>
      <c r="C171" s="50" t="s">
        <v>218</v>
      </c>
      <c r="D171" s="22" t="s">
        <v>298</v>
      </c>
      <c r="E171" s="53" t="s">
        <v>150</v>
      </c>
      <c r="F171" s="22" t="s">
        <v>238</v>
      </c>
      <c r="G171" s="7">
        <v>1</v>
      </c>
      <c r="H171" s="53"/>
      <c r="I171" s="7"/>
      <c r="J171" s="55"/>
      <c r="K171" s="7"/>
      <c r="L171" s="7">
        <v>3</v>
      </c>
      <c r="M171" s="10">
        <v>0</v>
      </c>
      <c r="N171" s="10">
        <v>0</v>
      </c>
      <c r="O171" s="35">
        <f t="shared" si="9"/>
        <v>0</v>
      </c>
    </row>
    <row r="172" spans="2:15" x14ac:dyDescent="0.2">
      <c r="B172" s="22">
        <v>172</v>
      </c>
      <c r="C172" s="50" t="s">
        <v>218</v>
      </c>
      <c r="D172" s="22" t="s">
        <v>298</v>
      </c>
      <c r="E172" s="53" t="s">
        <v>150</v>
      </c>
      <c r="F172" s="22" t="s">
        <v>254</v>
      </c>
      <c r="G172" s="7">
        <v>16</v>
      </c>
      <c r="H172" s="53"/>
      <c r="I172" s="7"/>
      <c r="J172" s="55"/>
      <c r="K172" s="7"/>
      <c r="L172" s="7">
        <v>3</v>
      </c>
      <c r="M172" s="10">
        <v>0</v>
      </c>
      <c r="N172" s="10">
        <v>0</v>
      </c>
      <c r="O172" s="35">
        <f t="shared" si="9"/>
        <v>0</v>
      </c>
    </row>
  </sheetData>
  <autoFilter ref="A7:P116" xr:uid="{E3692874-B8AD-4883-B8C4-61B8C4ABDB18}"/>
  <mergeCells count="1">
    <mergeCell ref="G3:H4"/>
  </mergeCells>
  <phoneticPr fontId="1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42584-30CA-4F41-A93C-90A9603368A8}">
  <dimension ref="A2:J32"/>
  <sheetViews>
    <sheetView showGridLines="0" zoomScale="85" zoomScaleNormal="85" workbookViewId="0">
      <pane ySplit="6" topLeftCell="A7" activePane="bottomLeft" state="frozen"/>
      <selection pane="bottomLeft" activeCell="E6" sqref="E6"/>
    </sheetView>
  </sheetViews>
  <sheetFormatPr defaultColWidth="8.85546875" defaultRowHeight="14.25" x14ac:dyDescent="0.2"/>
  <cols>
    <col min="1" max="1" width="5.7109375" style="15" customWidth="1"/>
    <col min="2" max="2" width="56.140625" style="2" customWidth="1"/>
    <col min="3" max="3" width="26.85546875" style="15" customWidth="1"/>
    <col min="4" max="4" width="41.85546875" style="8" customWidth="1"/>
    <col min="5" max="5" width="38.28515625" style="15" customWidth="1"/>
    <col min="6" max="6" width="32.140625" style="15" customWidth="1"/>
    <col min="7" max="7" width="236.140625" style="15" bestFit="1" customWidth="1"/>
    <col min="8" max="8" width="44.5703125" style="15" customWidth="1"/>
    <col min="9" max="9" width="17.7109375" style="8" bestFit="1" customWidth="1"/>
    <col min="10" max="10" width="22.42578125" style="8" bestFit="1" customWidth="1"/>
    <col min="11" max="11" width="32.140625" style="2" customWidth="1"/>
    <col min="12" max="12" width="52.5703125" style="2" customWidth="1"/>
    <col min="13" max="16384" width="8.85546875" style="2"/>
  </cols>
  <sheetData>
    <row r="2" spans="1:6" ht="20.25" x14ac:dyDescent="0.3">
      <c r="A2" s="3" t="s">
        <v>64</v>
      </c>
    </row>
    <row r="3" spans="1:6" ht="18" customHeight="1" x14ac:dyDescent="0.3">
      <c r="A3" s="20" t="s">
        <v>65</v>
      </c>
      <c r="B3" s="20"/>
      <c r="C3" s="20"/>
    </row>
    <row r="4" spans="1:6" ht="20.25" x14ac:dyDescent="0.3">
      <c r="A4" s="20"/>
      <c r="B4" s="20"/>
      <c r="C4" s="20"/>
      <c r="E4" s="39" t="s">
        <v>46</v>
      </c>
      <c r="F4" s="39" t="s">
        <v>59</v>
      </c>
    </row>
    <row r="5" spans="1:6" ht="33.75" customHeight="1" x14ac:dyDescent="0.25">
      <c r="B5" s="4"/>
      <c r="D5" s="62" t="s">
        <v>49</v>
      </c>
      <c r="E5" s="37">
        <f>SUM(E10:E21)</f>
        <v>0</v>
      </c>
      <c r="F5" s="37">
        <f>SUM(E26:E31)</f>
        <v>0</v>
      </c>
    </row>
    <row r="6" spans="1:6" ht="37.5" customHeight="1" x14ac:dyDescent="0.2">
      <c r="D6" s="63"/>
    </row>
    <row r="7" spans="1:6" ht="31.15" customHeight="1" x14ac:dyDescent="0.4">
      <c r="B7" s="43" t="s">
        <v>58</v>
      </c>
      <c r="D7" s="15"/>
    </row>
    <row r="8" spans="1:6" ht="45" customHeight="1" x14ac:dyDescent="0.2">
      <c r="B8" s="61" t="s">
        <v>50</v>
      </c>
      <c r="C8" s="61"/>
      <c r="D8" s="61"/>
      <c r="E8" s="61"/>
    </row>
    <row r="9" spans="1:6" ht="15" x14ac:dyDescent="0.25">
      <c r="B9" s="31" t="s">
        <v>2</v>
      </c>
      <c r="C9" s="34" t="s">
        <v>1</v>
      </c>
      <c r="D9" s="34" t="s">
        <v>43</v>
      </c>
      <c r="E9" s="33" t="s">
        <v>42</v>
      </c>
    </row>
    <row r="10" spans="1:6" x14ac:dyDescent="0.2">
      <c r="B10" s="23"/>
      <c r="C10" s="14">
        <v>1</v>
      </c>
      <c r="D10" s="30">
        <v>0</v>
      </c>
      <c r="E10" s="35">
        <f>D10*C10</f>
        <v>0</v>
      </c>
    </row>
    <row r="11" spans="1:6" x14ac:dyDescent="0.2">
      <c r="B11" s="23"/>
      <c r="C11" s="14">
        <v>1</v>
      </c>
      <c r="D11" s="30">
        <v>0</v>
      </c>
      <c r="E11" s="35">
        <f t="shared" ref="E11:E21" si="0">D11*C11</f>
        <v>0</v>
      </c>
    </row>
    <row r="12" spans="1:6" x14ac:dyDescent="0.2">
      <c r="B12" s="23"/>
      <c r="C12" s="14">
        <v>1</v>
      </c>
      <c r="D12" s="30">
        <v>0</v>
      </c>
      <c r="E12" s="35">
        <f t="shared" si="0"/>
        <v>0</v>
      </c>
    </row>
    <row r="13" spans="1:6" x14ac:dyDescent="0.2">
      <c r="B13" s="23"/>
      <c r="C13" s="14">
        <v>1</v>
      </c>
      <c r="D13" s="30">
        <v>0</v>
      </c>
      <c r="E13" s="35">
        <f t="shared" si="0"/>
        <v>0</v>
      </c>
    </row>
    <row r="14" spans="1:6" x14ac:dyDescent="0.2">
      <c r="B14" s="23"/>
      <c r="C14" s="14">
        <v>1</v>
      </c>
      <c r="D14" s="30">
        <v>0</v>
      </c>
      <c r="E14" s="35">
        <f t="shared" si="0"/>
        <v>0</v>
      </c>
    </row>
    <row r="15" spans="1:6" x14ac:dyDescent="0.2">
      <c r="B15" s="23"/>
      <c r="C15" s="14">
        <v>1</v>
      </c>
      <c r="D15" s="30">
        <v>0</v>
      </c>
      <c r="E15" s="35">
        <f t="shared" si="0"/>
        <v>0</v>
      </c>
    </row>
    <row r="16" spans="1:6" x14ac:dyDescent="0.2">
      <c r="B16" s="23"/>
      <c r="C16" s="14">
        <v>1</v>
      </c>
      <c r="D16" s="30">
        <v>0</v>
      </c>
      <c r="E16" s="35">
        <f t="shared" si="0"/>
        <v>0</v>
      </c>
    </row>
    <row r="17" spans="1:5" x14ac:dyDescent="0.2">
      <c r="B17" s="23"/>
      <c r="C17" s="14">
        <v>1</v>
      </c>
      <c r="D17" s="30">
        <v>0</v>
      </c>
      <c r="E17" s="35">
        <f t="shared" si="0"/>
        <v>0</v>
      </c>
    </row>
    <row r="18" spans="1:5" x14ac:dyDescent="0.2">
      <c r="B18" s="23"/>
      <c r="C18" s="14">
        <v>1</v>
      </c>
      <c r="D18" s="30">
        <v>0</v>
      </c>
      <c r="E18" s="35">
        <f t="shared" si="0"/>
        <v>0</v>
      </c>
    </row>
    <row r="19" spans="1:5" x14ac:dyDescent="0.2">
      <c r="B19" s="23"/>
      <c r="C19" s="14">
        <v>1</v>
      </c>
      <c r="D19" s="30">
        <v>0</v>
      </c>
      <c r="E19" s="35">
        <f t="shared" si="0"/>
        <v>0</v>
      </c>
    </row>
    <row r="20" spans="1:5" x14ac:dyDescent="0.2">
      <c r="A20" s="2"/>
      <c r="B20" s="23"/>
      <c r="C20" s="14">
        <v>1</v>
      </c>
      <c r="D20" s="30">
        <v>0</v>
      </c>
      <c r="E20" s="35">
        <f t="shared" si="0"/>
        <v>0</v>
      </c>
    </row>
    <row r="21" spans="1:5" x14ac:dyDescent="0.2">
      <c r="A21" s="2"/>
      <c r="B21" s="23"/>
      <c r="C21" s="14">
        <v>1</v>
      </c>
      <c r="D21" s="30">
        <v>0</v>
      </c>
      <c r="E21" s="35">
        <f t="shared" si="0"/>
        <v>0</v>
      </c>
    </row>
    <row r="22" spans="1:5" ht="11.45" customHeight="1" x14ac:dyDescent="0.2"/>
    <row r="23" spans="1:5" ht="31.15" customHeight="1" x14ac:dyDescent="0.4">
      <c r="B23" s="44" t="s">
        <v>60</v>
      </c>
      <c r="C23" s="45"/>
      <c r="D23" s="45"/>
      <c r="E23" s="45"/>
    </row>
    <row r="24" spans="1:5" x14ac:dyDescent="0.2">
      <c r="B24" s="64" t="s">
        <v>61</v>
      </c>
      <c r="C24" s="64"/>
      <c r="D24" s="64"/>
      <c r="E24" s="64"/>
    </row>
    <row r="25" spans="1:5" ht="15" x14ac:dyDescent="0.25">
      <c r="B25" s="31" t="s">
        <v>2</v>
      </c>
      <c r="C25" s="34" t="s">
        <v>1</v>
      </c>
      <c r="D25" s="34" t="s">
        <v>43</v>
      </c>
      <c r="E25" s="33" t="s">
        <v>42</v>
      </c>
    </row>
    <row r="26" spans="1:5" x14ac:dyDescent="0.2">
      <c r="B26" s="23"/>
      <c r="C26" s="14">
        <v>1</v>
      </c>
      <c r="D26" s="30">
        <v>0</v>
      </c>
      <c r="E26" s="35">
        <f>D26*C26</f>
        <v>0</v>
      </c>
    </row>
    <row r="27" spans="1:5" x14ac:dyDescent="0.2">
      <c r="B27" s="23"/>
      <c r="C27" s="14">
        <v>1</v>
      </c>
      <c r="D27" s="30">
        <v>0</v>
      </c>
      <c r="E27" s="35">
        <f t="shared" ref="E27:E31" si="1">D27*C27</f>
        <v>0</v>
      </c>
    </row>
    <row r="28" spans="1:5" x14ac:dyDescent="0.2">
      <c r="B28" s="23"/>
      <c r="C28" s="14">
        <v>1</v>
      </c>
      <c r="D28" s="30">
        <v>0</v>
      </c>
      <c r="E28" s="35">
        <f t="shared" si="1"/>
        <v>0</v>
      </c>
    </row>
    <row r="29" spans="1:5" x14ac:dyDescent="0.2">
      <c r="B29" s="23"/>
      <c r="C29" s="14">
        <v>1</v>
      </c>
      <c r="D29" s="30">
        <v>0</v>
      </c>
      <c r="E29" s="35">
        <f t="shared" si="1"/>
        <v>0</v>
      </c>
    </row>
    <row r="30" spans="1:5" x14ac:dyDescent="0.2">
      <c r="B30" s="23"/>
      <c r="C30" s="14">
        <v>1</v>
      </c>
      <c r="D30" s="30">
        <v>0</v>
      </c>
      <c r="E30" s="35">
        <f t="shared" si="1"/>
        <v>0</v>
      </c>
    </row>
    <row r="31" spans="1:5" x14ac:dyDescent="0.2">
      <c r="B31" s="23"/>
      <c r="C31" s="14">
        <v>1</v>
      </c>
      <c r="D31" s="30">
        <v>0</v>
      </c>
      <c r="E31" s="35">
        <f t="shared" si="1"/>
        <v>0</v>
      </c>
    </row>
    <row r="32" spans="1:5" ht="11.45" customHeight="1" x14ac:dyDescent="0.2"/>
  </sheetData>
  <mergeCells count="3">
    <mergeCell ref="B8:E8"/>
    <mergeCell ref="D5:D6"/>
    <mergeCell ref="B24:E2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D9E28-18F2-43B3-88F0-9AAEDFEAF57D}">
  <dimension ref="B2:P31"/>
  <sheetViews>
    <sheetView showGridLines="0" zoomScale="85" zoomScaleNormal="85" workbookViewId="0">
      <selection activeCell="G34" sqref="G34"/>
    </sheetView>
  </sheetViews>
  <sheetFormatPr defaultRowHeight="15" x14ac:dyDescent="0.25"/>
  <cols>
    <col min="1" max="1" width="3.140625" customWidth="1"/>
    <col min="2" max="2" width="58.5703125" customWidth="1"/>
    <col min="3" max="3" width="35.7109375" customWidth="1"/>
    <col min="4" max="5" width="34.28515625" customWidth="1"/>
    <col min="6" max="6" width="30.7109375" customWidth="1"/>
  </cols>
  <sheetData>
    <row r="2" spans="2:16" ht="20.25" x14ac:dyDescent="0.3">
      <c r="B2" s="3" t="s">
        <v>64</v>
      </c>
      <c r="E2" s="62" t="s">
        <v>49</v>
      </c>
    </row>
    <row r="3" spans="2:16" ht="20.25" x14ac:dyDescent="0.3">
      <c r="B3" s="20" t="s">
        <v>65</v>
      </c>
      <c r="E3" s="63"/>
    </row>
    <row r="4" spans="2:16" ht="4.9000000000000004" customHeight="1" x14ac:dyDescent="0.25"/>
    <row r="5" spans="2:16" s="2" customFormat="1" ht="19.899999999999999" customHeight="1" x14ac:dyDescent="0.3">
      <c r="C5" s="15"/>
      <c r="E5" s="39" t="s">
        <v>52</v>
      </c>
      <c r="F5" s="15"/>
      <c r="I5" s="15"/>
      <c r="J5" s="8"/>
      <c r="K5"/>
      <c r="L5" s="15"/>
      <c r="M5" s="15"/>
      <c r="N5" s="15"/>
      <c r="O5" s="8"/>
      <c r="P5" s="8"/>
    </row>
    <row r="6" spans="2:16" s="2" customFormat="1" ht="33.75" customHeight="1" x14ac:dyDescent="0.25">
      <c r="B6" s="4" t="s">
        <v>51</v>
      </c>
      <c r="C6" s="15"/>
      <c r="E6" s="37">
        <f>SUM(CORRECTIEF!E17,CORRECTIEF!F25,CORRECTIEF!E31)</f>
        <v>25000</v>
      </c>
      <c r="F6" s="15"/>
      <c r="H6" s="4"/>
      <c r="I6" s="15"/>
      <c r="J6" s="8"/>
      <c r="K6"/>
      <c r="L6" s="15"/>
      <c r="M6" s="15"/>
      <c r="N6" s="15"/>
      <c r="O6" s="8"/>
      <c r="P6" s="8"/>
    </row>
    <row r="8" spans="2:16" ht="18" x14ac:dyDescent="0.25">
      <c r="B8" s="24" t="s">
        <v>21</v>
      </c>
      <c r="C8" s="27"/>
      <c r="D8" s="28"/>
      <c r="E8" s="28"/>
      <c r="F8" s="2"/>
    </row>
    <row r="9" spans="2:16" x14ac:dyDescent="0.25">
      <c r="B9" s="40" t="s">
        <v>3</v>
      </c>
      <c r="C9" s="6" t="s">
        <v>4</v>
      </c>
      <c r="D9" s="41" t="s">
        <v>5</v>
      </c>
      <c r="E9" s="40" t="s">
        <v>6</v>
      </c>
      <c r="F9" s="2"/>
    </row>
    <row r="10" spans="2:16" x14ac:dyDescent="0.25">
      <c r="B10" s="5" t="s">
        <v>53</v>
      </c>
      <c r="C10" s="10">
        <v>0</v>
      </c>
      <c r="D10" s="7">
        <v>5</v>
      </c>
      <c r="E10" s="11">
        <f>C10*D10</f>
        <v>0</v>
      </c>
      <c r="F10" s="2"/>
    </row>
    <row r="11" spans="2:16" x14ac:dyDescent="0.25">
      <c r="B11" s="5" t="s">
        <v>7</v>
      </c>
      <c r="C11" s="10">
        <v>0</v>
      </c>
      <c r="D11" s="7">
        <v>5</v>
      </c>
      <c r="E11" s="11">
        <f>C11*D11</f>
        <v>0</v>
      </c>
      <c r="F11" s="2"/>
    </row>
    <row r="12" spans="2:16" x14ac:dyDescent="0.25">
      <c r="B12" s="5" t="s">
        <v>8</v>
      </c>
      <c r="C12" s="10">
        <v>0</v>
      </c>
      <c r="D12" s="7">
        <v>10</v>
      </c>
      <c r="E12" s="11">
        <f t="shared" ref="E12:E16" si="0">C12*D12</f>
        <v>0</v>
      </c>
      <c r="F12" s="2"/>
    </row>
    <row r="13" spans="2:16" x14ac:dyDescent="0.25">
      <c r="B13" s="5" t="s">
        <v>22</v>
      </c>
      <c r="C13" s="10">
        <v>0</v>
      </c>
      <c r="D13" s="7">
        <v>35</v>
      </c>
      <c r="E13" s="11">
        <f>C13*D13</f>
        <v>0</v>
      </c>
      <c r="F13" s="2"/>
    </row>
    <row r="14" spans="2:16" x14ac:dyDescent="0.25">
      <c r="B14" s="5" t="s">
        <v>44</v>
      </c>
      <c r="C14" s="10">
        <v>0</v>
      </c>
      <c r="D14" s="7">
        <v>10</v>
      </c>
      <c r="E14" s="11">
        <f>C14*D14</f>
        <v>0</v>
      </c>
      <c r="F14" s="2"/>
    </row>
    <row r="15" spans="2:16" x14ac:dyDescent="0.25">
      <c r="B15" s="5" t="s">
        <v>47</v>
      </c>
      <c r="C15" s="10">
        <v>0</v>
      </c>
      <c r="D15" s="7">
        <v>10</v>
      </c>
      <c r="E15" s="11">
        <f t="shared" ref="E15" si="1">C15*D15</f>
        <v>0</v>
      </c>
      <c r="F15" s="2"/>
    </row>
    <row r="16" spans="2:16" x14ac:dyDescent="0.25">
      <c r="B16" s="5" t="s">
        <v>48</v>
      </c>
      <c r="C16" s="10">
        <v>0</v>
      </c>
      <c r="D16" s="7">
        <v>10</v>
      </c>
      <c r="E16" s="11">
        <f t="shared" si="0"/>
        <v>0</v>
      </c>
      <c r="F16" s="2"/>
    </row>
    <row r="17" spans="2:6" ht="20.25" x14ac:dyDescent="0.3">
      <c r="B17" s="21" t="s">
        <v>31</v>
      </c>
      <c r="C17" s="8"/>
      <c r="D17" s="2" t="s">
        <v>9</v>
      </c>
      <c r="E17" s="12">
        <f>SUM(E10:E16)</f>
        <v>0</v>
      </c>
      <c r="F17" s="2"/>
    </row>
    <row r="18" spans="2:6" ht="8.4499999999999993" customHeight="1" x14ac:dyDescent="0.25">
      <c r="B18" s="2"/>
      <c r="C18" s="8"/>
      <c r="D18" s="2"/>
      <c r="E18" s="2"/>
      <c r="F18" s="2"/>
    </row>
    <row r="19" spans="2:6" ht="18" x14ac:dyDescent="0.25">
      <c r="B19" s="29" t="s">
        <v>45</v>
      </c>
      <c r="C19" s="29"/>
      <c r="D19" s="29"/>
      <c r="E19" s="29"/>
      <c r="F19" s="29"/>
    </row>
    <row r="20" spans="2:6" ht="30" x14ac:dyDescent="0.25">
      <c r="B20" s="40" t="s">
        <v>3</v>
      </c>
      <c r="C20" s="6" t="s">
        <v>23</v>
      </c>
      <c r="D20" s="41" t="s">
        <v>5</v>
      </c>
      <c r="E20" s="40" t="s">
        <v>24</v>
      </c>
      <c r="F20" s="40" t="s">
        <v>6</v>
      </c>
    </row>
    <row r="21" spans="2:6" x14ac:dyDescent="0.25">
      <c r="B21" s="5" t="s">
        <v>11</v>
      </c>
      <c r="C21" s="9">
        <v>1</v>
      </c>
      <c r="D21" s="7">
        <v>1</v>
      </c>
      <c r="E21" s="11">
        <f>C13</f>
        <v>0</v>
      </c>
      <c r="F21" s="11">
        <f>(D21*E21)*C21</f>
        <v>0</v>
      </c>
    </row>
    <row r="22" spans="2:6" x14ac:dyDescent="0.25">
      <c r="B22" s="5" t="s">
        <v>12</v>
      </c>
      <c r="C22" s="9">
        <v>1</v>
      </c>
      <c r="D22" s="7">
        <v>1</v>
      </c>
      <c r="E22" s="11">
        <f>C13</f>
        <v>0</v>
      </c>
      <c r="F22" s="11">
        <f>(D22*E22)*C22</f>
        <v>0</v>
      </c>
    </row>
    <row r="23" spans="2:6" x14ac:dyDescent="0.25">
      <c r="B23" s="5" t="s">
        <v>13</v>
      </c>
      <c r="C23" s="9">
        <v>1</v>
      </c>
      <c r="D23" s="7">
        <v>1</v>
      </c>
      <c r="E23" s="11">
        <f>C13</f>
        <v>0</v>
      </c>
      <c r="F23" s="11">
        <f>(D23*E23)*C23</f>
        <v>0</v>
      </c>
    </row>
    <row r="24" spans="2:6" x14ac:dyDescent="0.25">
      <c r="B24" s="5" t="s">
        <v>14</v>
      </c>
      <c r="C24" s="9">
        <v>1</v>
      </c>
      <c r="D24" s="7">
        <v>1</v>
      </c>
      <c r="E24" s="11">
        <f>C13</f>
        <v>0</v>
      </c>
      <c r="F24" s="11">
        <f>(D24*E24)*C24</f>
        <v>0</v>
      </c>
    </row>
    <row r="25" spans="2:6" x14ac:dyDescent="0.25">
      <c r="B25" s="2"/>
      <c r="C25" s="8"/>
      <c r="D25" s="2"/>
      <c r="E25" s="2" t="s">
        <v>15</v>
      </c>
      <c r="F25" s="13">
        <f>SUM(F21:F24)</f>
        <v>0</v>
      </c>
    </row>
    <row r="26" spans="2:6" ht="9" customHeight="1" x14ac:dyDescent="0.3">
      <c r="B26" s="2"/>
      <c r="C26" s="8"/>
      <c r="D26" s="2"/>
      <c r="E26" s="2"/>
      <c r="F26" s="12"/>
    </row>
    <row r="27" spans="2:6" ht="18" x14ac:dyDescent="0.25">
      <c r="B27" s="24" t="s">
        <v>25</v>
      </c>
      <c r="C27" s="25"/>
      <c r="D27" s="26"/>
      <c r="E27" s="26"/>
      <c r="F27" s="2"/>
    </row>
    <row r="28" spans="2:6" x14ac:dyDescent="0.25">
      <c r="B28" s="40" t="s">
        <v>26</v>
      </c>
      <c r="C28" s="16" t="s">
        <v>10</v>
      </c>
      <c r="D28" s="40" t="s">
        <v>27</v>
      </c>
      <c r="E28" s="40" t="s">
        <v>6</v>
      </c>
      <c r="F28" s="2"/>
    </row>
    <row r="29" spans="2:6" x14ac:dyDescent="0.25">
      <c r="B29" s="5" t="s">
        <v>28</v>
      </c>
      <c r="C29" s="9">
        <v>0</v>
      </c>
      <c r="D29" s="11">
        <v>5000</v>
      </c>
      <c r="E29" s="11">
        <f>(D29*C29)+D29</f>
        <v>5000</v>
      </c>
      <c r="F29" s="2"/>
    </row>
    <row r="30" spans="2:6" x14ac:dyDescent="0.25">
      <c r="B30" s="5" t="s">
        <v>29</v>
      </c>
      <c r="C30" s="9">
        <v>0</v>
      </c>
      <c r="D30" s="11">
        <v>20000</v>
      </c>
      <c r="E30" s="11">
        <f>(D30*C30)+D30</f>
        <v>20000</v>
      </c>
      <c r="F30" s="2"/>
    </row>
    <row r="31" spans="2:6" x14ac:dyDescent="0.25">
      <c r="D31" s="2" t="s">
        <v>30</v>
      </c>
      <c r="E31" s="13">
        <f>SUM(E27:E30)</f>
        <v>25000</v>
      </c>
    </row>
  </sheetData>
  <mergeCells count="1">
    <mergeCell ref="E2:E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540E7-46DF-4F05-9B85-32D1968DBFD8}">
  <dimension ref="B2:G16"/>
  <sheetViews>
    <sheetView showGridLines="0" zoomScaleNormal="100" workbookViewId="0">
      <selection activeCell="E12" sqref="E12"/>
    </sheetView>
  </sheetViews>
  <sheetFormatPr defaultColWidth="8.85546875" defaultRowHeight="14.25" x14ac:dyDescent="0.2"/>
  <cols>
    <col min="1" max="1" width="5.42578125" style="2" customWidth="1"/>
    <col min="2" max="2" width="49.7109375" style="2" customWidth="1"/>
    <col min="3" max="3" width="42.28515625" style="2" customWidth="1"/>
    <col min="4" max="4" width="8.85546875" style="2"/>
    <col min="5" max="5" width="37.42578125" style="2" customWidth="1"/>
    <col min="6" max="16384" width="8.85546875" style="2"/>
  </cols>
  <sheetData>
    <row r="2" spans="2:7" ht="20.25" x14ac:dyDescent="0.3">
      <c r="B2" s="3" t="s">
        <v>64</v>
      </c>
    </row>
    <row r="3" spans="2:7" ht="20.25" x14ac:dyDescent="0.3">
      <c r="B3" s="20" t="s">
        <v>65</v>
      </c>
    </row>
    <row r="5" spans="2:7" ht="20.25" x14ac:dyDescent="0.3">
      <c r="B5" s="42" t="s">
        <v>39</v>
      </c>
      <c r="C5" s="17">
        <f>'PREVENTIEF - ELEMENTEN'!O5</f>
        <v>0</v>
      </c>
    </row>
    <row r="6" spans="2:7" ht="20.25" x14ac:dyDescent="0.3">
      <c r="B6" s="42" t="s">
        <v>40</v>
      </c>
      <c r="C6" s="17">
        <f>'PREVENTIEF - OVERIG'!E5</f>
        <v>0</v>
      </c>
    </row>
    <row r="7" spans="2:7" ht="20.25" x14ac:dyDescent="0.3">
      <c r="B7" s="42" t="s">
        <v>41</v>
      </c>
      <c r="C7" s="17">
        <f>CORRECTIEF!E6</f>
        <v>25000</v>
      </c>
      <c r="E7" s="62" t="s">
        <v>49</v>
      </c>
    </row>
    <row r="8" spans="2:7" ht="20.25" x14ac:dyDescent="0.3">
      <c r="B8" s="42" t="s">
        <v>60</v>
      </c>
      <c r="C8" s="46">
        <f>'PREVENTIEF - OVERIG'!F5</f>
        <v>0</v>
      </c>
      <c r="E8" s="65"/>
    </row>
    <row r="9" spans="2:7" ht="23.25" x14ac:dyDescent="0.35">
      <c r="B9" s="18" t="s">
        <v>62</v>
      </c>
      <c r="C9" s="19" cm="1">
        <f t="array" ref="C9">SUM((C5:C7)*2)+C8</f>
        <v>50000</v>
      </c>
      <c r="E9" s="63"/>
    </row>
    <row r="12" spans="2:7" ht="20.25" x14ac:dyDescent="0.3">
      <c r="B12" s="42" t="s">
        <v>16</v>
      </c>
      <c r="C12" s="14"/>
      <c r="G12" s="8"/>
    </row>
    <row r="13" spans="2:7" ht="20.25" x14ac:dyDescent="0.3">
      <c r="B13" s="42" t="s">
        <v>17</v>
      </c>
      <c r="C13" s="14"/>
      <c r="G13" s="8"/>
    </row>
    <row r="14" spans="2:7" ht="20.25" x14ac:dyDescent="0.3">
      <c r="B14" s="42" t="s">
        <v>18</v>
      </c>
      <c r="C14" s="14"/>
      <c r="G14" s="8"/>
    </row>
    <row r="15" spans="2:7" ht="20.25" x14ac:dyDescent="0.3">
      <c r="B15" s="42" t="s">
        <v>19</v>
      </c>
      <c r="C15" s="14"/>
      <c r="G15" s="8"/>
    </row>
    <row r="16" spans="2:7" ht="80.45" customHeight="1" x14ac:dyDescent="0.3">
      <c r="B16" s="42" t="s">
        <v>20</v>
      </c>
      <c r="C16" s="14"/>
      <c r="G16" s="8"/>
    </row>
  </sheetData>
  <mergeCells count="1">
    <mergeCell ref="E7:E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73B427-BB88-4262-9A23-B1D532F60A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E1DBEC-7E8E-4978-99AB-A3D8B4A3C604}">
  <ds:schemaRefs>
    <ds:schemaRef ds:uri="http://schemas.microsoft.com/office/2006/documentManagement/types"/>
    <ds:schemaRef ds:uri="http://purl.org/dc/dcmitype/"/>
    <ds:schemaRef ds:uri="c5af8856-e300-4276-9090-e2ab263ae136"/>
    <ds:schemaRef ds:uri="http://schemas.openxmlformats.org/package/2006/metadata/core-properties"/>
    <ds:schemaRef ds:uri="ad0cf6a4-e0d8-4a11-bf69-c29758452a58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elements/1.1/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6F15C9FD-AE81-4A63-8D00-9DE67CF7BD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PREVENTIEF - ELEMENTEN</vt:lpstr>
      <vt:lpstr>PREVENTIEF - OVERIG</vt:lpstr>
      <vt:lpstr>CORRECTIEF</vt:lpstr>
      <vt:lpstr>TOTALISATIE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Thijs Kruger | Inkada Inkoop &amp; Advies</cp:lastModifiedBy>
  <cp:revision/>
  <dcterms:created xsi:type="dcterms:W3CDTF">2021-02-26T11:32:08Z</dcterms:created>
  <dcterms:modified xsi:type="dcterms:W3CDTF">2023-08-18T06:48:11Z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