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https://rsjijsselland.sharepoint.com/sites/RSJData/Gedeelde documenten/Inkoop/Databestanden/Rekentools wonen, verblijf en groepsaanbod/"/>
    </mc:Choice>
  </mc:AlternateContent>
  <xr:revisionPtr revIDLastSave="15" documentId="8_{92EB4B0D-17F6-485C-9E95-2291D3829931}" xr6:coauthVersionLast="47" xr6:coauthVersionMax="47" xr10:uidLastSave="{CB7A3729-57D1-4CAE-879B-4BF4C978BCD0}"/>
  <workbookProtection workbookAlgorithmName="SHA-512" workbookHashValue="fY28GgAheojaVVEkLPCWozgCw70yme6HFSIojmywzyK7jNjsg+xbafNGJmqDP7LS5CIcdAr4OZKBgALtze/dTg==" workbookSaltValue="AIG6GU38yiYAG5VurU/hOg==" workbookSpinCount="100000" lockStructure="1"/>
  <bookViews>
    <workbookView xWindow="-28920" yWindow="-120" windowWidth="29040" windowHeight="15840" tabRatio="855" activeTab="5" xr2:uid="{DEC89382-DB95-46DD-83DE-9C99EBC2AA45}"/>
  </bookViews>
  <sheets>
    <sheet name="Versiebeheer" sheetId="27" r:id="rId1"/>
    <sheet name="Algemene instructie" sheetId="223" r:id="rId2"/>
    <sheet name="Invulinstructie per vraag" sheetId="224" r:id="rId3"/>
    <sheet name="Verzamelblad" sheetId="59" r:id="rId4"/>
    <sheet name="Lijsten" sheetId="55" state="hidden" r:id="rId5"/>
    <sheet name="Groepsaanbod groep 1" sheetId="58" r:id="rId6"/>
    <sheet name="Groepsaanbod groep 2" sheetId="225" r:id="rId7"/>
    <sheet name="Groepsaanbod groep 3" sheetId="226" r:id="rId8"/>
    <sheet name="Groepsaanbod groep 4" sheetId="227" r:id="rId9"/>
    <sheet name="Groepsaanbod groep 5" sheetId="228" r:id="rId10"/>
    <sheet name="Groepsaanbod groep 6" sheetId="229" r:id="rId11"/>
    <sheet name="Groepsaanbod groep 7" sheetId="230" r:id="rId12"/>
    <sheet name="Groepsaanbod groep 8" sheetId="231" r:id="rId13"/>
    <sheet name="Groepsaanbod groep 9" sheetId="232" r:id="rId14"/>
    <sheet name="Groepsaanbod groep 10" sheetId="233" r:id="rId15"/>
    <sheet name="Groepsaanbod groep 11" sheetId="234" r:id="rId16"/>
    <sheet name="Groepsaanbod groep 12" sheetId="235" r:id="rId17"/>
    <sheet name="Groepsaanbod groep 13" sheetId="236" r:id="rId18"/>
    <sheet name="Groepsaanbod groep 14" sheetId="237" r:id="rId19"/>
    <sheet name="Groepsaanbod groep 15" sheetId="238" r:id="rId20"/>
    <sheet name="Groepsaanbod groep 16" sheetId="239" r:id="rId21"/>
    <sheet name="Groepsaanbod groep 17" sheetId="240" r:id="rId22"/>
    <sheet name="Groepsaanbod groep 18" sheetId="241" r:id="rId23"/>
    <sheet name="Groepsaanbod groep 19" sheetId="242" r:id="rId24"/>
    <sheet name="Groepsaanbod groep 20" sheetId="243" r:id="rId25"/>
    <sheet name="Groepsaanbod groep 21" sheetId="244" r:id="rId26"/>
    <sheet name="Groepsaanbod groep 22" sheetId="245" r:id="rId27"/>
    <sheet name="Groepsaanbod groep 23" sheetId="246" r:id="rId28"/>
    <sheet name="Groepsaanbod groep 24" sheetId="247" r:id="rId29"/>
    <sheet name="Groepsaanbod groep 25" sheetId="248" r:id="rId30"/>
    <sheet name="Groepsaanbod groep 26" sheetId="249" r:id="rId31"/>
    <sheet name="Groepsaanbod groep 27" sheetId="250" r:id="rId32"/>
    <sheet name="Groepsaanbod groep 28" sheetId="251" r:id="rId33"/>
    <sheet name="Groepsaanbod groep 29" sheetId="252" r:id="rId34"/>
    <sheet name="Groepsaanbod groep 30" sheetId="253" r:id="rId35"/>
    <sheet name="Groepsaanbod groep 31" sheetId="254" r:id="rId36"/>
    <sheet name="Groepsaanbod groep 32" sheetId="255" r:id="rId37"/>
    <sheet name="Groepsaanbod groep 33" sheetId="256" r:id="rId38"/>
    <sheet name="Groepsaanbod groep 34" sheetId="257" r:id="rId39"/>
    <sheet name="Groepsaanbod groep 35" sheetId="258" r:id="rId40"/>
    <sheet name="Groepsaanbod groep 36" sheetId="259" r:id="rId41"/>
    <sheet name="Groepsaanbod groep 37" sheetId="260" r:id="rId42"/>
    <sheet name="Groepsaanbod groep 38" sheetId="261" r:id="rId43"/>
    <sheet name="Groepsaanbod groep 39" sheetId="262" r:id="rId44"/>
    <sheet name="Groepsaanbod groep 40" sheetId="263" r:id="rId45"/>
    <sheet name="Groepsaanbod groep 41" sheetId="264" r:id="rId46"/>
    <sheet name="Groepsaanbod groep 42" sheetId="265" r:id="rId47"/>
    <sheet name="Groepsaanbod groep 43" sheetId="266" r:id="rId48"/>
    <sheet name="Groepsaanbod groep 44" sheetId="267" r:id="rId49"/>
    <sheet name="Groepsaanbod groep 45" sheetId="268" r:id="rId50"/>
    <sheet name="Groepsaanbod groep 46" sheetId="269" r:id="rId51"/>
    <sheet name="Groepsaanbod groep 47" sheetId="270" r:id="rId52"/>
    <sheet name="Groepsaanbod groep 48" sheetId="271" r:id="rId53"/>
    <sheet name="Groepsaanbod groep 49" sheetId="272" r:id="rId54"/>
    <sheet name="Groepsaanbod groep 50" sheetId="273" r:id="rId55"/>
  </sheets>
  <definedNames>
    <definedName name="_xlnm._FilterDatabase" localSheetId="5" hidden="1">'Groepsaanbod groep 1'!$C$3:$D$23</definedName>
    <definedName name="_xlnm._FilterDatabase" localSheetId="14" hidden="1">'Groepsaanbod groep 10'!$C$3:$D$23</definedName>
    <definedName name="_xlnm._FilterDatabase" localSheetId="15" hidden="1">'Groepsaanbod groep 11'!$C$3:$D$23</definedName>
    <definedName name="_xlnm._FilterDatabase" localSheetId="16" hidden="1">'Groepsaanbod groep 12'!$C$3:$D$23</definedName>
    <definedName name="_xlnm._FilterDatabase" localSheetId="17" hidden="1">'Groepsaanbod groep 13'!$C$3:$D$23</definedName>
    <definedName name="_xlnm._FilterDatabase" localSheetId="18" hidden="1">'Groepsaanbod groep 14'!$C$3:$D$23</definedName>
    <definedName name="_xlnm._FilterDatabase" localSheetId="19" hidden="1">'Groepsaanbod groep 15'!$C$3:$D$23</definedName>
    <definedName name="_xlnm._FilterDatabase" localSheetId="20" hidden="1">'Groepsaanbod groep 16'!$C$3:$D$23</definedName>
    <definedName name="_xlnm._FilterDatabase" localSheetId="21" hidden="1">'Groepsaanbod groep 17'!$C$3:$D$23</definedName>
    <definedName name="_xlnm._FilterDatabase" localSheetId="22" hidden="1">'Groepsaanbod groep 18'!$C$3:$D$23</definedName>
    <definedName name="_xlnm._FilterDatabase" localSheetId="23" hidden="1">'Groepsaanbod groep 19'!$C$3:$D$23</definedName>
    <definedName name="_xlnm._FilterDatabase" localSheetId="6" hidden="1">'Groepsaanbod groep 2'!$C$3:$D$23</definedName>
    <definedName name="_xlnm._FilterDatabase" localSheetId="24" hidden="1">'Groepsaanbod groep 20'!$C$3:$D$23</definedName>
    <definedName name="_xlnm._FilterDatabase" localSheetId="25" hidden="1">'Groepsaanbod groep 21'!$C$3:$D$23</definedName>
    <definedName name="_xlnm._FilterDatabase" localSheetId="26" hidden="1">'Groepsaanbod groep 22'!$C$3:$D$23</definedName>
    <definedName name="_xlnm._FilterDatabase" localSheetId="27" hidden="1">'Groepsaanbod groep 23'!$C$3:$D$23</definedName>
    <definedName name="_xlnm._FilterDatabase" localSheetId="28" hidden="1">'Groepsaanbod groep 24'!$C$3:$D$23</definedName>
    <definedName name="_xlnm._FilterDatabase" localSheetId="29" hidden="1">'Groepsaanbod groep 25'!$C$3:$D$23</definedName>
    <definedName name="_xlnm._FilterDatabase" localSheetId="30" hidden="1">'Groepsaanbod groep 26'!$C$3:$D$23</definedName>
    <definedName name="_xlnm._FilterDatabase" localSheetId="31" hidden="1">'Groepsaanbod groep 27'!$C$3:$D$23</definedName>
    <definedName name="_xlnm._FilterDatabase" localSheetId="32" hidden="1">'Groepsaanbod groep 28'!$C$3:$D$23</definedName>
    <definedName name="_xlnm._FilterDatabase" localSheetId="33" hidden="1">'Groepsaanbod groep 29'!$C$3:$D$23</definedName>
    <definedName name="_xlnm._FilterDatabase" localSheetId="7" hidden="1">'Groepsaanbod groep 3'!$C$3:$D$23</definedName>
    <definedName name="_xlnm._FilterDatabase" localSheetId="34" hidden="1">'Groepsaanbod groep 30'!$C$3:$D$23</definedName>
    <definedName name="_xlnm._FilterDatabase" localSheetId="35" hidden="1">'Groepsaanbod groep 31'!$C$3:$D$23</definedName>
    <definedName name="_xlnm._FilterDatabase" localSheetId="36" hidden="1">'Groepsaanbod groep 32'!$C$3:$D$23</definedName>
    <definedName name="_xlnm._FilterDatabase" localSheetId="37" hidden="1">'Groepsaanbod groep 33'!$C$3:$D$23</definedName>
    <definedName name="_xlnm._FilterDatabase" localSheetId="38" hidden="1">'Groepsaanbod groep 34'!$C$3:$D$23</definedName>
    <definedName name="_xlnm._FilterDatabase" localSheetId="39" hidden="1">'Groepsaanbod groep 35'!$C$3:$D$23</definedName>
    <definedName name="_xlnm._FilterDatabase" localSheetId="40" hidden="1">'Groepsaanbod groep 36'!$C$3:$D$23</definedName>
    <definedName name="_xlnm._FilterDatabase" localSheetId="41" hidden="1">'Groepsaanbod groep 37'!$C$3:$D$23</definedName>
    <definedName name="_xlnm._FilterDatabase" localSheetId="42" hidden="1">'Groepsaanbod groep 38'!$C$3:$D$23</definedName>
    <definedName name="_xlnm._FilterDatabase" localSheetId="43" hidden="1">'Groepsaanbod groep 39'!$C$3:$D$23</definedName>
    <definedName name="_xlnm._FilterDatabase" localSheetId="8" hidden="1">'Groepsaanbod groep 4'!$C$3:$D$23</definedName>
    <definedName name="_xlnm._FilterDatabase" localSheetId="44" hidden="1">'Groepsaanbod groep 40'!$C$3:$D$23</definedName>
    <definedName name="_xlnm._FilterDatabase" localSheetId="45" hidden="1">'Groepsaanbod groep 41'!$C$3:$D$23</definedName>
    <definedName name="_xlnm._FilterDatabase" localSheetId="46" hidden="1">'Groepsaanbod groep 42'!$C$3:$D$23</definedName>
    <definedName name="_xlnm._FilterDatabase" localSheetId="47" hidden="1">'Groepsaanbod groep 43'!$C$3:$D$23</definedName>
    <definedName name="_xlnm._FilterDatabase" localSheetId="48" hidden="1">'Groepsaanbod groep 44'!$C$3:$D$23</definedName>
    <definedName name="_xlnm._FilterDatabase" localSheetId="49" hidden="1">'Groepsaanbod groep 45'!$C$3:$D$23</definedName>
    <definedName name="_xlnm._FilterDatabase" localSheetId="50" hidden="1">'Groepsaanbod groep 46'!$C$3:$D$23</definedName>
    <definedName name="_xlnm._FilterDatabase" localSheetId="51" hidden="1">'Groepsaanbod groep 47'!$C$3:$D$23</definedName>
    <definedName name="_xlnm._FilterDatabase" localSheetId="52" hidden="1">'Groepsaanbod groep 48'!$C$3:$D$23</definedName>
    <definedName name="_xlnm._FilterDatabase" localSheetId="53" hidden="1">'Groepsaanbod groep 49'!$C$3:$D$23</definedName>
    <definedName name="_xlnm._FilterDatabase" localSheetId="9" hidden="1">'Groepsaanbod groep 5'!$C$3:$D$23</definedName>
    <definedName name="_xlnm._FilterDatabase" localSheetId="54" hidden="1">'Groepsaanbod groep 50'!$C$3:$D$23</definedName>
    <definedName name="_xlnm._FilterDatabase" localSheetId="10" hidden="1">'Groepsaanbod groep 6'!$C$3:$D$23</definedName>
    <definedName name="_xlnm._FilterDatabase" localSheetId="11" hidden="1">'Groepsaanbod groep 7'!$C$3:$D$23</definedName>
    <definedName name="_xlnm._FilterDatabase" localSheetId="12" hidden="1">'Groepsaanbod groep 8'!$C$3:$D$23</definedName>
    <definedName name="_xlnm._FilterDatabase" localSheetId="13" hidden="1">'Groepsaanbod groep 9'!$C$3:$D$23</definedName>
    <definedName name="_xlnm.Print_Area" localSheetId="1">'Algemene instructie'!$A$1:$D$12</definedName>
    <definedName name="_xlnm.Print_Area" localSheetId="5">'Groepsaanbod groep 1'!$B$3:$D$31</definedName>
    <definedName name="_xlnm.Print_Area" localSheetId="14">'Groepsaanbod groep 10'!$B$3:$D$31</definedName>
    <definedName name="_xlnm.Print_Area" localSheetId="15">'Groepsaanbod groep 11'!$B$3:$D$31</definedName>
    <definedName name="_xlnm.Print_Area" localSheetId="16">'Groepsaanbod groep 12'!$B$3:$D$31</definedName>
    <definedName name="_xlnm.Print_Area" localSheetId="17">'Groepsaanbod groep 13'!$B$3:$D$31</definedName>
    <definedName name="_xlnm.Print_Area" localSheetId="18">'Groepsaanbod groep 14'!$B$3:$D$31</definedName>
    <definedName name="_xlnm.Print_Area" localSheetId="19">'Groepsaanbod groep 15'!$B$3:$D$31</definedName>
    <definedName name="_xlnm.Print_Area" localSheetId="20">'Groepsaanbod groep 16'!$B$3:$D$31</definedName>
    <definedName name="_xlnm.Print_Area" localSheetId="21">'Groepsaanbod groep 17'!$B$3:$D$31</definedName>
    <definedName name="_xlnm.Print_Area" localSheetId="22">'Groepsaanbod groep 18'!$B$3:$D$31</definedName>
    <definedName name="_xlnm.Print_Area" localSheetId="23">'Groepsaanbod groep 19'!$B$3:$D$31</definedName>
    <definedName name="_xlnm.Print_Area" localSheetId="6">'Groepsaanbod groep 2'!$B$3:$D$31</definedName>
    <definedName name="_xlnm.Print_Area" localSheetId="24">'Groepsaanbod groep 20'!$B$3:$D$31</definedName>
    <definedName name="_xlnm.Print_Area" localSheetId="25">'Groepsaanbod groep 21'!$B$3:$D$31</definedName>
    <definedName name="_xlnm.Print_Area" localSheetId="26">'Groepsaanbod groep 22'!$B$3:$D$31</definedName>
    <definedName name="_xlnm.Print_Area" localSheetId="27">'Groepsaanbod groep 23'!$B$3:$D$31</definedName>
    <definedName name="_xlnm.Print_Area" localSheetId="28">'Groepsaanbod groep 24'!$B$3:$D$31</definedName>
    <definedName name="_xlnm.Print_Area" localSheetId="29">'Groepsaanbod groep 25'!$B$3:$D$31</definedName>
    <definedName name="_xlnm.Print_Area" localSheetId="30">'Groepsaanbod groep 26'!$B$3:$D$31</definedName>
    <definedName name="_xlnm.Print_Area" localSheetId="31">'Groepsaanbod groep 27'!$B$3:$D$31</definedName>
    <definedName name="_xlnm.Print_Area" localSheetId="32">'Groepsaanbod groep 28'!$B$3:$D$31</definedName>
    <definedName name="_xlnm.Print_Area" localSheetId="33">'Groepsaanbod groep 29'!$B$3:$D$31</definedName>
    <definedName name="_xlnm.Print_Area" localSheetId="7">'Groepsaanbod groep 3'!$B$3:$D$31</definedName>
    <definedName name="_xlnm.Print_Area" localSheetId="34">'Groepsaanbod groep 30'!$B$3:$D$31</definedName>
    <definedName name="_xlnm.Print_Area" localSheetId="35">'Groepsaanbod groep 31'!$B$3:$D$31</definedName>
    <definedName name="_xlnm.Print_Area" localSheetId="36">'Groepsaanbod groep 32'!$B$3:$D$31</definedName>
    <definedName name="_xlnm.Print_Area" localSheetId="37">'Groepsaanbod groep 33'!$B$3:$D$31</definedName>
    <definedName name="_xlnm.Print_Area" localSheetId="38">'Groepsaanbod groep 34'!$B$3:$D$31</definedName>
    <definedName name="_xlnm.Print_Area" localSheetId="39">'Groepsaanbod groep 35'!$B$3:$D$31</definedName>
    <definedName name="_xlnm.Print_Area" localSheetId="40">'Groepsaanbod groep 36'!$B$3:$D$31</definedName>
    <definedName name="_xlnm.Print_Area" localSheetId="41">'Groepsaanbod groep 37'!$B$3:$D$31</definedName>
    <definedName name="_xlnm.Print_Area" localSheetId="42">'Groepsaanbod groep 38'!$B$3:$D$31</definedName>
    <definedName name="_xlnm.Print_Area" localSheetId="43">'Groepsaanbod groep 39'!$B$3:$D$31</definedName>
    <definedName name="_xlnm.Print_Area" localSheetId="8">'Groepsaanbod groep 4'!$B$3:$D$31</definedName>
    <definedName name="_xlnm.Print_Area" localSheetId="44">'Groepsaanbod groep 40'!$B$3:$D$31</definedName>
    <definedName name="_xlnm.Print_Area" localSheetId="45">'Groepsaanbod groep 41'!$B$3:$D$31</definedName>
    <definedName name="_xlnm.Print_Area" localSheetId="46">'Groepsaanbod groep 42'!$B$3:$D$31</definedName>
    <definedName name="_xlnm.Print_Area" localSheetId="47">'Groepsaanbod groep 43'!$B$3:$D$31</definedName>
    <definedName name="_xlnm.Print_Area" localSheetId="48">'Groepsaanbod groep 44'!$B$3:$D$31</definedName>
    <definedName name="_xlnm.Print_Area" localSheetId="49">'Groepsaanbod groep 45'!$B$3:$D$31</definedName>
    <definedName name="_xlnm.Print_Area" localSheetId="50">'Groepsaanbod groep 46'!$B$3:$D$31</definedName>
    <definedName name="_xlnm.Print_Area" localSheetId="51">'Groepsaanbod groep 47'!$B$3:$D$31</definedName>
    <definedName name="_xlnm.Print_Area" localSheetId="52">'Groepsaanbod groep 48'!$B$3:$D$31</definedName>
    <definedName name="_xlnm.Print_Area" localSheetId="53">'Groepsaanbod groep 49'!$B$3:$D$31</definedName>
    <definedName name="_xlnm.Print_Area" localSheetId="9">'Groepsaanbod groep 5'!$B$3:$D$31</definedName>
    <definedName name="_xlnm.Print_Area" localSheetId="54">'Groepsaanbod groep 50'!$B$3:$D$31</definedName>
    <definedName name="_xlnm.Print_Area" localSheetId="10">'Groepsaanbod groep 6'!$B$3:$D$31</definedName>
    <definedName name="_xlnm.Print_Area" localSheetId="11">'Groepsaanbod groep 7'!$B$3:$D$31</definedName>
    <definedName name="_xlnm.Print_Area" localSheetId="12">'Groepsaanbod groep 8'!$B$3:$D$31</definedName>
    <definedName name="_xlnm.Print_Area" localSheetId="13">'Groepsaanbod groep 9'!$B$3:$D$31</definedName>
    <definedName name="_xlnm.Print_Area" localSheetId="2">'Invulinstructie per vraag'!$A$1:$D$22</definedName>
    <definedName name="bez">Lijsten!$C$3:$C$784</definedName>
    <definedName name="bezetting">Lijsten!$D$3:$D$18</definedName>
    <definedName name="cap">Lijsten!$B$3:$B$109</definedName>
    <definedName name="dag">Lijsten!$A$3:$A$9</definedName>
    <definedName name="ja">Lijsten!$E$2:$E$4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 i="58" l="1"/>
  <c r="C26" i="225"/>
  <c r="F21" i="273"/>
  <c r="D20" i="273"/>
  <c r="D16" i="273"/>
  <c r="C17" i="273"/>
  <c r="D8" i="273"/>
  <c r="D12" i="273" s="1"/>
  <c r="F21" i="272"/>
  <c r="D20" i="272"/>
  <c r="C17" i="272"/>
  <c r="D16" i="272"/>
  <c r="D23" i="272"/>
  <c r="D8" i="272"/>
  <c r="D12" i="272" s="1"/>
  <c r="F21" i="271"/>
  <c r="D16" i="271"/>
  <c r="D20" i="271" s="1"/>
  <c r="D23" i="271"/>
  <c r="D8" i="271"/>
  <c r="D23" i="270"/>
  <c r="C26" i="270" s="1"/>
  <c r="F21" i="270"/>
  <c r="D20" i="270"/>
  <c r="C17" i="270"/>
  <c r="D16" i="270"/>
  <c r="D14" i="270"/>
  <c r="D19" i="270" s="1"/>
  <c r="D21" i="270" s="1"/>
  <c r="D22" i="270" s="1"/>
  <c r="D13" i="270"/>
  <c r="D8" i="270"/>
  <c r="D24" i="269"/>
  <c r="D23" i="269"/>
  <c r="C26" i="269" s="1"/>
  <c r="F21" i="269"/>
  <c r="C17" i="269"/>
  <c r="D16" i="269"/>
  <c r="D20" i="269" s="1"/>
  <c r="D14" i="269"/>
  <c r="D19" i="269" s="1"/>
  <c r="D21" i="269" s="1"/>
  <c r="D22" i="269" s="1"/>
  <c r="D13" i="269"/>
  <c r="D8" i="269"/>
  <c r="D12" i="269" s="1"/>
  <c r="D23" i="268"/>
  <c r="C26" i="268" s="1"/>
  <c r="F21" i="268"/>
  <c r="C17" i="268"/>
  <c r="D16" i="268"/>
  <c r="D20" i="268" s="1"/>
  <c r="D14" i="268"/>
  <c r="D19" i="268" s="1"/>
  <c r="D21" i="268" s="1"/>
  <c r="D22" i="268" s="1"/>
  <c r="D13" i="268"/>
  <c r="D12" i="268"/>
  <c r="D8" i="268"/>
  <c r="F21" i="267"/>
  <c r="D16" i="267"/>
  <c r="D20" i="267" s="1"/>
  <c r="C17" i="267"/>
  <c r="D8" i="267"/>
  <c r="F21" i="266"/>
  <c r="D20" i="266"/>
  <c r="D16" i="266"/>
  <c r="D14" i="266"/>
  <c r="D19" i="266" s="1"/>
  <c r="D21" i="266" s="1"/>
  <c r="D22" i="266" s="1"/>
  <c r="D13" i="266"/>
  <c r="C17" i="266"/>
  <c r="D8" i="266"/>
  <c r="D23" i="266" s="1"/>
  <c r="F21" i="265"/>
  <c r="D20" i="265"/>
  <c r="D16" i="265"/>
  <c r="C17" i="265"/>
  <c r="D8" i="265"/>
  <c r="F21" i="264"/>
  <c r="D20" i="264"/>
  <c r="C17" i="264"/>
  <c r="D16" i="264"/>
  <c r="D8" i="264"/>
  <c r="D12" i="264" s="1"/>
  <c r="F21" i="263"/>
  <c r="D16" i="263"/>
  <c r="D20" i="263" s="1"/>
  <c r="D23" i="263"/>
  <c r="D8" i="263"/>
  <c r="F21" i="262"/>
  <c r="D20" i="262"/>
  <c r="C17" i="262"/>
  <c r="D16" i="262"/>
  <c r="D14" i="262"/>
  <c r="D19" i="262" s="1"/>
  <c r="D21" i="262" s="1"/>
  <c r="D22" i="262" s="1"/>
  <c r="D13" i="262"/>
  <c r="D8" i="262"/>
  <c r="D12" i="262" s="1"/>
  <c r="F21" i="261"/>
  <c r="D19" i="261"/>
  <c r="D21" i="261" s="1"/>
  <c r="D22" i="261" s="1"/>
  <c r="C17" i="261"/>
  <c r="D16" i="261"/>
  <c r="D20" i="261" s="1"/>
  <c r="D14" i="261"/>
  <c r="D13" i="261"/>
  <c r="D12" i="261"/>
  <c r="D8" i="261"/>
  <c r="D23" i="261" s="1"/>
  <c r="D24" i="261" s="1"/>
  <c r="D23" i="260"/>
  <c r="C26" i="260" s="1"/>
  <c r="F21" i="260"/>
  <c r="C17" i="260"/>
  <c r="D16" i="260"/>
  <c r="D20" i="260" s="1"/>
  <c r="D14" i="260"/>
  <c r="D19" i="260" s="1"/>
  <c r="D21" i="260" s="1"/>
  <c r="D22" i="260" s="1"/>
  <c r="D13" i="260"/>
  <c r="D12" i="260"/>
  <c r="D8" i="260"/>
  <c r="F21" i="259"/>
  <c r="D16" i="259"/>
  <c r="D20" i="259" s="1"/>
  <c r="D14" i="259"/>
  <c r="D19" i="259" s="1"/>
  <c r="D21" i="259" s="1"/>
  <c r="D22" i="259" s="1"/>
  <c r="C17" i="259"/>
  <c r="D8" i="259"/>
  <c r="D23" i="259" s="1"/>
  <c r="C26" i="259" s="1"/>
  <c r="F21" i="258"/>
  <c r="D20" i="258"/>
  <c r="D16" i="258"/>
  <c r="D14" i="258"/>
  <c r="D19" i="258" s="1"/>
  <c r="D21" i="258" s="1"/>
  <c r="D22" i="258" s="1"/>
  <c r="D13" i="258"/>
  <c r="C17" i="258"/>
  <c r="D8" i="258"/>
  <c r="D23" i="258" s="1"/>
  <c r="F21" i="257"/>
  <c r="D20" i="257"/>
  <c r="D16" i="257"/>
  <c r="C17" i="257"/>
  <c r="D8" i="257"/>
  <c r="D12" i="257" s="1"/>
  <c r="F21" i="256"/>
  <c r="D20" i="256"/>
  <c r="D16" i="256"/>
  <c r="D23" i="256"/>
  <c r="D8" i="256"/>
  <c r="F21" i="255"/>
  <c r="D20" i="255"/>
  <c r="D16" i="255"/>
  <c r="D8" i="255"/>
  <c r="D23" i="255" s="1"/>
  <c r="F21" i="254"/>
  <c r="D20" i="254"/>
  <c r="D19" i="254"/>
  <c r="D21" i="254" s="1"/>
  <c r="D22" i="254" s="1"/>
  <c r="C17" i="254"/>
  <c r="D16" i="254"/>
  <c r="D14" i="254"/>
  <c r="D13" i="254"/>
  <c r="D8" i="254"/>
  <c r="D12" i="254" s="1"/>
  <c r="D23" i="253"/>
  <c r="C26" i="253" s="1"/>
  <c r="F21" i="253"/>
  <c r="C17" i="253"/>
  <c r="D16" i="253"/>
  <c r="D20" i="253" s="1"/>
  <c r="D14" i="253"/>
  <c r="D19" i="253" s="1"/>
  <c r="D21" i="253" s="1"/>
  <c r="D22" i="253" s="1"/>
  <c r="D13" i="253"/>
  <c r="D12" i="253"/>
  <c r="D8" i="253"/>
  <c r="F21" i="252"/>
  <c r="C17" i="252"/>
  <c r="D16" i="252"/>
  <c r="D20" i="252" s="1"/>
  <c r="D14" i="252"/>
  <c r="D19" i="252" s="1"/>
  <c r="D21" i="252" s="1"/>
  <c r="D22" i="252" s="1"/>
  <c r="D13" i="252"/>
  <c r="D8" i="252"/>
  <c r="D12" i="252" s="1"/>
  <c r="D23" i="251"/>
  <c r="C26" i="251" s="1"/>
  <c r="F21" i="251"/>
  <c r="D16" i="251"/>
  <c r="D20" i="251" s="1"/>
  <c r="D14" i="251"/>
  <c r="D19" i="251" s="1"/>
  <c r="D21" i="251" s="1"/>
  <c r="D22" i="251" s="1"/>
  <c r="D13" i="251"/>
  <c r="C17" i="251"/>
  <c r="D8" i="251"/>
  <c r="F21" i="250"/>
  <c r="D20" i="250"/>
  <c r="D16" i="250"/>
  <c r="D14" i="250"/>
  <c r="D19" i="250" s="1"/>
  <c r="D21" i="250" s="1"/>
  <c r="D22" i="250" s="1"/>
  <c r="D13" i="250"/>
  <c r="D12" i="250"/>
  <c r="C17" i="250"/>
  <c r="D8" i="250"/>
  <c r="D23" i="250" s="1"/>
  <c r="F21" i="249"/>
  <c r="D20" i="249"/>
  <c r="D16" i="249"/>
  <c r="C17" i="249"/>
  <c r="D8" i="249"/>
  <c r="D12" i="249" s="1"/>
  <c r="F21" i="248"/>
  <c r="D20" i="248"/>
  <c r="D16" i="248"/>
  <c r="D8" i="248"/>
  <c r="D23" i="248" s="1"/>
  <c r="F21" i="247"/>
  <c r="D20" i="247"/>
  <c r="D16" i="247"/>
  <c r="D23" i="247"/>
  <c r="D8" i="247"/>
  <c r="F21" i="246"/>
  <c r="D20" i="246"/>
  <c r="C17" i="246"/>
  <c r="D16" i="246"/>
  <c r="D14" i="246"/>
  <c r="D19" i="246" s="1"/>
  <c r="D21" i="246" s="1"/>
  <c r="D22" i="246" s="1"/>
  <c r="D13" i="246"/>
  <c r="D8" i="246"/>
  <c r="D12" i="246" s="1"/>
  <c r="F21" i="245"/>
  <c r="D19" i="245"/>
  <c r="D21" i="245" s="1"/>
  <c r="D22" i="245" s="1"/>
  <c r="C17" i="245"/>
  <c r="D16" i="245"/>
  <c r="D20" i="245" s="1"/>
  <c r="D14" i="245"/>
  <c r="D13" i="245"/>
  <c r="D8" i="245"/>
  <c r="D12" i="245" s="1"/>
  <c r="F21" i="244"/>
  <c r="C17" i="244"/>
  <c r="D16" i="244"/>
  <c r="D20" i="244" s="1"/>
  <c r="D14" i="244"/>
  <c r="D19" i="244" s="1"/>
  <c r="D21" i="244" s="1"/>
  <c r="D22" i="244" s="1"/>
  <c r="D13" i="244"/>
  <c r="D8" i="244"/>
  <c r="D12" i="244" s="1"/>
  <c r="D23" i="243"/>
  <c r="C26" i="243" s="1"/>
  <c r="F21" i="243"/>
  <c r="D16" i="243"/>
  <c r="D20" i="243" s="1"/>
  <c r="D14" i="243"/>
  <c r="D19" i="243" s="1"/>
  <c r="D21" i="243" s="1"/>
  <c r="D22" i="243" s="1"/>
  <c r="D13" i="243"/>
  <c r="C17" i="243"/>
  <c r="D8" i="243"/>
  <c r="F21" i="242"/>
  <c r="D20" i="242"/>
  <c r="D16" i="242"/>
  <c r="D14" i="242"/>
  <c r="D19" i="242" s="1"/>
  <c r="D21" i="242" s="1"/>
  <c r="D22" i="242" s="1"/>
  <c r="D13" i="242"/>
  <c r="D12" i="242"/>
  <c r="C17" i="242"/>
  <c r="D8" i="242"/>
  <c r="D23" i="242" s="1"/>
  <c r="F21" i="241"/>
  <c r="D20" i="241"/>
  <c r="D16" i="241"/>
  <c r="C17" i="241"/>
  <c r="D8" i="241"/>
  <c r="D12" i="241" s="1"/>
  <c r="F21" i="240"/>
  <c r="D20" i="240"/>
  <c r="D16" i="240"/>
  <c r="D8" i="240"/>
  <c r="D23" i="240" s="1"/>
  <c r="F21" i="239"/>
  <c r="D20" i="239"/>
  <c r="D16" i="239"/>
  <c r="D23" i="239"/>
  <c r="D8" i="239"/>
  <c r="F21" i="238"/>
  <c r="D20" i="238"/>
  <c r="D19" i="238"/>
  <c r="D21" i="238" s="1"/>
  <c r="D22" i="238" s="1"/>
  <c r="C17" i="238"/>
  <c r="D16" i="238"/>
  <c r="D14" i="238"/>
  <c r="D13" i="238"/>
  <c r="D8" i="238"/>
  <c r="D12" i="238" s="1"/>
  <c r="F21" i="237"/>
  <c r="C17" i="237"/>
  <c r="D16" i="237"/>
  <c r="D20" i="237" s="1"/>
  <c r="D14" i="237"/>
  <c r="D19" i="237" s="1"/>
  <c r="D21" i="237" s="1"/>
  <c r="D22" i="237" s="1"/>
  <c r="D13" i="237"/>
  <c r="D8" i="237"/>
  <c r="D23" i="237" s="1"/>
  <c r="F21" i="236"/>
  <c r="C17" i="236"/>
  <c r="D16" i="236"/>
  <c r="D20" i="236" s="1"/>
  <c r="D14" i="236"/>
  <c r="D19" i="236" s="1"/>
  <c r="D21" i="236" s="1"/>
  <c r="D22" i="236" s="1"/>
  <c r="D13" i="236"/>
  <c r="D8" i="236"/>
  <c r="D23" i="236" s="1"/>
  <c r="D24" i="236" s="1"/>
  <c r="F21" i="235"/>
  <c r="D16" i="235"/>
  <c r="D20" i="235" s="1"/>
  <c r="D14" i="235"/>
  <c r="D19" i="235" s="1"/>
  <c r="D21" i="235" s="1"/>
  <c r="D22" i="235" s="1"/>
  <c r="D13" i="235"/>
  <c r="C17" i="235"/>
  <c r="D8" i="235"/>
  <c r="D23" i="235" s="1"/>
  <c r="C26" i="235" s="1"/>
  <c r="F21" i="234"/>
  <c r="D20" i="234"/>
  <c r="D16" i="234"/>
  <c r="D14" i="234"/>
  <c r="D19" i="234" s="1"/>
  <c r="D21" i="234" s="1"/>
  <c r="D22" i="234" s="1"/>
  <c r="D13" i="234"/>
  <c r="C17" i="234"/>
  <c r="D8" i="234"/>
  <c r="D23" i="234" s="1"/>
  <c r="F21" i="233"/>
  <c r="D20" i="233"/>
  <c r="D16" i="233"/>
  <c r="C17" i="233"/>
  <c r="D8" i="233"/>
  <c r="F21" i="232"/>
  <c r="D20" i="232"/>
  <c r="D16" i="232"/>
  <c r="D23" i="232"/>
  <c r="D8" i="232"/>
  <c r="F21" i="231"/>
  <c r="D20" i="231"/>
  <c r="D16" i="231"/>
  <c r="D8" i="231"/>
  <c r="D23" i="231" s="1"/>
  <c r="D23" i="230"/>
  <c r="D24" i="230" s="1"/>
  <c r="F21" i="230"/>
  <c r="D20" i="230"/>
  <c r="C17" i="230"/>
  <c r="D16" i="230"/>
  <c r="D14" i="230"/>
  <c r="D19" i="230" s="1"/>
  <c r="D21" i="230" s="1"/>
  <c r="D22" i="230" s="1"/>
  <c r="D13" i="230"/>
  <c r="D8" i="230"/>
  <c r="D12" i="230" s="1"/>
  <c r="D23" i="229"/>
  <c r="C26" i="229" s="1"/>
  <c r="F21" i="229"/>
  <c r="D19" i="229"/>
  <c r="D21" i="229" s="1"/>
  <c r="D22" i="229" s="1"/>
  <c r="C17" i="229"/>
  <c r="D16" i="229"/>
  <c r="D20" i="229" s="1"/>
  <c r="D14" i="229"/>
  <c r="D13" i="229"/>
  <c r="D8" i="229"/>
  <c r="D12" i="229" s="1"/>
  <c r="F21" i="228"/>
  <c r="C17" i="228"/>
  <c r="D16" i="228"/>
  <c r="D20" i="228" s="1"/>
  <c r="D14" i="228"/>
  <c r="D19" i="228" s="1"/>
  <c r="D21" i="228" s="1"/>
  <c r="D22" i="228" s="1"/>
  <c r="D13" i="228"/>
  <c r="D8" i="228"/>
  <c r="D23" i="228" s="1"/>
  <c r="D24" i="228" s="1"/>
  <c r="F21" i="227"/>
  <c r="D16" i="227"/>
  <c r="D20" i="227" s="1"/>
  <c r="D14" i="227"/>
  <c r="D19" i="227" s="1"/>
  <c r="D21" i="227" s="1"/>
  <c r="D22" i="227" s="1"/>
  <c r="D13" i="227"/>
  <c r="C17" i="227"/>
  <c r="D8" i="227"/>
  <c r="D23" i="227" s="1"/>
  <c r="D24" i="227" s="1"/>
  <c r="F21" i="226"/>
  <c r="D20" i="226"/>
  <c r="D16" i="226"/>
  <c r="D14" i="226"/>
  <c r="D19" i="226" s="1"/>
  <c r="D21" i="226" s="1"/>
  <c r="D22" i="226" s="1"/>
  <c r="D13" i="226"/>
  <c r="C17" i="226"/>
  <c r="D8" i="226"/>
  <c r="D23" i="226" s="1"/>
  <c r="F21" i="225"/>
  <c r="D20" i="225"/>
  <c r="D16" i="225"/>
  <c r="C17" i="225"/>
  <c r="D8" i="225"/>
  <c r="B6" i="224"/>
  <c r="B7" i="224"/>
  <c r="B8" i="224"/>
  <c r="B9" i="224"/>
  <c r="B10" i="224"/>
  <c r="B11" i="224"/>
  <c r="B12" i="224"/>
  <c r="B13" i="224"/>
  <c r="B14" i="224"/>
  <c r="B15" i="224"/>
  <c r="B16" i="224"/>
  <c r="B17" i="224"/>
  <c r="B18" i="224"/>
  <c r="B19" i="224"/>
  <c r="B20" i="224"/>
  <c r="B21" i="224"/>
  <c r="B22" i="224"/>
  <c r="B23" i="224"/>
  <c r="B24" i="224"/>
  <c r="B25" i="224"/>
  <c r="B5" i="224"/>
  <c r="C6" i="224"/>
  <c r="C7" i="224"/>
  <c r="C8" i="224"/>
  <c r="C9" i="224"/>
  <c r="C10" i="224"/>
  <c r="C11" i="224"/>
  <c r="C12" i="224"/>
  <c r="C13" i="224"/>
  <c r="C14" i="224"/>
  <c r="C15" i="224"/>
  <c r="C16" i="224"/>
  <c r="C17" i="224"/>
  <c r="C19" i="224"/>
  <c r="C20" i="224"/>
  <c r="C21" i="224"/>
  <c r="C22" i="224"/>
  <c r="C23" i="224"/>
  <c r="C24" i="224"/>
  <c r="C25" i="224"/>
  <c r="C5" i="224"/>
  <c r="D24" i="237" l="1"/>
  <c r="C26" i="237"/>
  <c r="D12" i="228"/>
  <c r="C26" i="230"/>
  <c r="D12" i="236"/>
  <c r="D12" i="237"/>
  <c r="D23" i="244"/>
  <c r="C26" i="244" s="1"/>
  <c r="D23" i="252"/>
  <c r="D23" i="238"/>
  <c r="D24" i="238" s="1"/>
  <c r="D23" i="245"/>
  <c r="D23" i="264"/>
  <c r="D12" i="226"/>
  <c r="D12" i="234"/>
  <c r="D24" i="253"/>
  <c r="D24" i="260"/>
  <c r="D23" i="262"/>
  <c r="C26" i="262" s="1"/>
  <c r="D23" i="254"/>
  <c r="C26" i="254" s="1"/>
  <c r="C26" i="238"/>
  <c r="C26" i="261"/>
  <c r="D24" i="229"/>
  <c r="C26" i="231"/>
  <c r="D24" i="231"/>
  <c r="C26" i="255"/>
  <c r="D24" i="255"/>
  <c r="C26" i="271"/>
  <c r="D24" i="271"/>
  <c r="C26" i="226"/>
  <c r="D24" i="226"/>
  <c r="C26" i="250"/>
  <c r="D24" i="250"/>
  <c r="C26" i="266"/>
  <c r="D24" i="266"/>
  <c r="D24" i="240"/>
  <c r="C26" i="240"/>
  <c r="C26" i="247"/>
  <c r="D24" i="247"/>
  <c r="C26" i="263"/>
  <c r="D24" i="263"/>
  <c r="C26" i="242"/>
  <c r="D24" i="242"/>
  <c r="D24" i="272"/>
  <c r="C26" i="272"/>
  <c r="D24" i="232"/>
  <c r="C26" i="232"/>
  <c r="C26" i="239"/>
  <c r="D24" i="239"/>
  <c r="D24" i="256"/>
  <c r="C26" i="256"/>
  <c r="C26" i="234"/>
  <c r="D24" i="234"/>
  <c r="D24" i="248"/>
  <c r="C26" i="248"/>
  <c r="C26" i="258"/>
  <c r="D24" i="258"/>
  <c r="D24" i="264"/>
  <c r="C26" i="264"/>
  <c r="C17" i="232"/>
  <c r="C17" i="240"/>
  <c r="D23" i="246"/>
  <c r="C17" i="248"/>
  <c r="C17" i="256"/>
  <c r="D12" i="227"/>
  <c r="C17" i="231"/>
  <c r="D12" i="235"/>
  <c r="C17" i="239"/>
  <c r="D12" i="243"/>
  <c r="C17" i="247"/>
  <c r="D12" i="251"/>
  <c r="D24" i="254"/>
  <c r="C17" i="255"/>
  <c r="D12" i="259"/>
  <c r="D24" i="262"/>
  <c r="C17" i="263"/>
  <c r="D12" i="267"/>
  <c r="D24" i="270"/>
  <c r="C17" i="271"/>
  <c r="D12" i="258"/>
  <c r="D13" i="259"/>
  <c r="D12" i="266"/>
  <c r="D13" i="267"/>
  <c r="D12" i="265"/>
  <c r="D14" i="267"/>
  <c r="D19" i="267" s="1"/>
  <c r="D21" i="267" s="1"/>
  <c r="D22" i="267" s="1"/>
  <c r="D23" i="267"/>
  <c r="D24" i="268"/>
  <c r="D13" i="249"/>
  <c r="D24" i="251"/>
  <c r="D12" i="256"/>
  <c r="D13" i="257"/>
  <c r="D24" i="259"/>
  <c r="D13" i="265"/>
  <c r="D13" i="273"/>
  <c r="C26" i="228"/>
  <c r="D12" i="232"/>
  <c r="D13" i="233"/>
  <c r="D24" i="235"/>
  <c r="D13" i="241"/>
  <c r="D24" i="243"/>
  <c r="D14" i="225"/>
  <c r="D19" i="225" s="1"/>
  <c r="D21" i="225" s="1"/>
  <c r="D22" i="225" s="1"/>
  <c r="D23" i="225"/>
  <c r="C26" i="227"/>
  <c r="D12" i="231"/>
  <c r="D13" i="232"/>
  <c r="D14" i="233"/>
  <c r="D19" i="233" s="1"/>
  <c r="D21" i="233" s="1"/>
  <c r="D22" i="233" s="1"/>
  <c r="D23" i="233"/>
  <c r="D12" i="239"/>
  <c r="D13" i="240"/>
  <c r="D14" i="241"/>
  <c r="D19" i="241" s="1"/>
  <c r="D21" i="241" s="1"/>
  <c r="D22" i="241" s="1"/>
  <c r="D23" i="241"/>
  <c r="D12" i="247"/>
  <c r="D13" i="248"/>
  <c r="D14" i="249"/>
  <c r="D19" i="249" s="1"/>
  <c r="D21" i="249" s="1"/>
  <c r="D22" i="249" s="1"/>
  <c r="D23" i="249"/>
  <c r="D12" i="255"/>
  <c r="D13" i="256"/>
  <c r="D14" i="257"/>
  <c r="D19" i="257" s="1"/>
  <c r="D21" i="257" s="1"/>
  <c r="D22" i="257" s="1"/>
  <c r="D23" i="257"/>
  <c r="D12" i="263"/>
  <c r="D13" i="264"/>
  <c r="D14" i="265"/>
  <c r="D19" i="265" s="1"/>
  <c r="D21" i="265" s="1"/>
  <c r="D22" i="265" s="1"/>
  <c r="D23" i="265"/>
  <c r="D12" i="271"/>
  <c r="D13" i="272"/>
  <c r="D14" i="273"/>
  <c r="D19" i="273" s="1"/>
  <c r="D21" i="273" s="1"/>
  <c r="D22" i="273" s="1"/>
  <c r="D23" i="273"/>
  <c r="C26" i="236"/>
  <c r="D12" i="240"/>
  <c r="D12" i="248"/>
  <c r="D13" i="231"/>
  <c r="D14" i="232"/>
  <c r="D19" i="232" s="1"/>
  <c r="D21" i="232" s="1"/>
  <c r="D22" i="232" s="1"/>
  <c r="D13" i="239"/>
  <c r="D14" i="240"/>
  <c r="D19" i="240" s="1"/>
  <c r="D21" i="240" s="1"/>
  <c r="D22" i="240" s="1"/>
  <c r="D13" i="247"/>
  <c r="D14" i="248"/>
  <c r="D19" i="248" s="1"/>
  <c r="D21" i="248" s="1"/>
  <c r="D22" i="248" s="1"/>
  <c r="D13" i="255"/>
  <c r="D14" i="256"/>
  <c r="D19" i="256" s="1"/>
  <c r="D21" i="256" s="1"/>
  <c r="D22" i="256" s="1"/>
  <c r="D13" i="263"/>
  <c r="D14" i="264"/>
  <c r="D19" i="264" s="1"/>
  <c r="D21" i="264" s="1"/>
  <c r="D22" i="264" s="1"/>
  <c r="D12" i="270"/>
  <c r="D13" i="271"/>
  <c r="D14" i="272"/>
  <c r="D19" i="272" s="1"/>
  <c r="D21" i="272" s="1"/>
  <c r="D22" i="272" s="1"/>
  <c r="D12" i="225"/>
  <c r="D12" i="233"/>
  <c r="D13" i="225"/>
  <c r="D14" i="231"/>
  <c r="D19" i="231" s="1"/>
  <c r="D21" i="231" s="1"/>
  <c r="D22" i="231" s="1"/>
  <c r="D14" i="239"/>
  <c r="D19" i="239" s="1"/>
  <c r="D21" i="239" s="1"/>
  <c r="D22" i="239" s="1"/>
  <c r="D14" i="247"/>
  <c r="D19" i="247" s="1"/>
  <c r="D21" i="247" s="1"/>
  <c r="D22" i="247" s="1"/>
  <c r="D14" i="255"/>
  <c r="D19" i="255" s="1"/>
  <c r="D21" i="255" s="1"/>
  <c r="D22" i="255" s="1"/>
  <c r="D14" i="263"/>
  <c r="D19" i="263" s="1"/>
  <c r="D21" i="263" s="1"/>
  <c r="D22" i="263" s="1"/>
  <c r="D14" i="271"/>
  <c r="D19" i="271" s="1"/>
  <c r="D21" i="271" s="1"/>
  <c r="D22" i="271" s="1"/>
  <c r="C26" i="252" l="1"/>
  <c r="D24" i="252"/>
  <c r="D24" i="244"/>
  <c r="D24" i="245"/>
  <c r="C26" i="245"/>
  <c r="C26" i="241"/>
  <c r="D24" i="241"/>
  <c r="D24" i="225"/>
  <c r="C26" i="267"/>
  <c r="D24" i="267"/>
  <c r="C26" i="246"/>
  <c r="D24" i="246"/>
  <c r="C26" i="257"/>
  <c r="D24" i="257"/>
  <c r="C26" i="265"/>
  <c r="D24" i="265"/>
  <c r="C26" i="249"/>
  <c r="D24" i="249"/>
  <c r="C26" i="233"/>
  <c r="D24" i="233"/>
  <c r="C26" i="273"/>
  <c r="D24" i="273"/>
  <c r="F21" i="58" l="1"/>
  <c r="B6" i="59" l="1"/>
  <c r="B7" i="59"/>
  <c r="B8" i="59"/>
  <c r="B9" i="59"/>
  <c r="B10" i="59"/>
  <c r="B11" i="59"/>
  <c r="B12" i="59"/>
  <c r="B13" i="59"/>
  <c r="B14" i="59"/>
  <c r="B15" i="59"/>
  <c r="B16" i="59"/>
  <c r="B17" i="59"/>
  <c r="B18" i="59"/>
  <c r="B19" i="59"/>
  <c r="B20" i="59"/>
  <c r="B21" i="59"/>
  <c r="B22" i="59"/>
  <c r="B23" i="59"/>
  <c r="B24" i="59"/>
  <c r="B25" i="59"/>
  <c r="B26" i="59"/>
  <c r="B27" i="59"/>
  <c r="B28" i="59"/>
  <c r="B29" i="59"/>
  <c r="B30" i="59"/>
  <c r="B31" i="59"/>
  <c r="B32" i="59"/>
  <c r="B33" i="59"/>
  <c r="B34" i="59"/>
  <c r="B35" i="59"/>
  <c r="B36" i="59"/>
  <c r="B37" i="59"/>
  <c r="B38" i="59"/>
  <c r="B39" i="59"/>
  <c r="B40" i="59"/>
  <c r="B41" i="59"/>
  <c r="B42" i="59"/>
  <c r="B43" i="59"/>
  <c r="B44" i="59"/>
  <c r="B45" i="59"/>
  <c r="B46" i="59"/>
  <c r="B47" i="59"/>
  <c r="B48" i="59"/>
  <c r="B49" i="59"/>
  <c r="B50" i="59"/>
  <c r="B51" i="59"/>
  <c r="B52" i="59"/>
  <c r="B53" i="59"/>
  <c r="C9" i="59" a="1"/>
  <c r="C15" i="59" a="1"/>
  <c r="D31" i="59" a="1"/>
  <c r="D8" i="59" a="1"/>
  <c r="E28" i="59" a="1"/>
  <c r="D52" i="59" a="1"/>
  <c r="E25" i="59" a="1"/>
  <c r="C32" i="59" a="1"/>
  <c r="C50" i="59" a="1"/>
  <c r="D50" i="59" a="1"/>
  <c r="D29" i="59" a="1"/>
  <c r="D22" i="59" a="1"/>
  <c r="E17" i="59" a="1"/>
  <c r="D26" i="59" a="1"/>
  <c r="C13" i="59" a="1"/>
  <c r="E44" i="59" a="1"/>
  <c r="E10" i="59" a="1"/>
  <c r="E49" i="59" a="1"/>
  <c r="C14" i="59" a="1"/>
  <c r="D53" i="59" a="1"/>
  <c r="E23" i="59" a="1"/>
  <c r="D42" i="59" a="1"/>
  <c r="D39" i="59" a="1"/>
  <c r="C26" i="59" a="1"/>
  <c r="C28" i="59" a="1"/>
  <c r="E18" i="59" a="1"/>
  <c r="D7" i="59" a="1"/>
  <c r="D38" i="59" a="1"/>
  <c r="C6" i="59" a="1"/>
  <c r="D47" i="59" a="1"/>
  <c r="D36" i="59" a="1"/>
  <c r="E6" i="59" a="1"/>
  <c r="E41" i="59" a="1"/>
  <c r="D21" i="59" a="1"/>
  <c r="D32" i="59" a="1"/>
  <c r="C48" i="59" a="1"/>
  <c r="E31" i="59" a="1"/>
  <c r="C24" i="59" a="1"/>
  <c r="E38" i="59" a="1"/>
  <c r="D23" i="59" a="1"/>
  <c r="E12" i="59" a="1"/>
  <c r="E36" i="59" a="1"/>
  <c r="C30" i="59" a="1"/>
  <c r="D6" i="59" a="1"/>
  <c r="E34" i="59" a="1"/>
  <c r="E20" i="59" a="1"/>
  <c r="C41" i="59" a="1"/>
  <c r="E14" i="59" a="1"/>
  <c r="C34" i="59" a="1"/>
  <c r="D20" i="59" a="1"/>
  <c r="E26" i="59" a="1"/>
  <c r="E42" i="59" a="1"/>
  <c r="C37" i="59" a="1"/>
  <c r="D48" i="59" a="1"/>
  <c r="C42" i="59" a="1"/>
  <c r="D10" i="59" a="1"/>
  <c r="C18" i="59" a="1"/>
  <c r="E22" i="59" a="1"/>
  <c r="C40" i="59" a="1"/>
  <c r="C12" i="59" a="1"/>
  <c r="D24" i="59" a="1"/>
  <c r="D45" i="59" a="1"/>
  <c r="C52" i="59" a="1"/>
  <c r="E33" i="59" a="1"/>
  <c r="C29" i="59" a="1"/>
  <c r="C8" i="59" a="1"/>
  <c r="D44" i="59" a="1"/>
  <c r="C44" i="59" a="1"/>
  <c r="E39" i="59" a="1"/>
  <c r="C25" i="59" a="1"/>
  <c r="C21" i="59" a="1"/>
  <c r="D37" i="59" a="1"/>
  <c r="C33" i="59" a="1"/>
  <c r="E30" i="59" a="1"/>
  <c r="C17" i="59" a="1"/>
  <c r="E15" i="59" a="1"/>
  <c r="C10" i="59" a="1"/>
  <c r="D34" i="59" a="1"/>
  <c r="D30" i="59" a="1"/>
  <c r="D40" i="59" a="1"/>
  <c r="C7" i="59" a="1"/>
  <c r="C38" i="59" a="1"/>
  <c r="C36" i="59" a="1"/>
  <c r="C45" i="59" a="1"/>
  <c r="C20" i="59" a="1"/>
  <c r="D18" i="59" a="1"/>
  <c r="C22" i="59" a="1"/>
  <c r="C11" i="59" a="1"/>
  <c r="D12" i="59" a="1"/>
  <c r="D14" i="59" a="1"/>
  <c r="C46" i="59" a="1"/>
  <c r="C53" i="59" a="1"/>
  <c r="D15" i="59" a="1"/>
  <c r="D13" i="59" a="1"/>
  <c r="D16" i="59" a="1"/>
  <c r="C49" i="59" a="1"/>
  <c r="E9" i="59" a="1"/>
  <c r="E47" i="59" a="1"/>
  <c r="E7" i="59" a="1"/>
  <c r="D28" i="59" a="1"/>
  <c r="C16" i="59" a="1"/>
  <c r="E46" i="59" a="1"/>
  <c r="E52" i="59" a="1"/>
  <c r="D46" i="59" a="1"/>
  <c r="E50" i="59" a="1"/>
  <c r="D48" i="59" l="1"/>
  <c r="E23" i="59"/>
  <c r="C11" i="59"/>
  <c r="D50" i="59"/>
  <c r="E47" i="59"/>
  <c r="D40" i="59"/>
  <c r="E36" i="59"/>
  <c r="D22" i="59"/>
  <c r="D18" i="59"/>
  <c r="C15" i="59"/>
  <c r="C25" i="59"/>
  <c r="D42" i="59"/>
  <c r="E28" i="59"/>
  <c r="C9" i="59"/>
  <c r="D53" i="59"/>
  <c r="C49" i="59"/>
  <c r="C24" i="59"/>
  <c r="D21" i="59"/>
  <c r="C17" i="59"/>
  <c r="C32" i="59"/>
  <c r="E39" i="59"/>
  <c r="D14" i="59"/>
  <c r="E52" i="59"/>
  <c r="D34" i="59"/>
  <c r="E31" i="59"/>
  <c r="D24" i="59"/>
  <c r="E20" i="59"/>
  <c r="D13" i="59"/>
  <c r="C8" i="59"/>
  <c r="D29" i="59"/>
  <c r="D32" i="59"/>
  <c r="C48" i="59"/>
  <c r="D45" i="59"/>
  <c r="C41" i="59"/>
  <c r="C16" i="59"/>
  <c r="D8" i="59"/>
  <c r="E44" i="59"/>
  <c r="D26" i="59"/>
  <c r="D16" i="59"/>
  <c r="C7" i="59"/>
  <c r="C40" i="59"/>
  <c r="D37" i="59"/>
  <c r="C33" i="59"/>
  <c r="D10" i="59"/>
  <c r="D6" i="59"/>
  <c r="E12" i="59"/>
  <c r="D47" i="59"/>
  <c r="C37" i="59"/>
  <c r="D31" i="59"/>
  <c r="E25" i="59"/>
  <c r="E17" i="59"/>
  <c r="D15" i="59"/>
  <c r="E9" i="59"/>
  <c r="D52" i="59"/>
  <c r="C50" i="59"/>
  <c r="E46" i="59"/>
  <c r="D44" i="59"/>
  <c r="C42" i="59"/>
  <c r="E38" i="59"/>
  <c r="D36" i="59"/>
  <c r="C34" i="59"/>
  <c r="E30" i="59"/>
  <c r="D28" i="59"/>
  <c r="C26" i="59"/>
  <c r="E22" i="59"/>
  <c r="D20" i="59"/>
  <c r="C18" i="59"/>
  <c r="E14" i="59"/>
  <c r="D12" i="59"/>
  <c r="C10" i="59"/>
  <c r="E6" i="59"/>
  <c r="C53" i="59"/>
  <c r="E33" i="59"/>
  <c r="C21" i="59"/>
  <c r="D39" i="59"/>
  <c r="D23" i="59"/>
  <c r="D7" i="59"/>
  <c r="C52" i="59"/>
  <c r="D46" i="59"/>
  <c r="C44" i="59"/>
  <c r="D38" i="59"/>
  <c r="C36" i="59"/>
  <c r="D30" i="59"/>
  <c r="C28" i="59"/>
  <c r="C20" i="59"/>
  <c r="C12" i="59"/>
  <c r="E41" i="59"/>
  <c r="C29" i="59"/>
  <c r="C13" i="59"/>
  <c r="E49" i="59"/>
  <c r="E50" i="59"/>
  <c r="C46" i="59"/>
  <c r="C38" i="59"/>
  <c r="E34" i="59"/>
  <c r="C30" i="59"/>
  <c r="E26" i="59"/>
  <c r="C22" i="59"/>
  <c r="E18" i="59"/>
  <c r="C14" i="59"/>
  <c r="E10" i="59"/>
  <c r="C6" i="59"/>
  <c r="C45" i="59"/>
  <c r="E42" i="59"/>
  <c r="E15" i="59"/>
  <c r="E7" i="59"/>
  <c r="H45" i="59" a="1"/>
  <c r="C31" i="59" a="1"/>
  <c r="H10" i="59" a="1"/>
  <c r="D41" i="59" a="1"/>
  <c r="D43" i="59" a="1"/>
  <c r="H36" i="59" a="1"/>
  <c r="E48" i="59" a="1"/>
  <c r="H28" i="59" a="1"/>
  <c r="E35" i="59" a="1"/>
  <c r="H46" i="59" a="1"/>
  <c r="C23" i="59" a="1"/>
  <c r="E16" i="59" a="1"/>
  <c r="H42" i="59" a="1"/>
  <c r="E43" i="59" a="1"/>
  <c r="C39" i="59" a="1"/>
  <c r="H6" i="59" a="1"/>
  <c r="C47" i="59" a="1"/>
  <c r="H15" i="59" a="1"/>
  <c r="H30" i="59" a="1"/>
  <c r="E53" i="59" a="1"/>
  <c r="H18" i="59" a="1"/>
  <c r="H34" i="59" a="1"/>
  <c r="H14" i="59" a="1"/>
  <c r="H29" i="59" a="1"/>
  <c r="D19" i="59" a="1"/>
  <c r="H50" i="59" a="1"/>
  <c r="H32" i="59" a="1"/>
  <c r="D9" i="59" a="1"/>
  <c r="H22" i="59" a="1"/>
  <c r="E11" i="59" a="1"/>
  <c r="H24" i="59" a="1"/>
  <c r="D49" i="59" a="1"/>
  <c r="E51" i="59" a="1"/>
  <c r="E29" i="59" a="1"/>
  <c r="H8" i="59" a="1"/>
  <c r="C43" i="59" a="1"/>
  <c r="D11" i="59" a="1"/>
  <c r="E45" i="59" a="1"/>
  <c r="H53" i="59" a="1"/>
  <c r="H38" i="59" a="1"/>
  <c r="E24" i="59" a="1"/>
  <c r="D17" i="59" a="1"/>
  <c r="E32" i="59" a="1"/>
  <c r="D33" i="59" a="1"/>
  <c r="H20" i="59" a="1"/>
  <c r="E19" i="59" a="1"/>
  <c r="C35" i="59" a="1"/>
  <c r="H13" i="59" a="1"/>
  <c r="H52" i="59" a="1"/>
  <c r="C51" i="59" a="1"/>
  <c r="C19" i="59" a="1"/>
  <c r="H44" i="59" a="1"/>
  <c r="H37" i="59" a="1"/>
  <c r="H40" i="59" a="1"/>
  <c r="H16" i="59" a="1"/>
  <c r="H48" i="59" a="1"/>
  <c r="E27" i="59" a="1"/>
  <c r="E8" i="59" a="1"/>
  <c r="D25" i="59" a="1"/>
  <c r="D35" i="59" a="1"/>
  <c r="E40" i="59" a="1"/>
  <c r="H21" i="59" a="1"/>
  <c r="E21" i="59" a="1"/>
  <c r="H7" i="59" a="1"/>
  <c r="E13" i="59" a="1"/>
  <c r="C27" i="59" a="1"/>
  <c r="E37" i="59" a="1"/>
  <c r="D27" i="59" a="1"/>
  <c r="D51" i="59" a="1"/>
  <c r="H12" i="59" a="1"/>
  <c r="H26" i="59" a="1"/>
  <c r="E37" i="59" l="1"/>
  <c r="E32" i="59"/>
  <c r="C23" i="59"/>
  <c r="D41" i="59"/>
  <c r="H28" i="59"/>
  <c r="H16" i="59"/>
  <c r="H32" i="59"/>
  <c r="H53" i="59"/>
  <c r="D11" i="59"/>
  <c r="E40" i="59"/>
  <c r="C47" i="59"/>
  <c r="C19" i="59"/>
  <c r="C27" i="59"/>
  <c r="C43" i="59"/>
  <c r="H52" i="59"/>
  <c r="H26" i="59"/>
  <c r="H29" i="59"/>
  <c r="H14" i="59"/>
  <c r="H40" i="59"/>
  <c r="E13" i="59"/>
  <c r="E45" i="59"/>
  <c r="E48" i="59"/>
  <c r="D25" i="59"/>
  <c r="E51" i="59"/>
  <c r="E35" i="59"/>
  <c r="H30" i="59"/>
  <c r="H12" i="59"/>
  <c r="H6" i="59"/>
  <c r="H7" i="59"/>
  <c r="C31" i="59"/>
  <c r="D49" i="59"/>
  <c r="D51" i="59"/>
  <c r="D35" i="59"/>
  <c r="H36" i="59"/>
  <c r="H10" i="59"/>
  <c r="H8" i="59"/>
  <c r="H13" i="59"/>
  <c r="H42" i="59"/>
  <c r="H50" i="59"/>
  <c r="E21" i="59"/>
  <c r="E53" i="59"/>
  <c r="D9" i="59"/>
  <c r="H38" i="59"/>
  <c r="E8" i="59"/>
  <c r="E11" i="59"/>
  <c r="D33" i="59"/>
  <c r="C51" i="59"/>
  <c r="C35" i="59"/>
  <c r="H20" i="59"/>
  <c r="H37" i="59"/>
  <c r="H24" i="59"/>
  <c r="H21" i="59"/>
  <c r="E29" i="59"/>
  <c r="E16" i="59"/>
  <c r="H15" i="59"/>
  <c r="C39" i="59"/>
  <c r="E19" i="59"/>
  <c r="E27" i="59"/>
  <c r="E43" i="59"/>
  <c r="H46" i="59"/>
  <c r="H44" i="59"/>
  <c r="H45" i="59"/>
  <c r="H18" i="59"/>
  <c r="H48" i="59"/>
  <c r="E24" i="59"/>
  <c r="D17" i="59"/>
  <c r="D19" i="59"/>
  <c r="D27" i="59"/>
  <c r="D43" i="59"/>
  <c r="H34" i="59"/>
  <c r="H22" i="59"/>
  <c r="F10" i="59"/>
  <c r="G10" i="59"/>
  <c r="G6" i="59"/>
  <c r="F6" i="59"/>
  <c r="F52" i="59"/>
  <c r="G52" i="59"/>
  <c r="F36" i="59"/>
  <c r="G36" i="59"/>
  <c r="F50" i="59"/>
  <c r="G50" i="59"/>
  <c r="G30" i="59"/>
  <c r="F30" i="59"/>
  <c r="F12" i="59"/>
  <c r="G12" i="59"/>
  <c r="F7" i="59"/>
  <c r="G7" i="59"/>
  <c r="F18" i="59"/>
  <c r="G18" i="59"/>
  <c r="F49" i="59"/>
  <c r="G49" i="59"/>
  <c r="F9" i="59"/>
  <c r="G9" i="59"/>
  <c r="F44" i="59"/>
  <c r="G44" i="59"/>
  <c r="F39" i="59"/>
  <c r="G39" i="59"/>
  <c r="F28" i="59"/>
  <c r="G28" i="59"/>
  <c r="F47" i="59"/>
  <c r="G47" i="59"/>
  <c r="F15" i="59"/>
  <c r="G15" i="59"/>
  <c r="G14" i="59"/>
  <c r="F14" i="59"/>
  <c r="F42" i="59"/>
  <c r="G42" i="59"/>
  <c r="F26" i="59"/>
  <c r="G26" i="59"/>
  <c r="G38" i="59"/>
  <c r="F38" i="59"/>
  <c r="F17" i="59"/>
  <c r="G17" i="59"/>
  <c r="F20" i="59"/>
  <c r="G20" i="59"/>
  <c r="F25" i="59"/>
  <c r="G25" i="59"/>
  <c r="F23" i="59"/>
  <c r="G23" i="59"/>
  <c r="F34" i="59"/>
  <c r="G34" i="59"/>
  <c r="F41" i="59"/>
  <c r="G41" i="59"/>
  <c r="F33" i="59"/>
  <c r="G33" i="59"/>
  <c r="G22" i="59"/>
  <c r="F22" i="59"/>
  <c r="F31" i="59"/>
  <c r="G31" i="59"/>
  <c r="G46" i="59"/>
  <c r="F46" i="59"/>
  <c r="H35" i="59" a="1"/>
  <c r="H49" i="59" a="1"/>
  <c r="H25" i="59" a="1"/>
  <c r="H19" i="59" a="1"/>
  <c r="H39" i="59" a="1"/>
  <c r="H51" i="59" a="1"/>
  <c r="H47" i="59" a="1"/>
  <c r="H11" i="59" a="1"/>
  <c r="H17" i="59" a="1"/>
  <c r="H31" i="59" a="1"/>
  <c r="H43" i="59" a="1"/>
  <c r="H33" i="59" a="1"/>
  <c r="H9" i="59" a="1"/>
  <c r="H27" i="59" a="1"/>
  <c r="H41" i="59" a="1"/>
  <c r="H23" i="59" a="1"/>
  <c r="H33" i="59" l="1"/>
  <c r="H49" i="59"/>
  <c r="H25" i="59"/>
  <c r="H43" i="59"/>
  <c r="H31" i="59"/>
  <c r="H27" i="59"/>
  <c r="H19" i="59"/>
  <c r="H17" i="59"/>
  <c r="H47" i="59"/>
  <c r="H41" i="59"/>
  <c r="H9" i="59"/>
  <c r="H23" i="59"/>
  <c r="H39" i="59"/>
  <c r="H35" i="59"/>
  <c r="H11" i="59"/>
  <c r="H51" i="59"/>
  <c r="G16" i="59"/>
  <c r="F16" i="59"/>
  <c r="F29" i="59"/>
  <c r="G29" i="59"/>
  <c r="F11" i="59"/>
  <c r="G11" i="59"/>
  <c r="G48" i="59"/>
  <c r="F48" i="59"/>
  <c r="G8" i="59"/>
  <c r="F8" i="59"/>
  <c r="F45" i="59"/>
  <c r="G45" i="59"/>
  <c r="F43" i="59"/>
  <c r="G43" i="59"/>
  <c r="F13" i="59"/>
  <c r="G13" i="59"/>
  <c r="F27" i="59"/>
  <c r="G27" i="59"/>
  <c r="G24" i="59"/>
  <c r="F24" i="59"/>
  <c r="F19" i="59"/>
  <c r="G19" i="59"/>
  <c r="F40" i="59"/>
  <c r="G40" i="59"/>
  <c r="F53" i="59"/>
  <c r="G53" i="59"/>
  <c r="F35" i="59"/>
  <c r="G35" i="59"/>
  <c r="G32" i="59"/>
  <c r="F32" i="59"/>
  <c r="F21" i="59"/>
  <c r="G21" i="59"/>
  <c r="F51" i="59"/>
  <c r="G51" i="59"/>
  <c r="F37" i="59"/>
  <c r="G37" i="59"/>
  <c r="D8" i="58" l="1"/>
  <c r="D23" i="58" s="1"/>
  <c r="D16" i="58"/>
  <c r="D20" i="58" s="1"/>
  <c r="B5" i="59" l="1"/>
  <c r="B4" i="59"/>
  <c r="C17" i="58"/>
  <c r="C18" i="224" s="1"/>
  <c r="D5" i="59" a="1"/>
  <c r="C4" i="59" a="1"/>
  <c r="D4" i="59" a="1"/>
  <c r="C5" i="59" a="1"/>
  <c r="E5" i="59" a="1"/>
  <c r="D4" i="59" l="1"/>
  <c r="C4" i="59"/>
  <c r="C5" i="59"/>
  <c r="E5" i="59"/>
  <c r="D5" i="59"/>
  <c r="H5" i="59" a="1"/>
  <c r="E4" i="59" a="1"/>
  <c r="D24" i="58" l="1"/>
  <c r="E4" i="59"/>
  <c r="H5" i="59"/>
  <c r="F5" i="59"/>
  <c r="G5" i="59"/>
  <c r="H4" i="59" a="1"/>
  <c r="H4" i="59" l="1"/>
  <c r="H54" i="59" s="1"/>
  <c r="F4" i="59"/>
  <c r="D14" i="58"/>
  <c r="D19" i="58" s="1"/>
  <c r="D21" i="58" s="1"/>
  <c r="D22" i="58" s="1"/>
  <c r="D13" i="58"/>
  <c r="D12" i="58"/>
  <c r="G4" i="59"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<sst xmlns="http://schemas.openxmlformats.org/spreadsheetml/2006/main" count="1724" uniqueCount="151">
  <si>
    <t>Versiebeheer</t>
  </si>
  <si>
    <t>Gewijzigd in versie 1.1 ten opzichte van versie 1.0</t>
  </si>
  <si>
    <t>Tabbladen toegevoegd met invul-instructies.</t>
  </si>
  <si>
    <t>Toegevoegd op tabbladen Groepsaanbod: "Vul alle grijze velden in om intensiteitsbepaling te zien".</t>
  </si>
  <si>
    <t>Toegevoegd op tabbladen Groepsaanbod: regelnummers voor tabel</t>
  </si>
  <si>
    <t>Toegevoegd op tabbladen Groepsaanbod regel 2: "Deze informatie wordt gebruikt voor de afrondingspunten en ter raming van de toekomstige capaciteit".</t>
  </si>
  <si>
    <t>Aangepast op tabbladen Groepsaanbod: begeleidingsintensiteit wordt berekend op basis van feitelijke aanwezigheid in plaats van geplande aanwezigheid.</t>
  </si>
  <si>
    <t>Aantal tabbladen 'Groepsaanbod' verhoogd van 20 naar 50.</t>
  </si>
  <si>
    <t>Gewijzigd in versie 1.2 ten opzichte van versie 1.1</t>
  </si>
  <si>
    <t>Term 'dagverblijf' door het hele bestand vervangen voor 'Groepsaanbod'</t>
  </si>
  <si>
    <t>Gewijzigd in versie 1.3 ten opzichte van versie 1.2</t>
  </si>
  <si>
    <t>Tarieven gesynchroniseerd met Inkoopdocument dd 24 juni 2022.</t>
  </si>
  <si>
    <t>Invulinstructie Rekentool Groepsaanbod</t>
  </si>
  <si>
    <t>Algemene invulinstructie</t>
  </si>
  <si>
    <r>
      <t xml:space="preserve">Deze rekentool helpt bij het bepalen van de juiste intensiteit van een groepsaanbod. Let op: dagbesteding en dagbehandeling vallen beide onder 'Groepsaanbod'.
Deze tool heeft 50 tabbladen voor groepsaanbod. Het is de bedoeling om voor elk 'type' groep een tabblad in te vullen. Twee groepen zijn van hetzelfde type als ze op een aantal karakteristieken hetzelfde zijn: groepsgrootte, aantal begeleiders op de groep, openingsuren per week. Groepen die op deze kenmerken (nagenoeg) gelijk zijn, hoeft maar één tabblad te worden ingevuld. Geef dan bij vraag 1 op het tabblad aan voor hoeveel identieke groepen dit tabblad is ingevuld.
De grijze cellen moeten worden ingevuld. Als de grijze cel is ingevuld, kleurt deze groen. De kleur groen betekent dus alleen: veld is ingevuld. Onder in de invultabel kleuren op het einde twee cellen oranje. De waarde van deze velden moeten 'realisitisch' zijn en kloppen met jullie eigen bedrijfsvoering. Goed dus om even te checken. Als de waarden niet kloppen, verander dan je invoer op de voorgaande invulvelden.
Als alle gegevens op een tabblad zijn ingevuld, komt onderaan in het </t>
    </r>
    <r>
      <rPr>
        <b/>
        <sz val="11"/>
        <color rgb="FFFF0000"/>
        <rFont val="Calibri"/>
        <family val="2"/>
        <scheme val="minor"/>
      </rPr>
      <t>rood</t>
    </r>
    <r>
      <rPr>
        <sz val="11"/>
        <rFont val="Calibri"/>
        <family val="2"/>
        <scheme val="minor"/>
      </rPr>
      <t xml:space="preserve"> de begeleidingsintensiteit en de juiste voorziening te staan. Dit wordt alleen zichtbaar als inderdaad alle grijze velden zijn ingevuld! 
De ingevulde gegevens worden zichtbaar op het verzamelblad. Dit verzamelblad wordt door de inkoop gebruikt tijdens het inkoop-/beoordelings-/gunningsproces.
Het gehele ingevulde Excelbestand moet als bijlage bij de inschrijving worden toegevoegd.</t>
    </r>
  </si>
  <si>
    <t>Niet geschikt voor:</t>
  </si>
  <si>
    <t>Ambulante hulpverlening</t>
  </si>
  <si>
    <t>24-uurs verblijf en gezinshuizen</t>
  </si>
  <si>
    <t>Woon- en verblijfgroepen</t>
  </si>
  <si>
    <t>Pleegzorg</t>
  </si>
  <si>
    <t>GGZ verblijf (voor ggz verblijf: gebruik de ggz-tariefklassen)</t>
  </si>
  <si>
    <t>LTA verblijfszorg</t>
  </si>
  <si>
    <t>Toelichting per vraag</t>
  </si>
  <si>
    <t>Toelichting</t>
  </si>
  <si>
    <r>
      <t xml:space="preserve">Verschillende groepen die </t>
    </r>
    <r>
      <rPr>
        <i/>
        <sz val="11"/>
        <rFont val="Calibri"/>
        <family val="2"/>
        <scheme val="minor"/>
      </rPr>
      <t>dezelfde</t>
    </r>
    <r>
      <rPr>
        <sz val="11"/>
        <rFont val="Calibri"/>
        <family val="2"/>
        <scheme val="minor"/>
      </rPr>
      <t xml:space="preserve"> karakteristieken hebben (groepsgrootte, verhouding begeleiders-jeugdigen, openingsuren per jaar) hoeft maar één tabblad te worden ingevuld. Hier kunt u aangeven voor hoeveel groepen deze informatie geldt.</t>
    </r>
  </si>
  <si>
    <t>Het antwoord op deze vraag heeft geen directe gevolgen voor de berekening van de begeleidingsintensiteit. Het antwoord helpt bij het inschatten of de ingekochte capaciteit passend is voor de verwachte vraag. Let op: als u bij vraag 1 meerdere groepen heeft opgegeven, vul hier het percentage in over alle groepen waarvoor dit tabblad is ingevuld.</t>
  </si>
  <si>
    <t>Gepland aanwezig kan samenvallen met het aantal capaciteitsplaatsen. Het kan ook zijn dat standaard iets meer jeugdigen worden uitgenodigd om de gevolgen van no-show op te vangen. Het kan ook zijn dat standaard iets minder jeugdigen worden uitgenodigd dan het aantal capaciteitsplaatsen, bijvoorbeeld als de ernst van de problematiek (tijdelijk) te hoog is voo volledige bezetting. Tijdens vakantieweken is vaak ook sprake van lagere bezetting.</t>
  </si>
  <si>
    <t>Kies in het dropdownmenu de bezettingsgraad. Let op: het model gebruikt voor de intensiteitsbepaling mimimum percentages van 92,5%. Vul bij een lagere bezettingsgraad 92,5% in.</t>
  </si>
  <si>
    <t>Automatisch ingevuld: bezettingsgraad x gemiddeld gepland aanwezig. Dit is het aantal cliënten waarover de begeleidingsintensiteit wordt berekend.</t>
  </si>
  <si>
    <t>Kies in het dropdownmenu het aantal dagen dat de groep (meestal, in reguliere weken) geopend is. Halve dagen open = hele openingsdag.</t>
  </si>
  <si>
    <t xml:space="preserve">Vul het aantal uren in dat de groep (meestal, in reguliere weken) per week geopend is. Openingsuren zijn: tijden waarop de jeugdigen aanwezig kunnen en mogen zijn (conform de afspraken met de ouders). Tijd gedurende vervoer telt niet mee voor de openingsuren. </t>
  </si>
  <si>
    <r>
      <t xml:space="preserve">Vul hier het aantal uren in dat de groep </t>
    </r>
    <r>
      <rPr>
        <i/>
        <sz val="11"/>
        <rFont val="Calibri"/>
        <family val="2"/>
        <scheme val="minor"/>
      </rPr>
      <t xml:space="preserve">per jaar </t>
    </r>
    <r>
      <rPr>
        <sz val="11"/>
        <rFont val="Calibri"/>
        <family val="2"/>
        <scheme val="minor"/>
      </rPr>
      <t>geopend is. Houdt hier rekening met vakantieperioden en feestdagen.</t>
    </r>
  </si>
  <si>
    <t>Dit veld wordt automatisch gevuld: openingsuren per jaar x aantal gemiddeld feitelijk aanwezige jeugdigen.</t>
  </si>
  <si>
    <t>Dit veld wordt automatisch gevuld: openingsuren per jaar / openingsuren per week.</t>
  </si>
  <si>
    <t>Dit veld wordt automatisch gevuld: openingsuren per jaar / openingsuren per week x openingsdagen per week.</t>
  </si>
  <si>
    <t>Deze vraag is 'inleidend' op vraag 14. Per zorgaanbieder verschilt welke informatie gemakkelijk beschikbaar is. Deze rekentool berekent eerst de bruto capaciteit in fte en uren, om daarna 'af te pellen' naar netto roosteruren per jaar (=vraag 14). Vraag 11, 12, 13 en 14 moeten met elkaar in verhouding staan.</t>
  </si>
  <si>
    <t>Wordt automatisch gevuld: fte x 1877,1 bruto uren per fte per jaar.</t>
  </si>
  <si>
    <t>Dit is een belangrijke vraag voor het bepalen van de begeleidingsintensiteit. Als er tijdens de openingsuren altijd twee begeleiders aanwezig zijn, vul dan 2x het aantal openingsuren per jaar in. Als er op piekmomenten 2 uur per dag een extra begeleider is, tel daar dan 2 uur x het aantal openingsdagen bij op.</t>
  </si>
  <si>
    <r>
      <t xml:space="preserve">Iedere openingsdag zullen de groepsbegeleiders ook buiten de openingstijden begeleiders aanwezig voor ontvangst en afscheid, voor- en nabereiding. Vul hier het totaal aan netto uren in dat alle begeleiders samen </t>
    </r>
    <r>
      <rPr>
        <b/>
        <i/>
        <sz val="11"/>
        <rFont val="Calibri"/>
        <family val="2"/>
        <scheme val="minor"/>
      </rPr>
      <t>op één openingsdag</t>
    </r>
    <r>
      <rPr>
        <sz val="11"/>
        <rFont val="Calibri"/>
        <family val="2"/>
        <scheme val="minor"/>
      </rPr>
      <t xml:space="preserve"> buiten de openingstijden aanwezig zijn. Let op!! Hier mag géén tijd worden opgegeven die samenhangt met activiteiten of werkzaamheden die vallen onder of lijken op ambulante jeugdhulp. Als een jeugdige over een toewijzing ambulante jeugdhulp beschikt, valt het maken van een hulpverleningplan en dossiervorming onder ambulante jeugdhulp.</t>
    </r>
  </si>
  <si>
    <t>Wordt automatisch gevuld: openingsdagen x aantal uren aanwezig buiten de openingsuren per dag.</t>
  </si>
  <si>
    <r>
      <t xml:space="preserve">Wordt automatisch gevuld. Bevat de tijd de niet-ingeroosterde tijd. Deze tijd zal hoofdzakelijk indirecte tijd zijn, zoals vakanties, ziekte en opleidingstijd. Let op: in deze uren mogen géén tijdbestedingen zitten die zijn te beschouwen als ambulante begeleiding of ambulante behandeling (='ambulante jeugdhulp') die gegeven wordt </t>
    </r>
    <r>
      <rPr>
        <i/>
        <sz val="11"/>
        <rFont val="Calibri"/>
        <family val="2"/>
        <scheme val="minor"/>
      </rPr>
      <t>BUITEN</t>
    </r>
    <r>
      <rPr>
        <sz val="11"/>
        <rFont val="Calibri"/>
        <family val="2"/>
        <scheme val="minor"/>
      </rPr>
      <t xml:space="preserve"> de netto ingeroosterde uren. Verblijf is uitdrukkelijk </t>
    </r>
    <r>
      <rPr>
        <i/>
        <sz val="11"/>
        <rFont val="Calibri"/>
        <family val="2"/>
        <scheme val="minor"/>
      </rPr>
      <t>exclusief</t>
    </r>
    <r>
      <rPr>
        <sz val="11"/>
        <rFont val="Calibri"/>
        <family val="2"/>
        <scheme val="minor"/>
      </rPr>
      <t xml:space="preserve"> ambulante jeugdhulp. Als dat wel het geval is, verlaag dan het aantal ingevulde fte bij vraag 12. </t>
    </r>
  </si>
  <si>
    <t>Wordt automatisch gevuld. Klopt het aantal inroosterbare uren per jaar per fte begeleider. Dat aantal ligt veelal rond de 1.400 uren per jaar.</t>
  </si>
  <si>
    <t>Wordt automatisch gevuld. Die is hetzelfde gegeven als bij vraag 18, maar nu uitgedrukt in procenten van de bruto beschikbare uren per fte per jaar (1877,1).</t>
  </si>
  <si>
    <t>Wordt automatisch gevuld. Dit is de begeleidingsintensiteit: het aantal netto roosteruren per jeugdige per openingsuur.</t>
  </si>
  <si>
    <t>Afrondingspunten geven aan hoe dicht een berekende begeleidingsintensiteit zit in de bandbreedte van het bijpassende product. Een waarde van 0 betekent: precies in het midden. Een waarde van -2 betekent: vlak op de rand van een goedkoper product. Een waarde van +2 betekent: vlak op de rand van een duurder product. Tijdens de inkoop willen we voorkomen dat groepen 'steeds dezelfde kant worden afgerond'. Als op het verzamelblad op de totaalrij een negatieve waarde staat over alle groepen gemeten, kan een verificatiegesprek volgen.</t>
  </si>
  <si>
    <t>Aantal groepen met dit profiel</t>
  </si>
  <si>
    <t>Waarvan deel IJsselland</t>
  </si>
  <si>
    <t>Berekende intensiteit</t>
  </si>
  <si>
    <t>Intensiteit</t>
  </si>
  <si>
    <t>Uurtarief</t>
  </si>
  <si>
    <t>Gewogen afrondingspunten</t>
  </si>
  <si>
    <t>Totaal</t>
  </si>
  <si>
    <t>een negatief puntentotaal kan leiden tot een gesprek</t>
  </si>
  <si>
    <t>breedte</t>
  </si>
  <si>
    <t>gemiddeld</t>
  </si>
  <si>
    <t>Groepsaanbod groep 1</t>
  </si>
  <si>
    <t>ja</t>
  </si>
  <si>
    <t>Groepsaanbod licht</t>
  </si>
  <si>
    <t>0,10 - 0,19</t>
  </si>
  <si>
    <t>Groepsaanbod groep 2</t>
  </si>
  <si>
    <t>nee</t>
  </si>
  <si>
    <t>Groepsaanbod middel</t>
  </si>
  <si>
    <t>0,19 - 0,28</t>
  </si>
  <si>
    <t>Groepsaanbod groep 3</t>
  </si>
  <si>
    <t>Groepsaanbod middelzwaar</t>
  </si>
  <si>
    <t>0,28 - 0,35</t>
  </si>
  <si>
    <t>Groepsaanbod groep 4</t>
  </si>
  <si>
    <t>Groepsaanbod zwaar</t>
  </si>
  <si>
    <t>0,35 - 0,60</t>
  </si>
  <si>
    <t>Groepsaanbod groep 5</t>
  </si>
  <si>
    <t>Groepsaanbod groep 6</t>
  </si>
  <si>
    <t>Groepsaanbod groep 7</t>
  </si>
  <si>
    <t>Groepsaanbod groep 8</t>
  </si>
  <si>
    <t>Groepsaanbod groep 9</t>
  </si>
  <si>
    <t>Groepsaanbod groep 10</t>
  </si>
  <si>
    <t>Groepsaanbod groep 11</t>
  </si>
  <si>
    <t>Groepsaanbod groep 12</t>
  </si>
  <si>
    <t>Groepsaanbod groep 13</t>
  </si>
  <si>
    <t>Groepsaanbod groep 14</t>
  </si>
  <si>
    <t>Groepsaanbod groep 15</t>
  </si>
  <si>
    <t>Groepsaanbod groep 16</t>
  </si>
  <si>
    <t>Groepsaanbod groep 17</t>
  </si>
  <si>
    <t>Groepsaanbod groep 18</t>
  </si>
  <si>
    <t>Groepsaanbod groep 19</t>
  </si>
  <si>
    <t>Groepsaanbod groep 20</t>
  </si>
  <si>
    <t>Groepsaanbod groep 21</t>
  </si>
  <si>
    <t>Groepsaanbod groep 22</t>
  </si>
  <si>
    <t>Groepsaanbod groep 23</t>
  </si>
  <si>
    <t>Groepsaanbod groep 24</t>
  </si>
  <si>
    <t>Groepsaanbod groep 25</t>
  </si>
  <si>
    <t>Groepsaanbod groep 26</t>
  </si>
  <si>
    <t>Groepsaanbod groep 27</t>
  </si>
  <si>
    <t>Groepsaanbod groep 28</t>
  </si>
  <si>
    <t>Groepsaanbod groep 29</t>
  </si>
  <si>
    <t>Groepsaanbod groep 30</t>
  </si>
  <si>
    <t>Groepsaanbod groep 31</t>
  </si>
  <si>
    <t>Groepsaanbod groep 32</t>
  </si>
  <si>
    <t>Groepsaanbod groep 33</t>
  </si>
  <si>
    <t>Groepsaanbod groep 34</t>
  </si>
  <si>
    <t>Groepsaanbod groep 35</t>
  </si>
  <si>
    <t>Groepsaanbod groep 36</t>
  </si>
  <si>
    <t>Groepsaanbod groep 37</t>
  </si>
  <si>
    <t>Groepsaanbod groep 38</t>
  </si>
  <si>
    <t>Groepsaanbod groep 39</t>
  </si>
  <si>
    <t>Groepsaanbod groep 40</t>
  </si>
  <si>
    <t>Groepsaanbod groep 41</t>
  </si>
  <si>
    <t>Groepsaanbod groep 42</t>
  </si>
  <si>
    <t>Groepsaanbod groep 43</t>
  </si>
  <si>
    <t>Groepsaanbod groep 44</t>
  </si>
  <si>
    <t>Groepsaanbod groep 45</t>
  </si>
  <si>
    <t>Groepsaanbod groep 46</t>
  </si>
  <si>
    <t>Groepsaanbod groep 47</t>
  </si>
  <si>
    <t>Groepsaanbod groep 48</t>
  </si>
  <si>
    <t>Groepsaanbod groep 49</t>
  </si>
  <si>
    <t>Groepsaanbod groep 50</t>
  </si>
  <si>
    <t>Kenmerken Groepsaanbod</t>
  </si>
  <si>
    <t>GEPLAND IN 2023</t>
  </si>
  <si>
    <t>Hoeveel verschillende fysieke groepen heeft u met (exact) dit profiel?</t>
  </si>
  <si>
    <t>Voorbeeld: de groepen 'Eik' en 'Beuk' zijn identieke groepen? Vul 2 in.</t>
  </si>
  <si>
    <t>Hoeveel % van deze  capaciteit komt in 2023 ongeveer ten goede aan jeugdigen uit IJsselland?</t>
  </si>
  <si>
    <t>Waarde invullen van 0-100%. Deze informatie wordt gebruikt voor de afrondingspunten en ter raming van de toekomstige capaciteit.</t>
  </si>
  <si>
    <r>
      <t xml:space="preserve">Gemiddeld aantal </t>
    </r>
    <r>
      <rPr>
        <i/>
        <sz val="11"/>
        <color rgb="FF000000"/>
        <rFont val="Calibri"/>
        <family val="2"/>
        <scheme val="minor"/>
      </rPr>
      <t>gepland</t>
    </r>
    <r>
      <rPr>
        <sz val="11"/>
        <color rgb="FF000000"/>
        <rFont val="Calibri"/>
        <family val="2"/>
        <scheme val="minor"/>
      </rPr>
      <t xml:space="preserve"> aanwezige clïënten (alle, niet alleen de IJssellandse) per openingsdag in 2021</t>
    </r>
  </si>
  <si>
    <t>Dit hoeven niet uitsluitend jeugdigen te zijn onder de Jeugdwet</t>
  </si>
  <si>
    <t>Bezettingsgraad</t>
  </si>
  <si>
    <t>Kies een percentage tussen 92,5% en 100%</t>
  </si>
  <si>
    <r>
      <t xml:space="preserve">Gemiddeld aantal </t>
    </r>
    <r>
      <rPr>
        <i/>
        <sz val="11"/>
        <color rgb="FF000000"/>
        <rFont val="Calibri"/>
        <family val="2"/>
        <scheme val="minor"/>
      </rPr>
      <t>feitelijk</t>
    </r>
    <r>
      <rPr>
        <sz val="11"/>
        <color rgb="FF000000"/>
        <rFont val="Calibri"/>
        <family val="2"/>
        <scheme val="minor"/>
      </rPr>
      <t xml:space="preserve"> aanwezig clïënten per openingsdag in 2021 (wordt automatisch gevuld!)</t>
    </r>
  </si>
  <si>
    <t>Aantal openingsdagen per week</t>
  </si>
  <si>
    <t>Aantal openingsuren per week</t>
  </si>
  <si>
    <r>
      <t xml:space="preserve">Het betreft hier de uren waarop jeugdigen aanwezig </t>
    </r>
    <r>
      <rPr>
        <i/>
        <sz val="11"/>
        <color theme="1"/>
        <rFont val="Calibri"/>
        <family val="2"/>
        <scheme val="minor"/>
      </rPr>
      <t>mogen en kunnen</t>
    </r>
    <r>
      <rPr>
        <sz val="11"/>
        <color theme="1"/>
        <rFont val="Calibri"/>
        <family val="2"/>
        <scheme val="minor"/>
      </rPr>
      <t xml:space="preserve"> zijn.</t>
    </r>
  </si>
  <si>
    <t>Openingsuren per jaar, rekening houdend met vakanties en gesloten (feest- &amp; studie-)dagen</t>
  </si>
  <si>
    <t>Productie 2021 in 'cliënturen' (wordt automatisch gevuld!)</t>
  </si>
  <si>
    <t>Aantal openingsweken per jaar (wordt automatisch gevuld!)</t>
  </si>
  <si>
    <t>Aantal openingsdagen (wordt automatisch gevuld!)</t>
  </si>
  <si>
    <t>Totaal formatie groepsbegeleiders op deze groep (in fte)</t>
  </si>
  <si>
    <r>
      <rPr>
        <i/>
        <sz val="11"/>
        <color rgb="FFFF0000"/>
        <rFont val="Calibri"/>
        <family val="2"/>
        <scheme val="minor"/>
      </rPr>
      <t>Uitsluitend</t>
    </r>
    <r>
      <rPr>
        <sz val="11"/>
        <color theme="1"/>
        <rFont val="Calibri"/>
        <family val="2"/>
        <scheme val="minor"/>
      </rPr>
      <t xml:space="preserve"> uren van groepsbegeleiders, niet van gedragswetenschapper of behandelaren.</t>
    </r>
  </si>
  <si>
    <t>Totaal bruto uren groepbegeleiders beschikbaar (= fte x 1.877, wordt automatisch gevuld)</t>
  </si>
  <si>
    <t>(voorbeeld: altijd 2 begeleiders op de groep? Roosteruren = openingsuren per jaar x 2)</t>
  </si>
  <si>
    <r>
      <rPr>
        <b/>
        <sz val="11"/>
        <color rgb="FFFF0000"/>
        <rFont val="Calibri"/>
        <family val="2"/>
        <scheme val="minor"/>
      </rPr>
      <t>Netto</t>
    </r>
    <r>
      <rPr>
        <sz val="11"/>
        <color rgb="FF000000"/>
        <rFont val="Calibri"/>
        <family val="2"/>
        <scheme val="minor"/>
      </rPr>
      <t xml:space="preserve"> aanwezigheidsuren BUITEN de openingsuren van groepsbegeleiders per openings</t>
    </r>
    <r>
      <rPr>
        <b/>
        <sz val="11"/>
        <color rgb="FFFF0000"/>
        <rFont val="Calibri"/>
        <family val="2"/>
        <scheme val="minor"/>
      </rPr>
      <t>dag</t>
    </r>
  </si>
  <si>
    <r>
      <t xml:space="preserve">Let op: per openingsdag! Deze tijd is uitdrukkelijk bedoeld als voor- en nabereiding en </t>
    </r>
    <r>
      <rPr>
        <sz val="11"/>
        <color rgb="FFFF0000"/>
        <rFont val="Calibri"/>
        <family val="2"/>
        <scheme val="minor"/>
      </rPr>
      <t>NIET</t>
    </r>
    <r>
      <rPr>
        <sz val="11"/>
        <color theme="1"/>
        <rFont val="Calibri"/>
        <family val="2"/>
        <scheme val="minor"/>
      </rPr>
      <t xml:space="preserve"> bedoeld voor het leveren van ambulante jeugdhulp. </t>
    </r>
  </si>
  <si>
    <r>
      <rPr>
        <b/>
        <sz val="11"/>
        <color rgb="FFFF0000"/>
        <rFont val="Calibri"/>
        <family val="2"/>
        <scheme val="minor"/>
      </rPr>
      <t>Netto</t>
    </r>
    <r>
      <rPr>
        <sz val="11"/>
        <color rgb="FF000000"/>
        <rFont val="Calibri"/>
        <family val="2"/>
        <scheme val="minor"/>
      </rPr>
      <t xml:space="preserve"> aanwezigheidsuren </t>
    </r>
    <r>
      <rPr>
        <b/>
        <sz val="11"/>
        <color rgb="FF000000"/>
        <rFont val="Calibri"/>
        <family val="2"/>
        <scheme val="minor"/>
      </rPr>
      <t>per jaar</t>
    </r>
    <r>
      <rPr>
        <sz val="11"/>
        <color rgb="FF000000"/>
        <rFont val="Calibri"/>
        <family val="2"/>
        <scheme val="minor"/>
      </rPr>
      <t xml:space="preserve"> </t>
    </r>
    <r>
      <rPr>
        <b/>
        <sz val="11"/>
        <color rgb="FFFF0000"/>
        <rFont val="Calibri"/>
        <family val="2"/>
        <scheme val="minor"/>
      </rPr>
      <t xml:space="preserve">BUITEN </t>
    </r>
    <r>
      <rPr>
        <sz val="11"/>
        <rFont val="Calibri"/>
        <family val="2"/>
        <scheme val="minor"/>
      </rPr>
      <t>de openingsuren</t>
    </r>
    <r>
      <rPr>
        <sz val="11"/>
        <color rgb="FF000000"/>
        <rFont val="Calibri"/>
        <family val="2"/>
        <scheme val="minor"/>
      </rPr>
      <t xml:space="preserve">  (wordt automatisch gevuld!)</t>
    </r>
  </si>
  <si>
    <t>Overige (bruto) tijd van groepbegeleiders (wordt automatisch gevuld!)</t>
  </si>
  <si>
    <t>…. aantal inroosterbare uren per fte begeleider per jaar… (wordt automatisch gevuld!)</t>
  </si>
  <si>
    <t>…. dit aantal inroosterbare uren komt overeen met productiviteit van…. (wordt automatisch gevuld!)</t>
  </si>
  <si>
    <t>Begeleidingsintensiteit (wordt automatisch gevuld!)</t>
  </si>
  <si>
    <t>Afrondingspunten (wordt automatisch gevuld!)</t>
  </si>
  <si>
    <t>Deze waarde geeft aan hoe ver deze groep bij een volgende productgrens zit.</t>
  </si>
  <si>
    <t>-2: op de grens van een goedkoper product, +2: op de grens van een duurder product</t>
  </si>
  <si>
    <t>Versienummer: 1.4</t>
  </si>
  <si>
    <t>Datum: 6 november 2023</t>
  </si>
  <si>
    <t>Gewijzigd in versie 1.4 ten opzichte van versie 1.3</t>
  </si>
  <si>
    <t>Tarieven aangepast naar index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</si>
</sst>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7" formatCode="&quot;€&quot;\ #,##0.00;&quot;€&quot;\ \-#,##0.00"/>
    <numFmt numFmtId="43" formatCode="_ * #,##0.00_ ;_ * \-#,##0.00_ ;_ * &quot;-&quot;??_ ;_ @_ "/>
    <numFmt numFmtId="164" formatCode="&quot;€&quot;\ #,##0.00"/>
    <numFmt numFmtId="165" formatCode="0.0"/>
    <numFmt numFmtId="166" formatCode="0.0%"/>
    <numFmt numFmtId="167" formatCode="#,##0.0"/>
    <numFmt numFmtId="168" formatCode="0.00000"/>
    <numFmt numFmtId="169" formatCode="0.000"/>
    <numFmt numFmtId="170" formatCode="0.0000"/>
  </numFmts>
  <fonts count="19"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b/>
      <sz val="14"/>
      <color theme="1"/>
      <name val="Calibri"/>
      <family val="2"/>
      <scheme val="minor"/>
    </font>
    <font>
      <sz val="11"/>
      <color rgb="FF000000"/>
      <name val="Calibri"/>
      <family val="2"/>
      <scheme val="minor"/>
    </font>
    <font>
      <i/>
      <sz val="11"/>
      <color rgb="FF000000"/>
      <name val="Calibri"/>
      <family val="2"/>
      <scheme val="minor"/>
    </font>
    <font>
      <b/>
      <sz val="11"/>
      <color rgb="FF000000"/>
      <name val="Calibri"/>
      <family val="2"/>
      <scheme val="minor"/>
    </font>
    <font>
      <b/>
      <sz val="14"/>
      <color rgb="FF000000"/>
      <name val="Calibri"/>
      <family val="2"/>
      <scheme val="minor"/>
    </font>
    <font>
      <b/>
      <sz val="14"/>
      <color rgb="FFFF0000"/>
      <name val="Calibri"/>
      <family val="2"/>
      <scheme val="minor"/>
    </font>
    <font>
      <sz val="8"/>
      <name val="Calibri"/>
      <family val="2"/>
      <scheme val="minor"/>
    </font>
    <font>
      <sz val="11"/>
      <name val="Calibri"/>
      <family val="2"/>
      <scheme val="minor"/>
    </font>
    <font>
      <sz val="9"/>
      <color theme="1"/>
      <name val="Calibri"/>
      <family val="2"/>
      <scheme val="minor"/>
    </font>
    <font>
      <i/>
      <sz val="11"/>
      <color rgb="FFFF0000"/>
      <name val="Calibri"/>
      <family val="2"/>
      <scheme val="minor"/>
    </font>
    <font>
      <i/>
      <sz val="11"/>
      <color theme="1"/>
      <name val="Calibri"/>
      <family val="2"/>
      <scheme val="minor"/>
    </font>
    <font>
      <sz val="11"/>
      <color rgb="FFFF0000"/>
      <name val="Calibri"/>
      <family val="2"/>
      <scheme val="minor"/>
    </font>
    <font>
      <b/>
      <sz val="11"/>
      <name val="Calibri"/>
      <family val="2"/>
      <scheme val="minor"/>
    </font>
    <font>
      <i/>
      <sz val="11"/>
      <name val="Calibri"/>
      <family val="2"/>
      <scheme val="minor"/>
    </font>
    <font>
      <b/>
      <i/>
      <sz val="11"/>
      <name val="Calibri"/>
      <family val="2"/>
      <scheme val="minor"/>
    </font>
  </fonts>
  <fills count="3">
    <fill>
      <patternFill patternType="none"/>
    </fill>
    <fill>
      <patternFill patternType="gray125"/>
    </fill>
    <fill>
      <patternFill patternType="solid">
        <fgColor theme="9"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62">
    <xf numFmtId="0" fontId="0" fillId="0" borderId="0" xfId="0"/>
    <xf numFmtId="0" fontId="2" fillId="0" borderId="0" xfId="0" applyFont="1"/>
    <xf numFmtId="165" fontId="0" fillId="0" borderId="0" xfId="0" applyNumberFormat="1"/>
    <xf numFmtId="0" fontId="4" fillId="0" borderId="0" xfId="0" applyFont="1"/>
    <xf numFmtId="0" fontId="5" fillId="0" borderId="1" xfId="0" applyFont="1" applyBorder="1" applyAlignment="1">
      <alignment vertical="center" wrapText="1"/>
    </xf>
    <xf numFmtId="0" fontId="8" fillId="0" borderId="2" xfId="0" applyFont="1" applyBorder="1" applyAlignment="1">
      <alignment vertical="center" wrapText="1"/>
    </xf>
    <xf numFmtId="0" fontId="5" fillId="0" borderId="2" xfId="0" applyFont="1" applyBorder="1" applyAlignment="1">
      <alignment vertical="center" wrapText="1"/>
    </xf>
    <xf numFmtId="164" fontId="0" fillId="0" borderId="0" xfId="0" applyNumberFormat="1"/>
    <xf numFmtId="2" fontId="0" fillId="0" borderId="0" xfId="0" applyNumberFormat="1"/>
    <xf numFmtId="0" fontId="3" fillId="0" borderId="0" xfId="0" applyFont="1"/>
    <xf numFmtId="0" fontId="12" fillId="0" borderId="0" xfId="0" applyFont="1" applyAlignment="1">
      <alignment horizontal="left" wrapText="1"/>
    </xf>
    <xf numFmtId="165" fontId="5" fillId="0" borderId="1" xfId="0" applyNumberFormat="1" applyFont="1" applyBorder="1" applyAlignment="1">
      <alignment horizontal="right" vertical="center" wrapText="1"/>
    </xf>
    <xf numFmtId="3" fontId="5" fillId="0" borderId="1" xfId="0" applyNumberFormat="1" applyFont="1" applyBorder="1" applyAlignment="1">
      <alignment horizontal="right" vertical="center" wrapText="1"/>
    </xf>
    <xf numFmtId="1" fontId="5" fillId="0" borderId="1" xfId="0" applyNumberFormat="1" applyFont="1" applyBorder="1" applyAlignment="1">
      <alignment horizontal="right" vertical="center" wrapText="1"/>
    </xf>
    <xf numFmtId="0" fontId="4" fillId="0" borderId="0" xfId="0" applyFont="1" applyAlignment="1">
      <alignment horizontal="right"/>
    </xf>
    <xf numFmtId="0" fontId="0" fillId="0" borderId="1" xfId="0" applyBorder="1"/>
    <xf numFmtId="0" fontId="2" fillId="0" borderId="1" xfId="0" applyFont="1" applyBorder="1"/>
    <xf numFmtId="2" fontId="0" fillId="0" borderId="1" xfId="0" applyNumberFormat="1" applyBorder="1" applyAlignment="1">
      <alignment horizontal="center"/>
    </xf>
    <xf numFmtId="0" fontId="2" fillId="0" borderId="1" xfId="0" applyFont="1" applyBorder="1" applyAlignment="1">
      <alignment horizontal="center"/>
    </xf>
    <xf numFmtId="0" fontId="0" fillId="0" borderId="1" xfId="0" applyBorder="1" applyAlignment="1">
      <alignment horizontal="center"/>
    </xf>
    <xf numFmtId="2" fontId="2" fillId="0" borderId="1" xfId="0" applyNumberFormat="1" applyFont="1" applyBorder="1" applyAlignment="1">
      <alignment horizontal="center"/>
    </xf>
    <xf numFmtId="9" fontId="0" fillId="0" borderId="1" xfId="1" applyFont="1" applyBorder="1" applyAlignment="1">
      <alignment horizontal="center"/>
    </xf>
    <xf numFmtId="167" fontId="5" fillId="0" borderId="1" xfId="0" applyNumberFormat="1" applyFont="1" applyBorder="1" applyAlignment="1">
      <alignment horizontal="right" vertical="center" wrapText="1"/>
    </xf>
    <xf numFmtId="168" fontId="0" fillId="0" borderId="0" xfId="0" applyNumberFormat="1" applyAlignment="1">
      <alignment horizontal="center"/>
    </xf>
    <xf numFmtId="7" fontId="0" fillId="0" borderId="0" xfId="0" applyNumberFormat="1"/>
    <xf numFmtId="164" fontId="0" fillId="0" borderId="1" xfId="0" applyNumberFormat="1" applyBorder="1" applyAlignment="1">
      <alignment horizontal="center"/>
    </xf>
    <xf numFmtId="0" fontId="9" fillId="0" borderId="0" xfId="0" applyFont="1"/>
    <xf numFmtId="0" fontId="0" fillId="0" borderId="0" xfId="0" applyAlignment="1">
      <alignment horizontal="left"/>
    </xf>
    <xf numFmtId="0" fontId="0" fillId="0" borderId="0" xfId="0" quotePrefix="1"/>
    <xf numFmtId="0" fontId="0" fillId="0" borderId="1" xfId="0" applyBorder="1" applyAlignment="1">
      <alignment vertical="center"/>
    </xf>
    <xf numFmtId="0" fontId="4" fillId="0" borderId="1" xfId="0" applyFont="1" applyBorder="1" applyAlignment="1">
      <alignment vertical="center"/>
    </xf>
    <xf numFmtId="0" fontId="4" fillId="0" borderId="1" xfId="0" applyFont="1" applyBorder="1" applyAlignment="1">
      <alignment horizontal="right" vertical="center"/>
    </xf>
    <xf numFmtId="2" fontId="0" fillId="0" borderId="1" xfId="0" applyNumberFormat="1" applyBorder="1" applyAlignment="1">
      <alignment vertical="center"/>
    </xf>
    <xf numFmtId="0" fontId="2" fillId="0" borderId="1" xfId="0" applyFont="1" applyBorder="1" applyAlignment="1">
      <alignment horizontal="center" wrapText="1"/>
    </xf>
    <xf numFmtId="166" fontId="0" fillId="0" borderId="0" xfId="0" applyNumberFormat="1"/>
    <xf numFmtId="169" fontId="0" fillId="0" borderId="0" xfId="0" applyNumberFormat="1"/>
    <xf numFmtId="170" fontId="0" fillId="0" borderId="0" xfId="0" applyNumberFormat="1"/>
    <xf numFmtId="0" fontId="3" fillId="0" borderId="1" xfId="0" applyFont="1" applyBorder="1"/>
    <xf numFmtId="2" fontId="4" fillId="0" borderId="1" xfId="0" applyNumberFormat="1" applyFont="1" applyBorder="1" applyAlignment="1">
      <alignment vertical="center"/>
    </xf>
    <xf numFmtId="0" fontId="5" fillId="2" borderId="1" xfId="0" applyFont="1" applyFill="1" applyBorder="1" applyAlignment="1" applyProtection="1">
      <alignment horizontal="right" vertical="center" wrapText="1"/>
      <protection locked="0"/>
    </xf>
    <xf numFmtId="9" fontId="5" fillId="2" borderId="1" xfId="1" applyFont="1" applyFill="1" applyBorder="1" applyAlignment="1" applyProtection="1">
      <alignment horizontal="right" vertical="center" wrapText="1"/>
      <protection locked="0"/>
    </xf>
    <xf numFmtId="165" fontId="5" fillId="2" borderId="1" xfId="0" applyNumberFormat="1" applyFont="1" applyFill="1" applyBorder="1" applyAlignment="1" applyProtection="1">
      <alignment horizontal="right" vertical="center" wrapText="1"/>
      <protection locked="0"/>
    </xf>
    <xf numFmtId="166" fontId="5" fillId="2" borderId="1" xfId="1" applyNumberFormat="1" applyFont="1" applyFill="1" applyBorder="1" applyAlignment="1" applyProtection="1">
      <alignment horizontal="right" vertical="center" wrapText="1"/>
      <protection locked="0"/>
    </xf>
    <xf numFmtId="3" fontId="5" fillId="2" borderId="1" xfId="0" applyNumberFormat="1" applyFont="1" applyFill="1" applyBorder="1" applyAlignment="1" applyProtection="1">
      <alignment horizontal="right" vertical="center" wrapText="1"/>
      <protection locked="0"/>
    </xf>
    <xf numFmtId="167" fontId="5" fillId="2" borderId="1" xfId="0" applyNumberFormat="1" applyFont="1" applyFill="1" applyBorder="1" applyAlignment="1" applyProtection="1">
      <alignment horizontal="right" vertical="center" wrapText="1"/>
      <protection locked="0"/>
    </xf>
    <xf numFmtId="0" fontId="2" fillId="0" borderId="6" xfId="0" applyFont="1" applyBorder="1"/>
    <xf numFmtId="0" fontId="0" fillId="0" borderId="7" xfId="0" applyBorder="1"/>
    <xf numFmtId="0" fontId="0" fillId="0" borderId="6" xfId="0" applyBorder="1"/>
    <xf numFmtId="0" fontId="0" fillId="0" borderId="8" xfId="0" applyBorder="1"/>
    <xf numFmtId="0" fontId="0" fillId="0" borderId="9" xfId="0" applyBorder="1"/>
    <xf numFmtId="0" fontId="0" fillId="0" borderId="10" xfId="0" applyBorder="1"/>
    <xf numFmtId="0" fontId="16" fillId="0" borderId="1" xfId="0" applyFont="1" applyBorder="1"/>
    <xf numFmtId="0" fontId="0" fillId="0" borderId="1" xfId="0" applyBorder="1" applyAlignment="1">
      <alignment vertical="top"/>
    </xf>
    <xf numFmtId="0" fontId="0" fillId="0" borderId="1" xfId="0" applyBorder="1" applyAlignment="1">
      <alignment horizontal="left" vertical="top" wrapText="1"/>
    </xf>
    <xf numFmtId="0" fontId="11" fillId="0" borderId="1" xfId="0" applyFont="1" applyBorder="1" applyAlignment="1">
      <alignment vertical="top" wrapText="1"/>
    </xf>
    <xf numFmtId="0" fontId="0" fillId="0" borderId="1" xfId="0" applyBorder="1" applyAlignment="1">
      <alignment vertical="top" wrapText="1"/>
    </xf>
    <xf numFmtId="166" fontId="5" fillId="0" borderId="1" xfId="1" applyNumberFormat="1" applyFont="1" applyFill="1" applyBorder="1" applyAlignment="1">
      <alignment horizontal="right" vertical="center" wrapText="1"/>
    </xf>
    <xf numFmtId="0" fontId="16" fillId="0" borderId="1" xfId="0" applyFont="1" applyBorder="1" applyAlignment="1">
      <alignment horizontal="left" vertical="top"/>
    </xf>
    <xf numFmtId="0" fontId="11" fillId="0" borderId="3" xfId="0" applyFont="1" applyBorder="1" applyAlignment="1">
      <alignment horizontal="left" vertical="top" wrapText="1"/>
    </xf>
    <xf numFmtId="0" fontId="11" fillId="0" borderId="4" xfId="0" applyFont="1" applyBorder="1" applyAlignment="1">
      <alignment horizontal="left" vertical="top" wrapText="1"/>
    </xf>
    <xf numFmtId="0" fontId="11" fillId="0" borderId="5" xfId="0" applyFont="1" applyBorder="1" applyAlignment="1">
      <alignment horizontal="left" vertical="top" wrapText="1"/>
    </xf>
    <xf numFmtId="0" fontId="0" fillId="0" borderId="0" xfId="0" applyAlignment="1">
      <alignment horizontal="left" vertical="center"/>
    </xf>
  </cellXfs>
  <cellStyles count="3">
    <cellStyle name="Komma 2" xfId="2" xr:uid="{00000000-0005-0000-0000-00002F000000}"/>
    <cellStyle name="Procent" xfId="1" builtinId="5"/>
    <cellStyle name="Standaard" xfId="0" builtinId="0"/>
  </cellStyles>
  <dxfs count="150">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customXml" Target="../customXml/item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eetMetadata" Target="metadata.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775A5-38FB-4E4B-9E9A-E285DB96542D}">
  <sheetPr codeName="Blad1"/>
  <dimension ref="B3:I24"/>
  <sheetViews>
    <sheetView showGridLines="0" showRowColHeaders="0" workbookViewId="0">
      <selection activeCell="B25" sqref="B25"/>
    </sheetView>
  </sheetViews>
  <sheetFormatPr defaultRowHeight="14.4" x14ac:dyDescent="0.3"/>
  <cols>
    <col min="1" max="1" width="3.44140625" customWidth="1"/>
    <col min="2" max="2" width="3.33203125" customWidth="1"/>
    <col min="3" max="3" width="76" customWidth="1"/>
  </cols>
  <sheetData>
    <row r="3" spans="2:9" ht="18" x14ac:dyDescent="0.35">
      <c r="B3" s="3" t="s">
        <v>0</v>
      </c>
    </row>
    <row r="5" spans="2:9" x14ac:dyDescent="0.3">
      <c r="B5" t="s">
        <v>147</v>
      </c>
    </row>
    <row r="6" spans="2:9" x14ac:dyDescent="0.3">
      <c r="B6" t="s">
        <v>148</v>
      </c>
    </row>
    <row r="8" spans="2:9" x14ac:dyDescent="0.3">
      <c r="B8" s="9"/>
      <c r="C8" s="9"/>
      <c r="D8" s="9"/>
      <c r="E8" s="9"/>
      <c r="F8" s="9"/>
      <c r="G8" s="9"/>
      <c r="H8" s="9"/>
      <c r="I8" s="9"/>
    </row>
    <row r="9" spans="2:9" x14ac:dyDescent="0.3">
      <c r="B9" s="1" t="s">
        <v>1</v>
      </c>
    </row>
    <row r="10" spans="2:9" x14ac:dyDescent="0.3">
      <c r="B10">
        <v>1</v>
      </c>
      <c r="C10" t="s">
        <v>2</v>
      </c>
    </row>
    <row r="11" spans="2:9" x14ac:dyDescent="0.3">
      <c r="B11">
        <v>2</v>
      </c>
      <c r="C11" t="s">
        <v>3</v>
      </c>
    </row>
    <row r="12" spans="2:9" x14ac:dyDescent="0.3">
      <c r="B12">
        <v>3</v>
      </c>
      <c r="C12" t="s">
        <v>4</v>
      </c>
    </row>
    <row r="13" spans="2:9" x14ac:dyDescent="0.3">
      <c r="B13">
        <v>4</v>
      </c>
      <c r="C13" t="s">
        <v>5</v>
      </c>
    </row>
    <row r="14" spans="2:9" x14ac:dyDescent="0.3">
      <c r="B14">
        <v>5</v>
      </c>
      <c r="C14" t="s">
        <v>6</v>
      </c>
    </row>
    <row r="15" spans="2:9" x14ac:dyDescent="0.3">
      <c r="B15">
        <v>6</v>
      </c>
      <c r="C15" t="s">
        <v>7</v>
      </c>
    </row>
    <row r="16" spans="2:9" x14ac:dyDescent="0.3">
      <c r="B16" s="1"/>
    </row>
    <row r="17" spans="2:3" x14ac:dyDescent="0.3">
      <c r="B17" s="1" t="s">
        <v>8</v>
      </c>
    </row>
    <row r="18" spans="2:3" x14ac:dyDescent="0.3">
      <c r="B18">
        <v>7</v>
      </c>
      <c r="C18" t="s">
        <v>9</v>
      </c>
    </row>
    <row r="20" spans="2:3" x14ac:dyDescent="0.3">
      <c r="B20" s="1" t="s">
        <v>10</v>
      </c>
    </row>
    <row r="21" spans="2:3" x14ac:dyDescent="0.3">
      <c r="B21">
        <v>8</v>
      </c>
      <c r="C21" t="s">
        <v>11</v>
      </c>
    </row>
    <row r="23" spans="2:3" x14ac:dyDescent="0.3">
      <c r="B23" s="1" t="s">
        <v>149</v>
      </c>
    </row>
    <row r="24" spans="2:3" x14ac:dyDescent="0.3">
      <c r="B24">
        <v>9</v>
      </c>
      <c r="C24" t="s">
        <v>150</v>
      </c>
    </row>
  </sheetData>
  <sheetProtection selectLockedCells="1" selectUnlockedCells="1"/>
  <pageMargins left="0.7" right="0.7" top="0.75" bottom="0.75"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5227A-5187-4970-ABCC-5239738D6556}">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Hx9h0J4ZPpbqkXg5g7y4WJSLE6qbVrUiwkt7QxJiWCNuHcWQZ2hpz1MN3Eok5BZZFqyyPogKayyT9SwmjokaeQ==" saltValue="D+R8bnhvKT+Tvhmoqpeu9w==" spinCount="100000" sheet="1" objects="1" scenarios="1" formatColumns="0" formatRows="0"/>
  <mergeCells count="1">
    <mergeCell ref="F21:L22"/>
  </mergeCells>
  <conditionalFormatting sqref="D4:D7 D9:D11 D15 D17:D19">
    <cfRule type="expression" dxfId="137" priority="3">
      <formula>D4=""</formula>
    </cfRule>
  </conditionalFormatting>
  <conditionalFormatting sqref="D21:D22">
    <cfRule type="expression" dxfId="136" priority="2">
      <formula>AND($D$15&gt;0,$D$17&gt;0,$D$19&gt;0,$D$21&gt;0)</formula>
    </cfRule>
  </conditionalFormatting>
  <conditionalFormatting sqref="F21:L22">
    <cfRule type="expression" dxfId="135" priority="1">
      <formula>COUNTA($D$17:$D$18,$D$15)=3</formula>
    </cfRule>
  </conditionalFormatting>
  <dataValidations count="4">
    <dataValidation type="list" allowBlank="1" showInputMessage="1" showErrorMessage="1" sqref="D7" xr:uid="{29332AE9-7448-4DF2-81E1-E212F915BB3E}">
      <formula1>bezetting</formula1>
    </dataValidation>
    <dataValidation type="list" allowBlank="1" showInputMessage="1" showErrorMessage="1" sqref="D15 D6" xr:uid="{2260C7CF-25F5-46E5-A5D0-85940A1C1FB7}">
      <formula1>bez</formula1>
    </dataValidation>
    <dataValidation allowBlank="1" showInputMessage="1" showErrorMessage="1" sqref="D10" xr:uid="{096661C7-89FF-4FEE-962D-609187D64F3A}"/>
    <dataValidation type="list" allowBlank="1" showInputMessage="1" showErrorMessage="1" sqref="D9" xr:uid="{B05DBE8C-9C8E-4C92-A812-F93A92F8D8D5}">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22C21-B811-45D4-8ED5-FAE99C0BA18A}">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j9Txxsd95Q2gmYYFdH9X8/Uv370Mlnq1hgOOruRTm+cDwQrftBCwyMTkMBWlNN6WLSrpaRoUN+oBYr+CpzvwhA==" saltValue="w+SnIl575Hx4+FlWi0uiyw==" spinCount="100000" sheet="1" objects="1" scenarios="1" formatColumns="0" formatRows="0"/>
  <mergeCells count="1">
    <mergeCell ref="F21:L22"/>
  </mergeCells>
  <conditionalFormatting sqref="D4:D7 D9:D11 D15 D17:D19">
    <cfRule type="expression" dxfId="134" priority="3">
      <formula>D4=""</formula>
    </cfRule>
  </conditionalFormatting>
  <conditionalFormatting sqref="D21:D22">
    <cfRule type="expression" dxfId="133" priority="2">
      <formula>AND($D$15&gt;0,$D$17&gt;0,$D$19&gt;0,$D$21&gt;0)</formula>
    </cfRule>
  </conditionalFormatting>
  <conditionalFormatting sqref="F21:L22">
    <cfRule type="expression" dxfId="132" priority="1">
      <formula>COUNTA($D$17:$D$18,$D$15)=3</formula>
    </cfRule>
  </conditionalFormatting>
  <dataValidations count="4">
    <dataValidation type="list" allowBlank="1" showInputMessage="1" showErrorMessage="1" sqref="D7" xr:uid="{07E26768-86A5-4FAB-B134-7703BAE29227}">
      <formula1>bezetting</formula1>
    </dataValidation>
    <dataValidation type="list" allowBlank="1" showInputMessage="1" showErrorMessage="1" sqref="D15 D6" xr:uid="{0B1D504C-6943-4F71-95B9-8CBE94DC4E49}">
      <formula1>bez</formula1>
    </dataValidation>
    <dataValidation allowBlank="1" showInputMessage="1" showErrorMessage="1" sqref="D10" xr:uid="{BF920BDB-9729-4637-9D74-B81BD36F1E61}"/>
    <dataValidation type="list" allowBlank="1" showInputMessage="1" showErrorMessage="1" sqref="D9" xr:uid="{1AB51B6D-A997-442F-8AD6-05BAD1AF8880}">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FC5DC-DB69-4A0B-BEE2-FAF10B83DD19}">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vatAj2+mxsuyIWDMwWRQ+U8TRzJ+QGTCLt4n06vPjuEvQB4+waeCWCEOYXx0+9Za+ANg0CsIE/FBayZf7aO3cA==" saltValue="tWue8/qWRzqu4mAfqLv0sw==" spinCount="100000" sheet="1" objects="1" scenarios="1" formatColumns="0" formatRows="0"/>
  <mergeCells count="1">
    <mergeCell ref="F21:L22"/>
  </mergeCells>
  <conditionalFormatting sqref="D4:D7 D9:D11 D15 D17:D19">
    <cfRule type="expression" dxfId="131" priority="3">
      <formula>D4=""</formula>
    </cfRule>
  </conditionalFormatting>
  <conditionalFormatting sqref="D21:D22">
    <cfRule type="expression" dxfId="130" priority="2">
      <formula>AND($D$15&gt;0,$D$17&gt;0,$D$19&gt;0,$D$21&gt;0)</formula>
    </cfRule>
  </conditionalFormatting>
  <conditionalFormatting sqref="F21:L22">
    <cfRule type="expression" dxfId="129" priority="1">
      <formula>COUNTA($D$17:$D$18,$D$15)=3</formula>
    </cfRule>
  </conditionalFormatting>
  <dataValidations count="4">
    <dataValidation type="list" allowBlank="1" showInputMessage="1" showErrorMessage="1" sqref="D7" xr:uid="{B354CA7D-B376-49BD-BB2D-7F054A6F6586}">
      <formula1>bezetting</formula1>
    </dataValidation>
    <dataValidation type="list" allowBlank="1" showInputMessage="1" showErrorMessage="1" sqref="D15 D6" xr:uid="{BBF1DA2A-53C7-4A79-8DFE-48F105C22689}">
      <formula1>bez</formula1>
    </dataValidation>
    <dataValidation allowBlank="1" showInputMessage="1" showErrorMessage="1" sqref="D10" xr:uid="{5965B76D-9221-4DB0-B666-BBABDA57305C}"/>
    <dataValidation type="list" allowBlank="1" showInputMessage="1" showErrorMessage="1" sqref="D9" xr:uid="{09513DAA-37DC-4826-9487-C2D18A8A2422}">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E6AFC-6B3A-416B-9262-A35103506FEE}">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yZEWpvMIqzWNnkkABZA/bkxAhz7PnaGDuPMT/kKc/22Hxk4nizY1NbIgMEVl4t16q9isqxGXTdUIZzAISvCARA==" saltValue="Z+YI8CABsNBfnKfzlIGlsQ==" spinCount="100000" sheet="1" objects="1" scenarios="1" formatColumns="0" formatRows="0"/>
  <mergeCells count="1">
    <mergeCell ref="F21:L22"/>
  </mergeCells>
  <conditionalFormatting sqref="D4:D7 D9:D11 D15 D17:D19">
    <cfRule type="expression" dxfId="128" priority="3">
      <formula>D4=""</formula>
    </cfRule>
  </conditionalFormatting>
  <conditionalFormatting sqref="D21:D22">
    <cfRule type="expression" dxfId="127" priority="2">
      <formula>AND($D$15&gt;0,$D$17&gt;0,$D$19&gt;0,$D$21&gt;0)</formula>
    </cfRule>
  </conditionalFormatting>
  <conditionalFormatting sqref="F21:L22">
    <cfRule type="expression" dxfId="126" priority="1">
      <formula>COUNTA($D$17:$D$18,$D$15)=3</formula>
    </cfRule>
  </conditionalFormatting>
  <dataValidations count="4">
    <dataValidation type="list" allowBlank="1" showInputMessage="1" showErrorMessage="1" sqref="D7" xr:uid="{C5E02D95-5FF6-4C83-AFD5-1780BAF06820}">
      <formula1>bezetting</formula1>
    </dataValidation>
    <dataValidation type="list" allowBlank="1" showInputMessage="1" showErrorMessage="1" sqref="D15 D6" xr:uid="{C168F092-08F2-43F1-B766-AA448F8AD9A8}">
      <formula1>bez</formula1>
    </dataValidation>
    <dataValidation allowBlank="1" showInputMessage="1" showErrorMessage="1" sqref="D10" xr:uid="{08A70F45-C3E8-4A40-9076-A1CA0182267D}"/>
    <dataValidation type="list" allowBlank="1" showInputMessage="1" showErrorMessage="1" sqref="D9" xr:uid="{FD6C18D6-99B9-4A2C-879C-2455004F9E02}">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BDAC6-3EF1-4917-A52F-4EC4A50DFB6B}">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MPNIDmKQk70dOp1/f9Xku/8YIcsYj+AG/OEdrraB5fs7TxIqzPYNywvv+xq/Nrnxl5kUcpx5y1LL659hvck+2g==" saltValue="XHpC9Mazl4t2MNJXEjlolg==" spinCount="100000" sheet="1" objects="1" scenarios="1" formatColumns="0" formatRows="0"/>
  <mergeCells count="1">
    <mergeCell ref="F21:L22"/>
  </mergeCells>
  <conditionalFormatting sqref="D4:D7 D9:D11 D15 D17:D19">
    <cfRule type="expression" dxfId="125" priority="3">
      <formula>D4=""</formula>
    </cfRule>
  </conditionalFormatting>
  <conditionalFormatting sqref="D21:D22">
    <cfRule type="expression" dxfId="124" priority="2">
      <formula>AND($D$15&gt;0,$D$17&gt;0,$D$19&gt;0,$D$21&gt;0)</formula>
    </cfRule>
  </conditionalFormatting>
  <conditionalFormatting sqref="F21:L22">
    <cfRule type="expression" dxfId="123" priority="1">
      <formula>COUNTA($D$17:$D$18,$D$15)=3</formula>
    </cfRule>
  </conditionalFormatting>
  <dataValidations count="4">
    <dataValidation type="list" allowBlank="1" showInputMessage="1" showErrorMessage="1" sqref="D7" xr:uid="{C9963377-7201-488F-8FE7-135787C239F6}">
      <formula1>bezetting</formula1>
    </dataValidation>
    <dataValidation type="list" allowBlank="1" showInputMessage="1" showErrorMessage="1" sqref="D15 D6" xr:uid="{D3B458AE-B40D-4F61-B423-20DCECCE1160}">
      <formula1>bez</formula1>
    </dataValidation>
    <dataValidation allowBlank="1" showInputMessage="1" showErrorMessage="1" sqref="D10" xr:uid="{7A070AAE-32A3-46BB-AA31-C2FA6E987EEC}"/>
    <dataValidation type="list" allowBlank="1" showInputMessage="1" showErrorMessage="1" sqref="D9" xr:uid="{406A3152-AEF0-4A35-9C90-E64A79DA4DC9}">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E513B-A0BE-4290-A8BD-2D9DBE4B0A9F}">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JNlS22epANjVbreGm2RBgn1WQwpKRxlPwnl6h8kFDffSsv1ZvxaGiBP1AjXgSkuihxDhLWcNdb1+yDhZ0u6Apw==" saltValue="4CST5/LjVbkn5CGNdUrwug==" spinCount="100000" sheet="1" objects="1" scenarios="1" formatColumns="0" formatRows="0"/>
  <mergeCells count="1">
    <mergeCell ref="F21:L22"/>
  </mergeCells>
  <conditionalFormatting sqref="D4:D7 D9:D11 D15 D17:D19">
    <cfRule type="expression" dxfId="122" priority="3">
      <formula>D4=""</formula>
    </cfRule>
  </conditionalFormatting>
  <conditionalFormatting sqref="D21:D22">
    <cfRule type="expression" dxfId="121" priority="2">
      <formula>AND($D$15&gt;0,$D$17&gt;0,$D$19&gt;0,$D$21&gt;0)</formula>
    </cfRule>
  </conditionalFormatting>
  <conditionalFormatting sqref="F21:L22">
    <cfRule type="expression" dxfId="120" priority="1">
      <formula>COUNTA($D$17:$D$18,$D$15)=3</formula>
    </cfRule>
  </conditionalFormatting>
  <dataValidations count="4">
    <dataValidation type="list" allowBlank="1" showInputMessage="1" showErrorMessage="1" sqref="D7" xr:uid="{EF37BC2E-2A2D-4D0D-9455-11CFC388FF07}">
      <formula1>bezetting</formula1>
    </dataValidation>
    <dataValidation type="list" allowBlank="1" showInputMessage="1" showErrorMessage="1" sqref="D15 D6" xr:uid="{2FD1153F-1FC2-472F-B014-27B8A3AE53E1}">
      <formula1>bez</formula1>
    </dataValidation>
    <dataValidation allowBlank="1" showInputMessage="1" showErrorMessage="1" sqref="D10" xr:uid="{95E14BDB-87C8-41B9-B3BF-A6901D77A371}"/>
    <dataValidation type="list" allowBlank="1" showInputMessage="1" showErrorMessage="1" sqref="D9" xr:uid="{42EB8C22-38A4-4352-A7DA-D585B676AD77}">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2060D-D9FB-40D9-9809-8B1E11E0A785}">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k6Br6nnJmTEgEFQIZLRFUjvbwph5rTTBEbbtRtYZG5NP5VJpj73S86GiTTwLL2rfDzZcB1BG+mZeL3n+SC+Hgg==" saltValue="5ymyWTs0KphmpC4F5udd8w==" spinCount="100000" sheet="1" objects="1" scenarios="1" formatColumns="0" formatRows="0"/>
  <mergeCells count="1">
    <mergeCell ref="F21:L22"/>
  </mergeCells>
  <conditionalFormatting sqref="D4:D7 D9:D11 D15 D17:D19">
    <cfRule type="expression" dxfId="119" priority="3">
      <formula>D4=""</formula>
    </cfRule>
  </conditionalFormatting>
  <conditionalFormatting sqref="D21:D22">
    <cfRule type="expression" dxfId="118" priority="2">
      <formula>AND($D$15&gt;0,$D$17&gt;0,$D$19&gt;0,$D$21&gt;0)</formula>
    </cfRule>
  </conditionalFormatting>
  <conditionalFormatting sqref="F21:L22">
    <cfRule type="expression" dxfId="117" priority="1">
      <formula>COUNTA($D$17:$D$18,$D$15)=3</formula>
    </cfRule>
  </conditionalFormatting>
  <dataValidations count="4">
    <dataValidation type="list" allowBlank="1" showInputMessage="1" showErrorMessage="1" sqref="D7" xr:uid="{2DCA26AB-F064-4022-9593-38A0F9C27156}">
      <formula1>bezetting</formula1>
    </dataValidation>
    <dataValidation type="list" allowBlank="1" showInputMessage="1" showErrorMessage="1" sqref="D15 D6" xr:uid="{629BF677-E115-43E4-AF7C-F30154FC7EA5}">
      <formula1>bez</formula1>
    </dataValidation>
    <dataValidation allowBlank="1" showInputMessage="1" showErrorMessage="1" sqref="D10" xr:uid="{47B26175-A2C7-449E-BCC4-8C2CFAD179DF}"/>
    <dataValidation type="list" allowBlank="1" showInputMessage="1" showErrorMessage="1" sqref="D9" xr:uid="{0AA09CBF-CC21-45BB-8884-6F6CD1BEFFB0}">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BBC73-C273-4D8C-812E-4FF3A914046F}">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clFeUUdOKruveq4wN+VyStHGRyYNjexx5wzHgSQg5M/xlobEqVLiKYcz1O8NB0f+EMuFfJ27TtRqEJ1C7TBHwA==" saltValue="5AAEbItjEU0x4uhUt8d+ew==" spinCount="100000" sheet="1" objects="1" scenarios="1" formatColumns="0" formatRows="0"/>
  <mergeCells count="1">
    <mergeCell ref="F21:L22"/>
  </mergeCells>
  <conditionalFormatting sqref="D4:D7 D9:D11 D15 D17:D19">
    <cfRule type="expression" dxfId="116" priority="3">
      <formula>D4=""</formula>
    </cfRule>
  </conditionalFormatting>
  <conditionalFormatting sqref="D21:D22">
    <cfRule type="expression" dxfId="115" priority="2">
      <formula>AND($D$15&gt;0,$D$17&gt;0,$D$19&gt;0,$D$21&gt;0)</formula>
    </cfRule>
  </conditionalFormatting>
  <conditionalFormatting sqref="F21:L22">
    <cfRule type="expression" dxfId="114" priority="1">
      <formula>COUNTA($D$17:$D$18,$D$15)=3</formula>
    </cfRule>
  </conditionalFormatting>
  <dataValidations count="4">
    <dataValidation type="list" allowBlank="1" showInputMessage="1" showErrorMessage="1" sqref="D7" xr:uid="{E63DB784-8EF1-4CB1-865A-A16F8B37C935}">
      <formula1>bezetting</formula1>
    </dataValidation>
    <dataValidation type="list" allowBlank="1" showInputMessage="1" showErrorMessage="1" sqref="D15 D6" xr:uid="{4FA1F484-21F8-4143-AB74-ECA313045101}">
      <formula1>bez</formula1>
    </dataValidation>
    <dataValidation allowBlank="1" showInputMessage="1" showErrorMessage="1" sqref="D10" xr:uid="{601164A8-AFB7-442B-BE6A-081ABFF66B35}"/>
    <dataValidation type="list" allowBlank="1" showInputMessage="1" showErrorMessage="1" sqref="D9" xr:uid="{AF5035C6-453F-4029-8549-7BC2E6D00252}">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8F852-C4B4-44EE-B6BF-CBA2B799D6A2}">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OfH/uI4pAhWq4T4D2ih/8hkatpw+BRFdSoULTz43Sd5stCeGNZIDZirLpu5Qni1XxeeGtg9LRuCctQ9tzy4oKA==" saltValue="Ub2L6tJrflHAJsT/XuNIXg==" spinCount="100000" sheet="1" objects="1" scenarios="1" formatColumns="0" formatRows="0"/>
  <mergeCells count="1">
    <mergeCell ref="F21:L22"/>
  </mergeCells>
  <conditionalFormatting sqref="D4:D7 D9:D11 D15 D17:D19">
    <cfRule type="expression" dxfId="113" priority="3">
      <formula>D4=""</formula>
    </cfRule>
  </conditionalFormatting>
  <conditionalFormatting sqref="D21:D22">
    <cfRule type="expression" dxfId="112" priority="2">
      <formula>AND($D$15&gt;0,$D$17&gt;0,$D$19&gt;0,$D$21&gt;0)</formula>
    </cfRule>
  </conditionalFormatting>
  <conditionalFormatting sqref="F21:L22">
    <cfRule type="expression" dxfId="111" priority="1">
      <formula>COUNTA($D$17:$D$18,$D$15)=3</formula>
    </cfRule>
  </conditionalFormatting>
  <dataValidations count="4">
    <dataValidation type="list" allowBlank="1" showInputMessage="1" showErrorMessage="1" sqref="D7" xr:uid="{FE38EEBA-A158-4D80-A6E3-9B176FBBA553}">
      <formula1>bezetting</formula1>
    </dataValidation>
    <dataValidation type="list" allowBlank="1" showInputMessage="1" showErrorMessage="1" sqref="D15 D6" xr:uid="{033AA37C-003A-479D-B8D4-06703FABECBE}">
      <formula1>bez</formula1>
    </dataValidation>
    <dataValidation allowBlank="1" showInputMessage="1" showErrorMessage="1" sqref="D10" xr:uid="{6DD99C49-D6D1-4AEE-9FA5-7DA17E165A9D}"/>
    <dataValidation type="list" allowBlank="1" showInputMessage="1" showErrorMessage="1" sqref="D9" xr:uid="{E874DDA3-2A0E-4BFE-A484-22E0C658A601}">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6E17E-1379-4BC9-9642-2DF396FB41B5}">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ofX/ytg5KMKgjGM9QjR8mmhpJJ5iPaBrcQsIGb8cwVbFkqFHi64lTGcUHigXmSi/+VuuvNZbhw6KklxoQQi4zw==" saltValue="BLSlAn8Yb4BCfr/RHvGLtQ==" spinCount="100000" sheet="1" objects="1" scenarios="1" formatColumns="0" formatRows="0"/>
  <mergeCells count="1">
    <mergeCell ref="F21:L22"/>
  </mergeCells>
  <conditionalFormatting sqref="D4:D7 D9:D11 D15 D17:D19">
    <cfRule type="expression" dxfId="110" priority="3">
      <formula>D4=""</formula>
    </cfRule>
  </conditionalFormatting>
  <conditionalFormatting sqref="D21:D22">
    <cfRule type="expression" dxfId="109" priority="2">
      <formula>AND($D$15&gt;0,$D$17&gt;0,$D$19&gt;0,$D$21&gt;0)</formula>
    </cfRule>
  </conditionalFormatting>
  <conditionalFormatting sqref="F21:L22">
    <cfRule type="expression" dxfId="108" priority="1">
      <formula>COUNTA($D$17:$D$18,$D$15)=3</formula>
    </cfRule>
  </conditionalFormatting>
  <dataValidations count="4">
    <dataValidation type="list" allowBlank="1" showInputMessage="1" showErrorMessage="1" sqref="D7" xr:uid="{685AF7A9-B2C1-432C-ADD8-C1E1DCCE7255}">
      <formula1>bezetting</formula1>
    </dataValidation>
    <dataValidation type="list" allowBlank="1" showInputMessage="1" showErrorMessage="1" sqref="D15 D6" xr:uid="{E7F6DDEA-BED9-4889-B71A-A8CD7A45623C}">
      <formula1>bez</formula1>
    </dataValidation>
    <dataValidation allowBlank="1" showInputMessage="1" showErrorMessage="1" sqref="D10" xr:uid="{C6E2E7EF-DFEF-4DA3-8D33-9E99F99E5941}"/>
    <dataValidation type="list" allowBlank="1" showInputMessage="1" showErrorMessage="1" sqref="D9" xr:uid="{D606F5E5-5A1A-4161-BB96-5052850060D9}">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F5AC9-B89A-466E-AC09-AA035B87A34A}">
  <dimension ref="B2:D12"/>
  <sheetViews>
    <sheetView showGridLines="0" showRowColHeaders="0" zoomScaleNormal="100" workbookViewId="0">
      <selection activeCell="F8" sqref="F8"/>
    </sheetView>
  </sheetViews>
  <sheetFormatPr defaultColWidth="8.88671875" defaultRowHeight="14.4" x14ac:dyDescent="0.3"/>
  <cols>
    <col min="1" max="1" width="2.109375" customWidth="1"/>
    <col min="2" max="2" width="3.33203125" customWidth="1"/>
    <col min="3" max="3" width="36.44140625" customWidth="1"/>
    <col min="4" max="4" width="46.33203125" customWidth="1"/>
  </cols>
  <sheetData>
    <row r="2" spans="2:4" ht="18" x14ac:dyDescent="0.35">
      <c r="B2" s="3" t="s">
        <v>12</v>
      </c>
    </row>
    <row r="3" spans="2:4" ht="18" x14ac:dyDescent="0.35">
      <c r="B3" s="3"/>
    </row>
    <row r="4" spans="2:4" x14ac:dyDescent="0.3">
      <c r="B4" s="57" t="s">
        <v>13</v>
      </c>
      <c r="C4" s="57"/>
      <c r="D4" s="57"/>
    </row>
    <row r="5" spans="2:4" ht="279.45" customHeight="1" x14ac:dyDescent="0.3">
      <c r="B5" s="58" t="s">
        <v>14</v>
      </c>
      <c r="C5" s="59"/>
      <c r="D5" s="60"/>
    </row>
    <row r="6" spans="2:4" x14ac:dyDescent="0.3">
      <c r="B6" s="45" t="s">
        <v>15</v>
      </c>
      <c r="D6" s="46"/>
    </row>
    <row r="7" spans="2:4" x14ac:dyDescent="0.3">
      <c r="B7" s="47" t="s">
        <v>16</v>
      </c>
      <c r="D7" s="46"/>
    </row>
    <row r="8" spans="2:4" x14ac:dyDescent="0.3">
      <c r="B8" s="47" t="s">
        <v>17</v>
      </c>
      <c r="D8" s="46"/>
    </row>
    <row r="9" spans="2:4" x14ac:dyDescent="0.3">
      <c r="B9" s="47" t="s">
        <v>18</v>
      </c>
      <c r="D9" s="46"/>
    </row>
    <row r="10" spans="2:4" x14ac:dyDescent="0.3">
      <c r="B10" s="47" t="s">
        <v>19</v>
      </c>
      <c r="D10" s="46"/>
    </row>
    <row r="11" spans="2:4" x14ac:dyDescent="0.3">
      <c r="B11" s="47" t="s">
        <v>20</v>
      </c>
      <c r="D11" s="46"/>
    </row>
    <row r="12" spans="2:4" x14ac:dyDescent="0.3">
      <c r="B12" s="48" t="s">
        <v>21</v>
      </c>
      <c r="C12" s="49"/>
      <c r="D12" s="50"/>
    </row>
  </sheetData>
  <sheetProtection algorithmName="SHA-512" hashValue="z9NWJX4iIsuJw+HLI8nh/x03t/ZG4C2TjBfyAeZq/+5dgPLQWocOPQbCb7KaY2oJXmIgRDWsZqJ+rCpNvep8PQ==" saltValue="HSp8+PJ+D1uAyPX/x2x9Og==" spinCount="100000" sheet="1" objects="1" scenarios="1" selectLockedCells="1" selectUnlockedCells="1"/>
  <mergeCells count="2">
    <mergeCell ref="B4:D4"/>
    <mergeCell ref="B5:D5"/>
  </mergeCells>
  <pageMargins left="0.7" right="0.7" top="0.75" bottom="0.75" header="0.3" footer="0.3"/>
  <pageSetup paperSize="9" orientation="portrait" horizontalDpi="4294967293"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65178-9DFA-4530-9D2A-5859AB102105}">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rptkSmd/PxTabe14Bfi9bJFebC2HHvEpn17KwbjbzROQx5SQCQ4sX6ALvCBIC4er+f+1kvK3DBw8bYgHs9/dgQ==" saltValue="2eJWotZs2kAx52tG5aFw1A==" spinCount="100000" sheet="1" objects="1" scenarios="1" formatColumns="0" formatRows="0"/>
  <mergeCells count="1">
    <mergeCell ref="F21:L22"/>
  </mergeCells>
  <conditionalFormatting sqref="D4:D7 D9:D11 D15 D17:D19">
    <cfRule type="expression" dxfId="107" priority="3">
      <formula>D4=""</formula>
    </cfRule>
  </conditionalFormatting>
  <conditionalFormatting sqref="D21:D22">
    <cfRule type="expression" dxfId="106" priority="2">
      <formula>AND($D$15&gt;0,$D$17&gt;0,$D$19&gt;0,$D$21&gt;0)</formula>
    </cfRule>
  </conditionalFormatting>
  <conditionalFormatting sqref="F21:L22">
    <cfRule type="expression" dxfId="105" priority="1">
      <formula>COUNTA($D$17:$D$18,$D$15)=3</formula>
    </cfRule>
  </conditionalFormatting>
  <dataValidations count="4">
    <dataValidation type="list" allowBlank="1" showInputMessage="1" showErrorMessage="1" sqref="D7" xr:uid="{65C0411C-024C-43C4-81D0-72C9461E3022}">
      <formula1>bezetting</formula1>
    </dataValidation>
    <dataValidation type="list" allowBlank="1" showInputMessage="1" showErrorMessage="1" sqref="D15 D6" xr:uid="{9F4C3BF3-A8DA-44E8-A688-355162F96257}">
      <formula1>bez</formula1>
    </dataValidation>
    <dataValidation allowBlank="1" showInputMessage="1" showErrorMessage="1" sqref="D10" xr:uid="{A72B2E86-A049-4DBA-B3CE-710F9DBA0B6E}"/>
    <dataValidation type="list" allowBlank="1" showInputMessage="1" showErrorMessage="1" sqref="D9" xr:uid="{64067894-6C76-4905-A35B-6FF0E74FAD98}">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B6EFA-8258-412F-8059-512B15CB0483}">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Upmdz4ImpHCLmnDD2UO+ikKHTd8zo0fTf+ZK4ML2GdWi5pFYnb9Tdx5yyAa4J+4XHzKS6LJ5jMaWpI57guKdbA==" saltValue="wO/F3ekNVoA6tq7FqxT0YQ==" spinCount="100000" sheet="1" objects="1" scenarios="1" formatColumns="0" formatRows="0"/>
  <mergeCells count="1">
    <mergeCell ref="F21:L22"/>
  </mergeCells>
  <conditionalFormatting sqref="D4:D7 D9:D11 D15 D17:D19">
    <cfRule type="expression" dxfId="104" priority="3">
      <formula>D4=""</formula>
    </cfRule>
  </conditionalFormatting>
  <conditionalFormatting sqref="D21:D22">
    <cfRule type="expression" dxfId="103" priority="2">
      <formula>AND($D$15&gt;0,$D$17&gt;0,$D$19&gt;0,$D$21&gt;0)</formula>
    </cfRule>
  </conditionalFormatting>
  <conditionalFormatting sqref="F21:L22">
    <cfRule type="expression" dxfId="102" priority="1">
      <formula>COUNTA($D$17:$D$18,$D$15)=3</formula>
    </cfRule>
  </conditionalFormatting>
  <dataValidations count="4">
    <dataValidation type="list" allowBlank="1" showInputMessage="1" showErrorMessage="1" sqref="D7" xr:uid="{6D462E83-7C04-441B-948C-36FCCE06E849}">
      <formula1>bezetting</formula1>
    </dataValidation>
    <dataValidation type="list" allowBlank="1" showInputMessage="1" showErrorMessage="1" sqref="D15 D6" xr:uid="{42FC203C-DAC7-4C7A-9E52-076D3B1A5B84}">
      <formula1>bez</formula1>
    </dataValidation>
    <dataValidation allowBlank="1" showInputMessage="1" showErrorMessage="1" sqref="D10" xr:uid="{6DE4B6A2-76B4-400C-92AF-2A70A0A2FB24}"/>
    <dataValidation type="list" allowBlank="1" showInputMessage="1" showErrorMessage="1" sqref="D9" xr:uid="{DAE06CF0-81CC-4102-A87F-934CDDF86899}">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29325-82AE-49AB-92D2-4002D1B082B0}">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fvCnmSb0h5qFgtxOatCmuIAT1HTuMh2eRXyjrrP2ohHE/WK2FJdvvUrjSuIcsyUty2rlamilJNszTGmkjtRKQQ==" saltValue="w3xje448sXH0wybrYEv8Ww==" spinCount="100000" sheet="1" objects="1" scenarios="1" formatColumns="0" formatRows="0"/>
  <mergeCells count="1">
    <mergeCell ref="F21:L22"/>
  </mergeCells>
  <conditionalFormatting sqref="D4:D7 D9:D11 D15 D17:D19">
    <cfRule type="expression" dxfId="101" priority="3">
      <formula>D4=""</formula>
    </cfRule>
  </conditionalFormatting>
  <conditionalFormatting sqref="D21:D22">
    <cfRule type="expression" dxfId="100" priority="2">
      <formula>AND($D$15&gt;0,$D$17&gt;0,$D$19&gt;0,$D$21&gt;0)</formula>
    </cfRule>
  </conditionalFormatting>
  <conditionalFormatting sqref="F21:L22">
    <cfRule type="expression" dxfId="99" priority="1">
      <formula>COUNTA($D$17:$D$18,$D$15)=3</formula>
    </cfRule>
  </conditionalFormatting>
  <dataValidations count="4">
    <dataValidation type="list" allowBlank="1" showInputMessage="1" showErrorMessage="1" sqref="D7" xr:uid="{E2EBEB89-596F-4722-B9AE-3C802940DECD}">
      <formula1>bezetting</formula1>
    </dataValidation>
    <dataValidation type="list" allowBlank="1" showInputMessage="1" showErrorMessage="1" sqref="D15 D6" xr:uid="{DD650116-A1A9-407A-9D71-49DF19C35501}">
      <formula1>bez</formula1>
    </dataValidation>
    <dataValidation allowBlank="1" showInputMessage="1" showErrorMessage="1" sqref="D10" xr:uid="{E1994FB7-DF26-43AE-8ADF-BFC644F8B36E}"/>
    <dataValidation type="list" allowBlank="1" showInputMessage="1" showErrorMessage="1" sqref="D9" xr:uid="{9B1805B9-93BC-4108-90EA-803DC7544153}">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8C6CF-3BC4-499D-AB3E-29346BDE1D7D}">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jsR9U3Wb+5SH5HkxKhlGraotRA7dPJDTs1LbZ19qHAlZXNx2XZb5nYq4w8q1l6wi+RZycdbq7wIGUfWr+yU+ig==" saltValue="ganCIwVgHdifrRc3fEFPXg==" spinCount="100000" sheet="1" objects="1" scenarios="1" formatColumns="0" formatRows="0"/>
  <mergeCells count="1">
    <mergeCell ref="F21:L22"/>
  </mergeCells>
  <conditionalFormatting sqref="D4:D7 D9:D11 D15 D17:D19">
    <cfRule type="expression" dxfId="98" priority="3">
      <formula>D4=""</formula>
    </cfRule>
  </conditionalFormatting>
  <conditionalFormatting sqref="D21:D22">
    <cfRule type="expression" dxfId="97" priority="2">
      <formula>AND($D$15&gt;0,$D$17&gt;0,$D$19&gt;0,$D$21&gt;0)</formula>
    </cfRule>
  </conditionalFormatting>
  <conditionalFormatting sqref="F21:L22">
    <cfRule type="expression" dxfId="96" priority="1">
      <formula>COUNTA($D$17:$D$18,$D$15)=3</formula>
    </cfRule>
  </conditionalFormatting>
  <dataValidations count="4">
    <dataValidation type="list" allowBlank="1" showInputMessage="1" showErrorMessage="1" sqref="D7" xr:uid="{FF77C531-A61C-4F71-AAF7-2943F5219DC9}">
      <formula1>bezetting</formula1>
    </dataValidation>
    <dataValidation type="list" allowBlank="1" showInputMessage="1" showErrorMessage="1" sqref="D15 D6" xr:uid="{97F2E2E7-A16A-4CEF-8CD7-7ED67F8AFA16}">
      <formula1>bez</formula1>
    </dataValidation>
    <dataValidation allowBlank="1" showInputMessage="1" showErrorMessage="1" sqref="D10" xr:uid="{7B4AD19C-86BE-4E1D-9B72-B1D67F23B687}"/>
    <dataValidation type="list" allowBlank="1" showInputMessage="1" showErrorMessage="1" sqref="D9" xr:uid="{6BA0B2E9-CC8D-44A7-9933-5B93B050A5A4}">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27862-E035-444C-9588-FA88EE4F8FBD}">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uZMYu9DazI0c8xO6ExpY7yjlECN5ipJ6r3m+O5Cw6tJhPPlr5DnUiAPxJt58xZkvleS9iOBWc2yM/QqK1Gr5zw==" saltValue="eqJkhrzC1ZQ25Qibs7tPTw==" spinCount="100000" sheet="1" objects="1" scenarios="1" formatColumns="0" formatRows="0"/>
  <mergeCells count="1">
    <mergeCell ref="F21:L22"/>
  </mergeCells>
  <conditionalFormatting sqref="D4:D7 D9:D11 D15 D17:D19">
    <cfRule type="expression" dxfId="95" priority="3">
      <formula>D4=""</formula>
    </cfRule>
  </conditionalFormatting>
  <conditionalFormatting sqref="D21:D22">
    <cfRule type="expression" dxfId="94" priority="2">
      <formula>AND($D$15&gt;0,$D$17&gt;0,$D$19&gt;0,$D$21&gt;0)</formula>
    </cfRule>
  </conditionalFormatting>
  <conditionalFormatting sqref="F21:L22">
    <cfRule type="expression" dxfId="93" priority="1">
      <formula>COUNTA($D$17:$D$18,$D$15)=3</formula>
    </cfRule>
  </conditionalFormatting>
  <dataValidations count="4">
    <dataValidation type="list" allowBlank="1" showInputMessage="1" showErrorMessage="1" sqref="D7" xr:uid="{6D2D285C-A9A3-463F-9461-B1D72F215FCC}">
      <formula1>bezetting</formula1>
    </dataValidation>
    <dataValidation type="list" allowBlank="1" showInputMessage="1" showErrorMessage="1" sqref="D15 D6" xr:uid="{ECE1CACF-D29C-4994-89DB-D062E886B975}">
      <formula1>bez</formula1>
    </dataValidation>
    <dataValidation allowBlank="1" showInputMessage="1" showErrorMessage="1" sqref="D10" xr:uid="{C74AECE1-9F5F-4936-B9AF-C4CADA7ABF02}"/>
    <dataValidation type="list" allowBlank="1" showInputMessage="1" showErrorMessage="1" sqref="D9" xr:uid="{5931CC61-0438-4F0D-AA85-D2BE38A6E0C5}">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CF12D-7A36-4AE7-9184-D7E7A887E89E}">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KBRAcfUMTNmRP9hdO8J3y1MfgZp+iAzmvdULlJ3zVfDLjI2UDFiHpy0ZQhga9rYEv4pupri34ZOKOVZcWk97ww==" saltValue="qw2D8g/5GphLuHIRsgmEKw==" spinCount="100000" sheet="1" objects="1" scenarios="1" formatColumns="0" formatRows="0"/>
  <mergeCells count="1">
    <mergeCell ref="F21:L22"/>
  </mergeCells>
  <conditionalFormatting sqref="D4:D7 D9:D11 D15 D17:D19">
    <cfRule type="expression" dxfId="92" priority="3">
      <formula>D4=""</formula>
    </cfRule>
  </conditionalFormatting>
  <conditionalFormatting sqref="D21:D22">
    <cfRule type="expression" dxfId="91" priority="2">
      <formula>AND($D$15&gt;0,$D$17&gt;0,$D$19&gt;0,$D$21&gt;0)</formula>
    </cfRule>
  </conditionalFormatting>
  <conditionalFormatting sqref="F21:L22">
    <cfRule type="expression" dxfId="90" priority="1">
      <formula>COUNTA($D$17:$D$18,$D$15)=3</formula>
    </cfRule>
  </conditionalFormatting>
  <dataValidations count="4">
    <dataValidation type="list" allowBlank="1" showInputMessage="1" showErrorMessage="1" sqref="D7" xr:uid="{5703A490-49A7-43E6-A772-0A3EC60256C0}">
      <formula1>bezetting</formula1>
    </dataValidation>
    <dataValidation type="list" allowBlank="1" showInputMessage="1" showErrorMessage="1" sqref="D15 D6" xr:uid="{2FE14B9E-F97E-429A-AC9E-FE7682437017}">
      <formula1>bez</formula1>
    </dataValidation>
    <dataValidation allowBlank="1" showInputMessage="1" showErrorMessage="1" sqref="D10" xr:uid="{9A15B388-D948-4BD2-84A1-5B3D85254F9D}"/>
    <dataValidation type="list" allowBlank="1" showInputMessage="1" showErrorMessage="1" sqref="D9" xr:uid="{B10DF4EB-2099-4EC9-843F-7180F708476F}">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6E98D-5DCF-4A57-9BCC-8C4B2B3AA7F8}">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QoBp81TRcTp6laNtBsaaI4KH7zlE+TFURfazs4DSo2iJSRwc3nv63owSlHYtBAFs+WTv0nDsA5ZcTjS5K5Lbtw==" saltValue="EJNpwg/V5vmZI1gqtOhakQ==" spinCount="100000" sheet="1" objects="1" scenarios="1" formatColumns="0" formatRows="0"/>
  <mergeCells count="1">
    <mergeCell ref="F21:L22"/>
  </mergeCells>
  <conditionalFormatting sqref="D4:D7 D9:D11 D15 D17:D19">
    <cfRule type="expression" dxfId="89" priority="3">
      <formula>D4=""</formula>
    </cfRule>
  </conditionalFormatting>
  <conditionalFormatting sqref="D21:D22">
    <cfRule type="expression" dxfId="88" priority="2">
      <formula>AND($D$15&gt;0,$D$17&gt;0,$D$19&gt;0,$D$21&gt;0)</formula>
    </cfRule>
  </conditionalFormatting>
  <conditionalFormatting sqref="F21:L22">
    <cfRule type="expression" dxfId="87" priority="1">
      <formula>COUNTA($D$17:$D$18,$D$15)=3</formula>
    </cfRule>
  </conditionalFormatting>
  <dataValidations count="4">
    <dataValidation type="list" allowBlank="1" showInputMessage="1" showErrorMessage="1" sqref="D7" xr:uid="{40944D96-733C-437B-8047-3AA2DC9B37C7}">
      <formula1>bezetting</formula1>
    </dataValidation>
    <dataValidation type="list" allowBlank="1" showInputMessage="1" showErrorMessage="1" sqref="D15 D6" xr:uid="{8771804F-DAAF-4AB3-81B6-377FE5EBD16C}">
      <formula1>bez</formula1>
    </dataValidation>
    <dataValidation allowBlank="1" showInputMessage="1" showErrorMessage="1" sqref="D10" xr:uid="{5F8502F7-DDCF-46E4-9DA8-A5768E217AB6}"/>
    <dataValidation type="list" allowBlank="1" showInputMessage="1" showErrorMessage="1" sqref="D9" xr:uid="{7B5A194C-654B-4DCE-9A44-96E9132D51DD}">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F426B-B8C2-4C6D-84D1-110F10FFB7FC}">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PRMBIrKyNbxXLrv6pNCBfIi3udsQBIfGowarCFRV42rejMiAVaSjIsRw8+7ipY/ZWEdOVBCbl+dGmHzdAB7tig==" saltValue="aHxXnJseROvh07CD4AyPcw==" spinCount="100000" sheet="1" objects="1" scenarios="1" formatColumns="0" formatRows="0"/>
  <mergeCells count="1">
    <mergeCell ref="F21:L22"/>
  </mergeCells>
  <conditionalFormatting sqref="D4:D7 D9:D11 D15 D17:D19">
    <cfRule type="expression" dxfId="86" priority="3">
      <formula>D4=""</formula>
    </cfRule>
  </conditionalFormatting>
  <conditionalFormatting sqref="D21:D22">
    <cfRule type="expression" dxfId="85" priority="2">
      <formula>AND($D$15&gt;0,$D$17&gt;0,$D$19&gt;0,$D$21&gt;0)</formula>
    </cfRule>
  </conditionalFormatting>
  <conditionalFormatting sqref="F21:L22">
    <cfRule type="expression" dxfId="84" priority="1">
      <formula>COUNTA($D$17:$D$18,$D$15)=3</formula>
    </cfRule>
  </conditionalFormatting>
  <dataValidations count="4">
    <dataValidation type="list" allowBlank="1" showInputMessage="1" showErrorMessage="1" sqref="D7" xr:uid="{6B2DB722-9BA7-494F-ACF2-7958E6B16205}">
      <formula1>bezetting</formula1>
    </dataValidation>
    <dataValidation type="list" allowBlank="1" showInputMessage="1" showErrorMessage="1" sqref="D15 D6" xr:uid="{0B0067ED-F2F6-403E-9BFD-B2EA5DFD3F8D}">
      <formula1>bez</formula1>
    </dataValidation>
    <dataValidation allowBlank="1" showInputMessage="1" showErrorMessage="1" sqref="D10" xr:uid="{DB3112E6-4DD2-49ED-82CD-C8B94F340114}"/>
    <dataValidation type="list" allowBlank="1" showInputMessage="1" showErrorMessage="1" sqref="D9" xr:uid="{98BBA475-A0DF-4C63-8AD7-B1D625126D44}">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7FCDC-80E9-498D-A1BD-CB352C4436C1}">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TJsNCoARRXIclp80GIt6EojMz3jGGRFOcCxzK+gBws+ZPPlQCMc4Dru+arTLScxB9uPaBGoCx1qGqEmw5Z08PA==" saltValue="y9EWmLOvcH/TlkqVwx2Zpg==" spinCount="100000" sheet="1" objects="1" scenarios="1" formatColumns="0" formatRows="0"/>
  <mergeCells count="1">
    <mergeCell ref="F21:L22"/>
  </mergeCells>
  <conditionalFormatting sqref="D4:D7 D9:D11 D15 D17:D19">
    <cfRule type="expression" dxfId="83" priority="3">
      <formula>D4=""</formula>
    </cfRule>
  </conditionalFormatting>
  <conditionalFormatting sqref="D21:D22">
    <cfRule type="expression" dxfId="82" priority="2">
      <formula>AND($D$15&gt;0,$D$17&gt;0,$D$19&gt;0,$D$21&gt;0)</formula>
    </cfRule>
  </conditionalFormatting>
  <conditionalFormatting sqref="F21:L22">
    <cfRule type="expression" dxfId="81" priority="1">
      <formula>COUNTA($D$17:$D$18,$D$15)=3</formula>
    </cfRule>
  </conditionalFormatting>
  <dataValidations count="4">
    <dataValidation type="list" allowBlank="1" showInputMessage="1" showErrorMessage="1" sqref="D7" xr:uid="{0F2139DA-071C-4F8F-926C-A7AD268F6F72}">
      <formula1>bezetting</formula1>
    </dataValidation>
    <dataValidation type="list" allowBlank="1" showInputMessage="1" showErrorMessage="1" sqref="D15 D6" xr:uid="{4C1AFF94-F71B-4DC4-B807-EA76FF6D404A}">
      <formula1>bez</formula1>
    </dataValidation>
    <dataValidation allowBlank="1" showInputMessage="1" showErrorMessage="1" sqref="D10" xr:uid="{20479032-E0AB-476C-BA3E-8B1C7B3BA4A1}"/>
    <dataValidation type="list" allowBlank="1" showInputMessage="1" showErrorMessage="1" sqref="D9" xr:uid="{8EDDE3B5-60C8-40EE-8E61-B282FDAFA65E}">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7E727-4995-450C-9E48-7658C6883457}">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p42rhucQxtzveXFiKKqQ8CE4Nxrm2Ggbx6YRzEWu3PJpPvAswrrVFGkcLttxGl/zBLOmVsOoJ2TdyY123OAhjQ==" saltValue="Uo5zT0p9u2WrmXbw95tHeg==" spinCount="100000" sheet="1" objects="1" scenarios="1" formatColumns="0" formatRows="0"/>
  <mergeCells count="1">
    <mergeCell ref="F21:L22"/>
  </mergeCells>
  <conditionalFormatting sqref="D4:D7 D9:D11 D15 D17:D19">
    <cfRule type="expression" dxfId="80" priority="3">
      <formula>D4=""</formula>
    </cfRule>
  </conditionalFormatting>
  <conditionalFormatting sqref="D21:D22">
    <cfRule type="expression" dxfId="79" priority="2">
      <formula>AND($D$15&gt;0,$D$17&gt;0,$D$19&gt;0,$D$21&gt;0)</formula>
    </cfRule>
  </conditionalFormatting>
  <conditionalFormatting sqref="F21:L22">
    <cfRule type="expression" dxfId="78" priority="1">
      <formula>COUNTA($D$17:$D$18,$D$15)=3</formula>
    </cfRule>
  </conditionalFormatting>
  <dataValidations count="4">
    <dataValidation type="list" allowBlank="1" showInputMessage="1" showErrorMessage="1" sqref="D7" xr:uid="{243B74AD-E62E-482A-BBB0-830E22432477}">
      <formula1>bezetting</formula1>
    </dataValidation>
    <dataValidation type="list" allowBlank="1" showInputMessage="1" showErrorMessage="1" sqref="D15 D6" xr:uid="{120DA74E-11B7-474A-A21A-A4D3632863FF}">
      <formula1>bez</formula1>
    </dataValidation>
    <dataValidation allowBlank="1" showInputMessage="1" showErrorMessage="1" sqref="D10" xr:uid="{8C9E84D6-92AB-4F14-A5A1-F17C8C1F7EF6}"/>
    <dataValidation type="list" allowBlank="1" showInputMessage="1" showErrorMessage="1" sqref="D9" xr:uid="{9DF4543C-16B7-4111-9DCB-05EF5C3AAE3C}">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C4E27-59F8-4CCC-BCFD-9C4C978F8E94}">
  <dimension ref="B2:E25"/>
  <sheetViews>
    <sheetView showGridLines="0" zoomScaleNormal="100" workbookViewId="0">
      <selection activeCell="F8" sqref="F8"/>
    </sheetView>
  </sheetViews>
  <sheetFormatPr defaultColWidth="8.88671875" defaultRowHeight="14.4" x14ac:dyDescent="0.3"/>
  <cols>
    <col min="1" max="1" width="2.109375" customWidth="1"/>
    <col min="2" max="2" width="3.33203125" customWidth="1"/>
    <col min="3" max="3" width="36.44140625" customWidth="1"/>
    <col min="4" max="4" width="47.44140625" customWidth="1"/>
  </cols>
  <sheetData>
    <row r="2" spans="2:5" ht="18" x14ac:dyDescent="0.35">
      <c r="B2" s="3" t="s">
        <v>12</v>
      </c>
    </row>
    <row r="3" spans="2:5" ht="18" x14ac:dyDescent="0.35">
      <c r="B3" s="3"/>
    </row>
    <row r="4" spans="2:5" x14ac:dyDescent="0.3">
      <c r="B4" s="51" t="s">
        <v>22</v>
      </c>
      <c r="C4" s="37"/>
      <c r="D4" s="51" t="s">
        <v>23</v>
      </c>
      <c r="E4" s="9"/>
    </row>
    <row r="5" spans="2:5" ht="72" x14ac:dyDescent="0.3">
      <c r="B5" s="52">
        <f>'Groepsaanbod groep 1'!B4</f>
        <v>1</v>
      </c>
      <c r="C5" s="53" t="str">
        <f>'Groepsaanbod groep 1'!C4</f>
        <v>Hoeveel verschillende fysieke groepen heeft u met (exact) dit profiel?</v>
      </c>
      <c r="D5" s="54" t="s">
        <v>24</v>
      </c>
      <c r="E5" s="9"/>
    </row>
    <row r="6" spans="2:5" ht="100.8" x14ac:dyDescent="0.3">
      <c r="B6" s="52">
        <f>'Groepsaanbod groep 1'!B5</f>
        <v>2</v>
      </c>
      <c r="C6" s="53" t="str">
        <f>'Groepsaanbod groep 1'!C5</f>
        <v>Hoeveel % van deze  capaciteit komt in 2023 ongeveer ten goede aan jeugdigen uit IJsselland?</v>
      </c>
      <c r="D6" s="54" t="s">
        <v>25</v>
      </c>
      <c r="E6" s="9"/>
    </row>
    <row r="7" spans="2:5" ht="129.6" x14ac:dyDescent="0.3">
      <c r="B7" s="52">
        <f>'Groepsaanbod groep 1'!B6</f>
        <v>3</v>
      </c>
      <c r="C7" s="53" t="str">
        <f>'Groepsaanbod groep 1'!C6</f>
        <v>Gemiddeld aantal gepland aanwezige clïënten (alle, niet alleen de IJssellandse) per openingsdag in 2021</v>
      </c>
      <c r="D7" s="54" t="s">
        <v>26</v>
      </c>
      <c r="E7" s="9"/>
    </row>
    <row r="8" spans="2:5" ht="57.6" x14ac:dyDescent="0.3">
      <c r="B8" s="52">
        <f>'Groepsaanbod groep 1'!B7</f>
        <v>4</v>
      </c>
      <c r="C8" s="53" t="str">
        <f>'Groepsaanbod groep 1'!C7</f>
        <v>Bezettingsgraad</v>
      </c>
      <c r="D8" s="54" t="s">
        <v>27</v>
      </c>
      <c r="E8" s="9"/>
    </row>
    <row r="9" spans="2:5" ht="43.2" x14ac:dyDescent="0.3">
      <c r="B9" s="52">
        <f>'Groepsaanbod groep 1'!B8</f>
        <v>5</v>
      </c>
      <c r="C9" s="53" t="str">
        <f>'Groepsaanbod groep 1'!C8</f>
        <v>Gemiddeld aantal feitelijk aanwezig clïënten per openingsdag in 2021 (wordt automatisch gevuld!)</v>
      </c>
      <c r="D9" s="54" t="s">
        <v>28</v>
      </c>
      <c r="E9" s="9"/>
    </row>
    <row r="10" spans="2:5" ht="43.2" x14ac:dyDescent="0.3">
      <c r="B10" s="52">
        <f>'Groepsaanbod groep 1'!B9</f>
        <v>6</v>
      </c>
      <c r="C10" s="53" t="str">
        <f>'Groepsaanbod groep 1'!C9</f>
        <v>Aantal openingsdagen per week</v>
      </c>
      <c r="D10" s="54" t="s">
        <v>29</v>
      </c>
      <c r="E10" s="9"/>
    </row>
    <row r="11" spans="2:5" ht="72" x14ac:dyDescent="0.3">
      <c r="B11" s="52">
        <f>'Groepsaanbod groep 1'!B10</f>
        <v>7</v>
      </c>
      <c r="C11" s="53" t="str">
        <f>'Groepsaanbod groep 1'!C10</f>
        <v>Aantal openingsuren per week</v>
      </c>
      <c r="D11" s="54" t="s">
        <v>30</v>
      </c>
      <c r="E11" s="9"/>
    </row>
    <row r="12" spans="2:5" ht="43.2" x14ac:dyDescent="0.3">
      <c r="B12" s="52">
        <f>'Groepsaanbod groep 1'!B11</f>
        <v>8</v>
      </c>
      <c r="C12" s="53" t="str">
        <f>'Groepsaanbod groep 1'!C11</f>
        <v>Openingsuren per jaar, rekening houdend met vakanties en gesloten (feest- &amp; studie-)dagen</v>
      </c>
      <c r="D12" s="54" t="s">
        <v>31</v>
      </c>
      <c r="E12" s="9"/>
    </row>
    <row r="13" spans="2:5" ht="28.8" x14ac:dyDescent="0.3">
      <c r="B13" s="52">
        <f>'Groepsaanbod groep 1'!B12</f>
        <v>9</v>
      </c>
      <c r="C13" s="53" t="str">
        <f>'Groepsaanbod groep 1'!C12</f>
        <v>Productie 2021 in 'cliënturen' (wordt automatisch gevuld!)</v>
      </c>
      <c r="D13" s="54" t="s">
        <v>32</v>
      </c>
      <c r="E13" s="9"/>
    </row>
    <row r="14" spans="2:5" ht="28.8" x14ac:dyDescent="0.3">
      <c r="B14" s="52">
        <f>'Groepsaanbod groep 1'!B13</f>
        <v>10</v>
      </c>
      <c r="C14" s="53" t="str">
        <f>'Groepsaanbod groep 1'!C13</f>
        <v>Aantal openingsweken per jaar (wordt automatisch gevuld!)</v>
      </c>
      <c r="D14" s="54" t="s">
        <v>33</v>
      </c>
    </row>
    <row r="15" spans="2:5" ht="43.2" x14ac:dyDescent="0.3">
      <c r="B15" s="52">
        <f>'Groepsaanbod groep 1'!B14</f>
        <v>11</v>
      </c>
      <c r="C15" s="53" t="str">
        <f>'Groepsaanbod groep 1'!C14</f>
        <v>Aantal openingsdagen (wordt automatisch gevuld!)</v>
      </c>
      <c r="D15" s="54" t="s">
        <v>34</v>
      </c>
    </row>
    <row r="16" spans="2:5" ht="86.4" x14ac:dyDescent="0.3">
      <c r="B16" s="52">
        <f>'Groepsaanbod groep 1'!B15</f>
        <v>12</v>
      </c>
      <c r="C16" s="53" t="str">
        <f>'Groepsaanbod groep 1'!C15</f>
        <v>Totaal formatie groepsbegeleiders op deze groep (in fte)</v>
      </c>
      <c r="D16" s="54" t="s">
        <v>35</v>
      </c>
    </row>
    <row r="17" spans="2:4" ht="43.2" x14ac:dyDescent="0.3">
      <c r="B17" s="52">
        <f>'Groepsaanbod groep 1'!B16</f>
        <v>13</v>
      </c>
      <c r="C17" s="53" t="str">
        <f>'Groepsaanbod groep 1'!C16</f>
        <v>Totaal bruto uren groepbegeleiders beschikbaar (= fte x 1.877, wordt automatisch gevuld)</v>
      </c>
      <c r="D17" s="54" t="s">
        <v>36</v>
      </c>
    </row>
    <row r="18" spans="2:4" ht="86.4" x14ac:dyDescent="0.3">
      <c r="B18" s="52">
        <f>'Groepsaanbod groep 1'!B17</f>
        <v>14</v>
      </c>
      <c r="C18" s="53" t="str">
        <f>'Groepsaanbod groep 1'!C17</f>
        <v>Netto roosteruren groepsbegeleiders op de groep TIJDENS de  openingsuren per jaar</v>
      </c>
      <c r="D18" s="54" t="s">
        <v>37</v>
      </c>
    </row>
    <row r="19" spans="2:4" ht="172.8" x14ac:dyDescent="0.3">
      <c r="B19" s="52">
        <f>'Groepsaanbod groep 1'!B18</f>
        <v>15</v>
      </c>
      <c r="C19" s="53" t="str">
        <f>'Groepsaanbod groep 1'!C18</f>
        <v>Netto aanwezigheidsuren BUITEN de openingsuren van groepsbegeleiders per openingsdag</v>
      </c>
      <c r="D19" s="54" t="s">
        <v>38</v>
      </c>
    </row>
    <row r="20" spans="2:4" ht="43.2" x14ac:dyDescent="0.3">
      <c r="B20" s="52">
        <f>'Groepsaanbod groep 1'!B19</f>
        <v>16</v>
      </c>
      <c r="C20" s="53" t="str">
        <f>'Groepsaanbod groep 1'!C19</f>
        <v>Netto aanwezigheidsuren per jaar BUITEN de openingsuren  (wordt automatisch gevuld!)</v>
      </c>
      <c r="D20" s="54" t="s">
        <v>39</v>
      </c>
    </row>
    <row r="21" spans="2:4" ht="144" x14ac:dyDescent="0.3">
      <c r="B21" s="52">
        <f>'Groepsaanbod groep 1'!B20</f>
        <v>17</v>
      </c>
      <c r="C21" s="53" t="str">
        <f>'Groepsaanbod groep 1'!C20</f>
        <v>Overige (bruto) tijd van groepbegeleiders (wordt automatisch gevuld!)</v>
      </c>
      <c r="D21" s="54" t="s">
        <v>40</v>
      </c>
    </row>
    <row r="22" spans="2:4" ht="43.2" x14ac:dyDescent="0.3">
      <c r="B22" s="52">
        <f>'Groepsaanbod groep 1'!B21</f>
        <v>18</v>
      </c>
      <c r="C22" s="53" t="str">
        <f>'Groepsaanbod groep 1'!C21</f>
        <v>…. aantal inroosterbare uren per fte begeleider per jaar… (wordt automatisch gevuld!)</v>
      </c>
      <c r="D22" s="54" t="s">
        <v>41</v>
      </c>
    </row>
    <row r="23" spans="2:4" ht="43.2" x14ac:dyDescent="0.3">
      <c r="B23" s="52">
        <f>'Groepsaanbod groep 1'!B22</f>
        <v>19</v>
      </c>
      <c r="C23" s="53" t="str">
        <f>'Groepsaanbod groep 1'!C22</f>
        <v>…. dit aantal inroosterbare uren komt overeen met productiviteit van…. (wordt automatisch gevuld!)</v>
      </c>
      <c r="D23" s="54" t="s">
        <v>42</v>
      </c>
    </row>
    <row r="24" spans="2:4" ht="43.2" x14ac:dyDescent="0.3">
      <c r="B24" s="52">
        <f>'Groepsaanbod groep 1'!B23</f>
        <v>20</v>
      </c>
      <c r="C24" s="53" t="str">
        <f>'Groepsaanbod groep 1'!C23</f>
        <v>Begeleidingsintensiteit (wordt automatisch gevuld!)</v>
      </c>
      <c r="D24" s="54" t="s">
        <v>43</v>
      </c>
    </row>
    <row r="25" spans="2:4" ht="145.19999999999999" customHeight="1" x14ac:dyDescent="0.3">
      <c r="B25" s="52">
        <f>'Groepsaanbod groep 1'!B24</f>
        <v>21</v>
      </c>
      <c r="C25" s="53" t="str">
        <f>'Groepsaanbod groep 1'!C24</f>
        <v>Afrondingspunten (wordt automatisch gevuld!)</v>
      </c>
      <c r="D25" s="55" t="s">
        <v>44</v>
      </c>
    </row>
  </sheetData>
  <sheetProtection algorithmName="SHA-512" hashValue="rn8O/mdA4jLwE3/0qQI+dp/6NFfZ81VVY3tTCKH6HeiS2eZBQyHUWAc90yhcLbAdy3u1VzqC+I8VHJSRybS6Zw==" saltValue="pBEo/Q5DchEb11jlhRKk7Q==" spinCount="100000" sheet="1" objects="1" scenarios="1" selectLockedCells="1" selectUnlockedCells="1"/>
  <pageMargins left="0.7" right="0.7" top="0.75" bottom="0.75" header="0.3" footer="0.3"/>
  <pageSetup paperSize="9" orientation="portrait" horizontalDpi="4294967293"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1B9CD-DDBC-4A7B-86E2-FE3EF5188061}">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S4y96XBgW46pOOTU4kfqUBCSLtQUSKFyzSmpw+CgkO13A2g/YG72cHZg3rDnCk6XKI3ZX2U8W2rtIcGW5wpyBw==" saltValue="Yv6L6pH7tgHR5Q6+7eqCEg==" spinCount="100000" sheet="1" objects="1" scenarios="1" formatColumns="0" formatRows="0"/>
  <mergeCells count="1">
    <mergeCell ref="F21:L22"/>
  </mergeCells>
  <conditionalFormatting sqref="D4:D7 D9:D11 D15 D17:D19">
    <cfRule type="expression" dxfId="77" priority="3">
      <formula>D4=""</formula>
    </cfRule>
  </conditionalFormatting>
  <conditionalFormatting sqref="D21:D22">
    <cfRule type="expression" dxfId="76" priority="2">
      <formula>AND($D$15&gt;0,$D$17&gt;0,$D$19&gt;0,$D$21&gt;0)</formula>
    </cfRule>
  </conditionalFormatting>
  <conditionalFormatting sqref="F21:L22">
    <cfRule type="expression" dxfId="75" priority="1">
      <formula>COUNTA($D$17:$D$18,$D$15)=3</formula>
    </cfRule>
  </conditionalFormatting>
  <dataValidations count="4">
    <dataValidation type="list" allowBlank="1" showInputMessage="1" showErrorMessage="1" sqref="D7" xr:uid="{115C32E5-B570-42A9-AAE2-3CF0BA602BB0}">
      <formula1>bezetting</formula1>
    </dataValidation>
    <dataValidation type="list" allowBlank="1" showInputMessage="1" showErrorMessage="1" sqref="D15 D6" xr:uid="{BA2C9443-DF2A-4C8D-950E-DADDBD35240F}">
      <formula1>bez</formula1>
    </dataValidation>
    <dataValidation allowBlank="1" showInputMessage="1" showErrorMessage="1" sqref="D10" xr:uid="{EF6A5E9B-E32F-40EF-BD26-E4E4371427A0}"/>
    <dataValidation type="list" allowBlank="1" showInputMessage="1" showErrorMessage="1" sqref="D9" xr:uid="{C9ABCEE7-C299-45E5-B4DF-4B3BC2EBF3A1}">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D279D-0ECF-4663-862E-8E5D02CFA206}">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biK0MUplLVDBqmGwMOWWjBU475wBHIPfeARMNCONAo1zdEIT4ND7k9IXRurJ8cGPEjO3Y6EOJ/CiJzOf2+CtMw==" saltValue="zfHLNei5nmUmIWI+t4/LjA==" spinCount="100000" sheet="1" objects="1" scenarios="1" formatColumns="0" formatRows="0"/>
  <mergeCells count="1">
    <mergeCell ref="F21:L22"/>
  </mergeCells>
  <conditionalFormatting sqref="D4:D7 D9:D11 D15 D17:D19">
    <cfRule type="expression" dxfId="74" priority="3">
      <formula>D4=""</formula>
    </cfRule>
  </conditionalFormatting>
  <conditionalFormatting sqref="D21:D22">
    <cfRule type="expression" dxfId="73" priority="2">
      <formula>AND($D$15&gt;0,$D$17&gt;0,$D$19&gt;0,$D$21&gt;0)</formula>
    </cfRule>
  </conditionalFormatting>
  <conditionalFormatting sqref="F21:L22">
    <cfRule type="expression" dxfId="72" priority="1">
      <formula>COUNTA($D$17:$D$18,$D$15)=3</formula>
    </cfRule>
  </conditionalFormatting>
  <dataValidations count="4">
    <dataValidation type="list" allowBlank="1" showInputMessage="1" showErrorMessage="1" sqref="D7" xr:uid="{780FD79D-1DAD-443C-BC06-DB58CE5EBE59}">
      <formula1>bezetting</formula1>
    </dataValidation>
    <dataValidation type="list" allowBlank="1" showInputMessage="1" showErrorMessage="1" sqref="D15 D6" xr:uid="{E3CE1C3F-E01C-41F6-AAA2-A7BF08C22D9E}">
      <formula1>bez</formula1>
    </dataValidation>
    <dataValidation allowBlank="1" showInputMessage="1" showErrorMessage="1" sqref="D10" xr:uid="{AB2CDBE3-FF6F-4884-B333-F6EF303B627F}"/>
    <dataValidation type="list" allowBlank="1" showInputMessage="1" showErrorMessage="1" sqref="D9" xr:uid="{0CB0B40D-2033-45A2-A4EC-65CC8E99D37B}">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47543-6446-48CA-AE6E-AA373A60FCC8}">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YvrxXLcfoe2GA66LrBhpX6uaVYhlSl/RNDzG2Jg2Q6MrUeo+8xSXOGie94O9Yveva14yQaXTRZVjzBqkvuC1Bg==" saltValue="8TzyD6w5Am0PFX+q4zeA2Q==" spinCount="100000" sheet="1" objects="1" scenarios="1" formatColumns="0" formatRows="0"/>
  <mergeCells count="1">
    <mergeCell ref="F21:L22"/>
  </mergeCells>
  <conditionalFormatting sqref="D4:D7 D9:D11 D15 D17:D19">
    <cfRule type="expression" dxfId="71" priority="3">
      <formula>D4=""</formula>
    </cfRule>
  </conditionalFormatting>
  <conditionalFormatting sqref="D21:D22">
    <cfRule type="expression" dxfId="70" priority="2">
      <formula>AND($D$15&gt;0,$D$17&gt;0,$D$19&gt;0,$D$21&gt;0)</formula>
    </cfRule>
  </conditionalFormatting>
  <conditionalFormatting sqref="F21:L22">
    <cfRule type="expression" dxfId="69" priority="1">
      <formula>COUNTA($D$17:$D$18,$D$15)=3</formula>
    </cfRule>
  </conditionalFormatting>
  <dataValidations count="4">
    <dataValidation type="list" allowBlank="1" showInputMessage="1" showErrorMessage="1" sqref="D7" xr:uid="{64C1B961-DA0E-4828-ACE5-AA70066FB008}">
      <formula1>bezetting</formula1>
    </dataValidation>
    <dataValidation type="list" allowBlank="1" showInputMessage="1" showErrorMessage="1" sqref="D15 D6" xr:uid="{94739BE8-B022-431D-8BF7-77DAE4A7EB8A}">
      <formula1>bez</formula1>
    </dataValidation>
    <dataValidation allowBlank="1" showInputMessage="1" showErrorMessage="1" sqref="D10" xr:uid="{6CDFE6BB-6730-4308-AABB-2E8ECEBF10B3}"/>
    <dataValidation type="list" allowBlank="1" showInputMessage="1" showErrorMessage="1" sqref="D9" xr:uid="{B6DC4E23-32D5-4CF2-9260-F1D3D495279B}">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87975-B7E5-4D69-9EAA-7BD053BDA0AB}">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CnmGpVRpRUPSDVpF6aucGLGwdH5mdwMCLggYhO0YGv3YM/KcOjX69MAW13xRiUOQrbwG2qFuMZFMMcnwtIgvDg==" saltValue="r0RN/WSt/PyG2HR7lZx8AQ==" spinCount="100000" sheet="1" objects="1" scenarios="1" formatColumns="0" formatRows="0"/>
  <mergeCells count="1">
    <mergeCell ref="F21:L22"/>
  </mergeCells>
  <conditionalFormatting sqref="D4:D7 D9:D11 D15 D17:D19">
    <cfRule type="expression" dxfId="68" priority="3">
      <formula>D4=""</formula>
    </cfRule>
  </conditionalFormatting>
  <conditionalFormatting sqref="D21:D22">
    <cfRule type="expression" dxfId="67" priority="2">
      <formula>AND($D$15&gt;0,$D$17&gt;0,$D$19&gt;0,$D$21&gt;0)</formula>
    </cfRule>
  </conditionalFormatting>
  <conditionalFormatting sqref="F21:L22">
    <cfRule type="expression" dxfId="66" priority="1">
      <formula>COUNTA($D$17:$D$18,$D$15)=3</formula>
    </cfRule>
  </conditionalFormatting>
  <dataValidations count="4">
    <dataValidation type="list" allowBlank="1" showInputMessage="1" showErrorMessage="1" sqref="D7" xr:uid="{CC71A806-E8FE-4744-ADCB-3AEF16ECA4A7}">
      <formula1>bezetting</formula1>
    </dataValidation>
    <dataValidation type="list" allowBlank="1" showInputMessage="1" showErrorMessage="1" sqref="D15 D6" xr:uid="{CBEA3F60-7848-47F6-B4C3-884ABA0DE24E}">
      <formula1>bez</formula1>
    </dataValidation>
    <dataValidation allowBlank="1" showInputMessage="1" showErrorMessage="1" sqref="D10" xr:uid="{4AABCF63-7877-47EE-B723-55E348CD8816}"/>
    <dataValidation type="list" allowBlank="1" showInputMessage="1" showErrorMessage="1" sqref="D9" xr:uid="{929F5273-8DFE-4297-A167-AA9C1DE4D472}">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03D08-FC89-4184-B5E3-5DBE3EB98D7B}">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vSca4fNKkWiAFK1DNbzKtwteI7twEeB9gsK/dLtCgZDtqwpIgep0/AfcrL8md9BcKMJm2jfUj3CwnFfPq4CGzA==" saltValue="wR2oit1Kny//3T8E9fY3Mg==" spinCount="100000" sheet="1" objects="1" scenarios="1" formatColumns="0" formatRows="0"/>
  <mergeCells count="1">
    <mergeCell ref="F21:L22"/>
  </mergeCells>
  <conditionalFormatting sqref="D4:D7 D9:D11 D15 D17:D19">
    <cfRule type="expression" dxfId="65" priority="3">
      <formula>D4=""</formula>
    </cfRule>
  </conditionalFormatting>
  <conditionalFormatting sqref="D21:D22">
    <cfRule type="expression" dxfId="64" priority="2">
      <formula>AND($D$15&gt;0,$D$17&gt;0,$D$19&gt;0,$D$21&gt;0)</formula>
    </cfRule>
  </conditionalFormatting>
  <conditionalFormatting sqref="F21:L22">
    <cfRule type="expression" dxfId="63" priority="1">
      <formula>COUNTA($D$17:$D$18,$D$15)=3</formula>
    </cfRule>
  </conditionalFormatting>
  <dataValidations count="4">
    <dataValidation type="list" allowBlank="1" showInputMessage="1" showErrorMessage="1" sqref="D7" xr:uid="{E3BD3240-66A4-408A-BE71-37C0BDDAFBA6}">
      <formula1>bezetting</formula1>
    </dataValidation>
    <dataValidation type="list" allowBlank="1" showInputMessage="1" showErrorMessage="1" sqref="D15 D6" xr:uid="{2D05413E-DAC9-42F0-88FD-635638683F3B}">
      <formula1>bez</formula1>
    </dataValidation>
    <dataValidation allowBlank="1" showInputMessage="1" showErrorMessage="1" sqref="D10" xr:uid="{2F87A1D0-B310-4573-9D96-111CF68103B2}"/>
    <dataValidation type="list" allowBlank="1" showInputMessage="1" showErrorMessage="1" sqref="D9" xr:uid="{0DD113C5-89F8-482F-B9C2-BF71BE03B793}">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634CC-DF7A-4D4C-9B78-26088EB5BCA6}">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eXKzJZux4uT+AC7YTDElRtT4XWSPMFH6eEuNEY1jWk9BCv1J2IzlWGE8DE5FMV7hioejy1e7RveL5gbpq+HHlw==" saltValue="cl/1XK6s+yPxgWM1Cal/Rw==" spinCount="100000" sheet="1" objects="1" scenarios="1" formatColumns="0" formatRows="0"/>
  <mergeCells count="1">
    <mergeCell ref="F21:L22"/>
  </mergeCells>
  <conditionalFormatting sqref="D4:D7 D9:D11 D15 D17:D19">
    <cfRule type="expression" dxfId="62" priority="3">
      <formula>D4=""</formula>
    </cfRule>
  </conditionalFormatting>
  <conditionalFormatting sqref="D21:D22">
    <cfRule type="expression" dxfId="61" priority="2">
      <formula>AND($D$15&gt;0,$D$17&gt;0,$D$19&gt;0,$D$21&gt;0)</formula>
    </cfRule>
  </conditionalFormatting>
  <conditionalFormatting sqref="F21:L22">
    <cfRule type="expression" dxfId="60" priority="1">
      <formula>COUNTA($D$17:$D$18,$D$15)=3</formula>
    </cfRule>
  </conditionalFormatting>
  <dataValidations count="4">
    <dataValidation type="list" allowBlank="1" showInputMessage="1" showErrorMessage="1" sqref="D7" xr:uid="{00E091EB-6D0C-4278-BDBC-38F2491C5F92}">
      <formula1>bezetting</formula1>
    </dataValidation>
    <dataValidation type="list" allowBlank="1" showInputMessage="1" showErrorMessage="1" sqref="D15 D6" xr:uid="{16061E86-7533-4912-A82A-CDE39D87F790}">
      <formula1>bez</formula1>
    </dataValidation>
    <dataValidation allowBlank="1" showInputMessage="1" showErrorMessage="1" sqref="D10" xr:uid="{5926BACD-933B-4FB4-B206-B5C13E9438F1}"/>
    <dataValidation type="list" allowBlank="1" showInputMessage="1" showErrorMessage="1" sqref="D9" xr:uid="{DF594648-94A5-4274-AFDB-1E19FD489957}">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C51DF-8711-47B2-8B9C-411067BD2376}">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Y+NVn8g+E+ZoA9COYezgmoIheTTluVJ6bCV95Vb/124RbuRxDh8cVE7FuAYsNO5MR7sn2CenKQZIi96kb9J0+w==" saltValue="R81cs3m3AIGy3y2OGWDvvA==" spinCount="100000" sheet="1" objects="1" scenarios="1" formatColumns="0" formatRows="0"/>
  <mergeCells count="1">
    <mergeCell ref="F21:L22"/>
  </mergeCells>
  <conditionalFormatting sqref="D4:D7 D9:D11 D15 D17:D19">
    <cfRule type="expression" dxfId="59" priority="3">
      <formula>D4=""</formula>
    </cfRule>
  </conditionalFormatting>
  <conditionalFormatting sqref="D21:D22">
    <cfRule type="expression" dxfId="58" priority="2">
      <formula>AND($D$15&gt;0,$D$17&gt;0,$D$19&gt;0,$D$21&gt;0)</formula>
    </cfRule>
  </conditionalFormatting>
  <conditionalFormatting sqref="F21:L22">
    <cfRule type="expression" dxfId="57" priority="1">
      <formula>COUNTA($D$17:$D$18,$D$15)=3</formula>
    </cfRule>
  </conditionalFormatting>
  <dataValidations count="4">
    <dataValidation type="list" allowBlank="1" showInputMessage="1" showErrorMessage="1" sqref="D7" xr:uid="{1C8CF585-F7A9-4889-8AF1-2611543E16AF}">
      <formula1>bezetting</formula1>
    </dataValidation>
    <dataValidation type="list" allowBlank="1" showInputMessage="1" showErrorMessage="1" sqref="D15 D6" xr:uid="{22581744-730A-4959-A6FC-693D2A8EFA97}">
      <formula1>bez</formula1>
    </dataValidation>
    <dataValidation allowBlank="1" showInputMessage="1" showErrorMessage="1" sqref="D10" xr:uid="{6670FF82-2298-490F-8648-1EDA9AD83C77}"/>
    <dataValidation type="list" allowBlank="1" showInputMessage="1" showErrorMessage="1" sqref="D9" xr:uid="{C2EF339B-DA15-4932-95D5-697EEF7189CD}">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BD892-98AC-4C80-95C0-51865CC434F6}">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iBzdsZtTavPI7XBoaoMC5bhKr/02dy771sqDgKCnvSgI8t7vbIQXRCt3SnuhfY6rDKA25MHLHvcrl9Da5ibVtw==" saltValue="TdIS7DHEGFYhWTifiCuqbA==" spinCount="100000" sheet="1" objects="1" scenarios="1" formatColumns="0" formatRows="0"/>
  <mergeCells count="1">
    <mergeCell ref="F21:L22"/>
  </mergeCells>
  <conditionalFormatting sqref="D4:D7 D9:D11 D15 D17:D19">
    <cfRule type="expression" dxfId="56" priority="3">
      <formula>D4=""</formula>
    </cfRule>
  </conditionalFormatting>
  <conditionalFormatting sqref="D21:D22">
    <cfRule type="expression" dxfId="55" priority="2">
      <formula>AND($D$15&gt;0,$D$17&gt;0,$D$19&gt;0,$D$21&gt;0)</formula>
    </cfRule>
  </conditionalFormatting>
  <conditionalFormatting sqref="F21:L22">
    <cfRule type="expression" dxfId="54" priority="1">
      <formula>COUNTA($D$17:$D$18,$D$15)=3</formula>
    </cfRule>
  </conditionalFormatting>
  <dataValidations count="4">
    <dataValidation type="list" allowBlank="1" showInputMessage="1" showErrorMessage="1" sqref="D7" xr:uid="{7668CC42-7DD2-4DCF-921C-6674991EA3D9}">
      <formula1>bezetting</formula1>
    </dataValidation>
    <dataValidation type="list" allowBlank="1" showInputMessage="1" showErrorMessage="1" sqref="D15 D6" xr:uid="{1A9ED621-19F7-4FFC-8E3C-3DA1196B517B}">
      <formula1>bez</formula1>
    </dataValidation>
    <dataValidation allowBlank="1" showInputMessage="1" showErrorMessage="1" sqref="D10" xr:uid="{3A2D561C-A328-4E86-9171-0109C1B2F33B}"/>
    <dataValidation type="list" allowBlank="1" showInputMessage="1" showErrorMessage="1" sqref="D9" xr:uid="{CB0B0659-996A-405B-BDB1-6E740C44AF24}">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73597-0EA3-4546-AB8E-27E9FA9FE986}">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c+sZ1Og3pWSOKmQoQvHc+mSwt4boKM6SUMSr5GNDLutENbvbWCjBNYguYgAT30oemeE3bW1BvTromyITttIZ1g==" saltValue="X2ZoNF8nyjNM2YTbNHrGZw==" spinCount="100000" sheet="1" objects="1" scenarios="1" formatColumns="0" formatRows="0"/>
  <mergeCells count="1">
    <mergeCell ref="F21:L22"/>
  </mergeCells>
  <conditionalFormatting sqref="D4:D7 D9:D11 D15 D17:D19">
    <cfRule type="expression" dxfId="53" priority="3">
      <formula>D4=""</formula>
    </cfRule>
  </conditionalFormatting>
  <conditionalFormatting sqref="D21:D22">
    <cfRule type="expression" dxfId="52" priority="2">
      <formula>AND($D$15&gt;0,$D$17&gt;0,$D$19&gt;0,$D$21&gt;0)</formula>
    </cfRule>
  </conditionalFormatting>
  <conditionalFormatting sqref="F21:L22">
    <cfRule type="expression" dxfId="51" priority="1">
      <formula>COUNTA($D$17:$D$18,$D$15)=3</formula>
    </cfRule>
  </conditionalFormatting>
  <dataValidations count="4">
    <dataValidation type="list" allowBlank="1" showInputMessage="1" showErrorMessage="1" sqref="D7" xr:uid="{99C314B7-9BC6-4E36-BDF0-8175BB902252}">
      <formula1>bezetting</formula1>
    </dataValidation>
    <dataValidation type="list" allowBlank="1" showInputMessage="1" showErrorMessage="1" sqref="D15 D6" xr:uid="{8BCB7338-68CC-4D53-B33E-FAC53B187C05}">
      <formula1>bez</formula1>
    </dataValidation>
    <dataValidation allowBlank="1" showInputMessage="1" showErrorMessage="1" sqref="D10" xr:uid="{CA031A78-1439-4494-9906-F75895406CC0}"/>
    <dataValidation type="list" allowBlank="1" showInputMessage="1" showErrorMessage="1" sqref="D9" xr:uid="{7A84D74C-FA6E-4B14-875A-6B16A8E91330}">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72891-A1D9-4A76-9DC9-2D8847176267}">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NqesBBiIpwzlCxDSzF3bSFv4XLWWj/VXtSmXMQ2ZQ7WMiuW+EbQPQNoymyw/s1vOFhDw3tQTkJr9U/to941ACA==" saltValue="4vUtndOW6J2CKktQ45sOcg==" spinCount="100000" sheet="1" objects="1" scenarios="1" formatColumns="0" formatRows="0"/>
  <mergeCells count="1">
    <mergeCell ref="F21:L22"/>
  </mergeCells>
  <conditionalFormatting sqref="D4:D7 D9:D11 D15 D17:D19">
    <cfRule type="expression" dxfId="50" priority="3">
      <formula>D4=""</formula>
    </cfRule>
  </conditionalFormatting>
  <conditionalFormatting sqref="D21:D22">
    <cfRule type="expression" dxfId="49" priority="2">
      <formula>AND($D$15&gt;0,$D$17&gt;0,$D$19&gt;0,$D$21&gt;0)</formula>
    </cfRule>
  </conditionalFormatting>
  <conditionalFormatting sqref="F21:L22">
    <cfRule type="expression" dxfId="48" priority="1">
      <formula>COUNTA($D$17:$D$18,$D$15)=3</formula>
    </cfRule>
  </conditionalFormatting>
  <dataValidations count="4">
    <dataValidation type="list" allowBlank="1" showInputMessage="1" showErrorMessage="1" sqref="D7" xr:uid="{C9AF8C53-66CC-47DD-8FD8-74D20C5BC718}">
      <formula1>bezetting</formula1>
    </dataValidation>
    <dataValidation type="list" allowBlank="1" showInputMessage="1" showErrorMessage="1" sqref="D15 D6" xr:uid="{657E312D-AA60-481C-A81C-3F8FBBB4F896}">
      <formula1>bez</formula1>
    </dataValidation>
    <dataValidation allowBlank="1" showInputMessage="1" showErrorMessage="1" sqref="D10" xr:uid="{BE78DEEA-E998-4795-8A5F-7D1CF733E52E}"/>
    <dataValidation type="list" allowBlank="1" showInputMessage="1" showErrorMessage="1" sqref="D9" xr:uid="{DE2326F8-45C6-4105-92AF-BFAE58E92EFF}">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AE3EE-8DE4-4B34-A4B1-91B588A2FCBC}">
  <dimension ref="B3:J54"/>
  <sheetViews>
    <sheetView showGridLines="0" showRowColHeaders="0" showZeros="0" workbookViewId="0">
      <selection activeCell="F8" sqref="F8"/>
    </sheetView>
  </sheetViews>
  <sheetFormatPr defaultRowHeight="14.4" x14ac:dyDescent="0.3"/>
  <cols>
    <col min="1" max="1" width="3.6640625" customWidth="1"/>
    <col min="2" max="2" width="22.44140625" customWidth="1"/>
    <col min="3" max="3" width="26.88671875" customWidth="1"/>
    <col min="4" max="4" width="20.33203125" bestFit="1" customWidth="1"/>
    <col min="5" max="5" width="18.44140625" bestFit="1" customWidth="1"/>
    <col min="6" max="6" width="23" bestFit="1" customWidth="1"/>
    <col min="7" max="7" width="8.109375" bestFit="1" customWidth="1"/>
    <col min="8" max="8" width="16.33203125" customWidth="1"/>
    <col min="9" max="9" width="4.6640625" customWidth="1"/>
  </cols>
  <sheetData>
    <row r="3" spans="2:8" ht="28.8" x14ac:dyDescent="0.3">
      <c r="B3" s="15"/>
      <c r="C3" s="18" t="s">
        <v>45</v>
      </c>
      <c r="D3" s="18" t="s">
        <v>46</v>
      </c>
      <c r="E3" s="18" t="s">
        <v>47</v>
      </c>
      <c r="F3" s="18" t="s">
        <v>48</v>
      </c>
      <c r="G3" s="18" t="s">
        <v>49</v>
      </c>
      <c r="H3" s="33" t="s">
        <v>50</v>
      </c>
    </row>
    <row r="4" spans="2:8" x14ac:dyDescent="0.3">
      <c r="B4" s="15" t="str">
        <f>Lijsten!O2</f>
        <v>Groepsaanbod groep 1</v>
      </c>
      <c r="C4" s="19" cm="1">
        <f t="array" aca="1" ref="C4" ca="1">IFERROR(INDIRECT("'"&amp;B4&amp;"'!d"&amp;ROW('Groepsaanbod groep 1'!$4:$4)),"")</f>
        <v>0</v>
      </c>
      <c r="D4" s="21" cm="1">
        <f t="array" aca="1" ref="D4" ca="1">IFERROR(INDIRECT("'"&amp;B4&amp;"'!d"&amp;ROW('Groepsaanbod groep 1'!$5:$5)),"")</f>
        <v>0</v>
      </c>
      <c r="E4" s="17" t="str" cm="1">
        <f t="array" aca="1" ref="E4" ca="1">IFERROR(INDIRECT("'"&amp;B4&amp;"'!d"&amp;ROW('Groepsaanbod groep 1'!$23:$23)),"")</f>
        <v/>
      </c>
      <c r="F4" s="19" t="str">
        <f ca="1">IFERROR(IF(E4&gt;0,INDEX(Lijsten!$F$3:$H$6,MATCH(E4,Lijsten!$F$3:$F$6,1),3),""),"")</f>
        <v/>
      </c>
      <c r="G4" s="25" t="str">
        <f ca="1">IFERROR(IF(E4&gt;0,INDEX(Lijsten!$F$3:$L$6,MATCH(E4,Lijsten!$F$3:$F$6,1),7),""),"")</f>
        <v/>
      </c>
      <c r="H4" s="17" t="str" cm="1">
        <f t="array" aca="1" ref="H4" ca="1">IFERROR(INDIRECT("'"&amp;B4&amp;"'!d"&amp;ROW('Groepsaanbod groep 1'!$24:$24))*D4*C4,"")</f>
        <v/>
      </c>
    </row>
    <row r="5" spans="2:8" x14ac:dyDescent="0.3">
      <c r="B5" s="15" t="str">
        <f>Lijsten!O3</f>
        <v>Groepsaanbod groep 2</v>
      </c>
      <c r="C5" s="19" cm="1">
        <f t="array" aca="1" ref="C5" ca="1">IFERROR(INDIRECT("'"&amp;B5&amp;"'!d"&amp;ROW('Groepsaanbod groep 1'!$4:$4)),"")</f>
        <v>0</v>
      </c>
      <c r="D5" s="21" cm="1">
        <f t="array" aca="1" ref="D5" ca="1">IFERROR(INDIRECT("'"&amp;B5&amp;"'!d"&amp;ROW('Groepsaanbod groep 1'!$5:$5)),"")</f>
        <v>0</v>
      </c>
      <c r="E5" s="17" t="str" cm="1">
        <f t="array" aca="1" ref="E5" ca="1">IFERROR(INDIRECT("'"&amp;B5&amp;"'!d"&amp;ROW('Groepsaanbod groep 1'!$23:$23)),"")</f>
        <v/>
      </c>
      <c r="F5" s="19" t="str">
        <f ca="1">IFERROR(IF(E5&gt;0,INDEX(Lijsten!$F$3:$H$6,MATCH(E5,Lijsten!$F$3:$F$6,1),3),""),"")</f>
        <v/>
      </c>
      <c r="G5" s="25" t="str">
        <f ca="1">IFERROR(IF(E5&gt;0,INDEX(Lijsten!$F$3:$L$6,MATCH(E5,Lijsten!$F$3:$F$6,1),7),""),"")</f>
        <v/>
      </c>
      <c r="H5" s="17" t="str" cm="1">
        <f t="array" aca="1" ref="H5" ca="1">IFERROR(INDIRECT("'"&amp;B5&amp;"'!d"&amp;ROW('Groepsaanbod groep 1'!$24:$24))*D5*C5,"")</f>
        <v/>
      </c>
    </row>
    <row r="6" spans="2:8" x14ac:dyDescent="0.3">
      <c r="B6" s="15" t="str">
        <f>Lijsten!O4</f>
        <v>Groepsaanbod groep 3</v>
      </c>
      <c r="C6" s="19" cm="1">
        <f t="array" aca="1" ref="C6" ca="1">IFERROR(INDIRECT("'"&amp;B6&amp;"'!d"&amp;ROW('Groepsaanbod groep 1'!$4:$4)),"")</f>
        <v>0</v>
      </c>
      <c r="D6" s="21" cm="1">
        <f t="array" aca="1" ref="D6" ca="1">IFERROR(INDIRECT("'"&amp;B6&amp;"'!d"&amp;ROW('Groepsaanbod groep 1'!$5:$5)),"")</f>
        <v>0</v>
      </c>
      <c r="E6" s="17" t="str" cm="1">
        <f t="array" aca="1" ref="E6" ca="1">IFERROR(INDIRECT("'"&amp;B6&amp;"'!d"&amp;ROW('Groepsaanbod groep 1'!$23:$23)),"")</f>
        <v/>
      </c>
      <c r="F6" s="19" t="str">
        <f ca="1">IFERROR(IF(E6&gt;0,INDEX(Lijsten!$F$3:$H$6,MATCH(E6,Lijsten!$F$3:$F$6,1),3),""),"")</f>
        <v/>
      </c>
      <c r="G6" s="25" t="str">
        <f ca="1">IFERROR(IF(E6&gt;0,INDEX(Lijsten!$F$3:$L$6,MATCH(E6,Lijsten!$F$3:$F$6,1),7),""),"")</f>
        <v/>
      </c>
      <c r="H6" s="17" t="str" cm="1">
        <f t="array" aca="1" ref="H6" ca="1">IFERROR(INDIRECT("'"&amp;B6&amp;"'!d"&amp;ROW('Groepsaanbod groep 1'!$24:$24))*D6*C6,"")</f>
        <v/>
      </c>
    </row>
    <row r="7" spans="2:8" x14ac:dyDescent="0.3">
      <c r="B7" s="15" t="str">
        <f>Lijsten!O5</f>
        <v>Groepsaanbod groep 4</v>
      </c>
      <c r="C7" s="19" cm="1">
        <f t="array" aca="1" ref="C7" ca="1">IFERROR(INDIRECT("'"&amp;B7&amp;"'!d"&amp;ROW('Groepsaanbod groep 1'!$4:$4)),"")</f>
        <v>0</v>
      </c>
      <c r="D7" s="21" cm="1">
        <f t="array" aca="1" ref="D7" ca="1">IFERROR(INDIRECT("'"&amp;B7&amp;"'!d"&amp;ROW('Groepsaanbod groep 1'!$5:$5)),"")</f>
        <v>0</v>
      </c>
      <c r="E7" s="17" t="str" cm="1">
        <f t="array" aca="1" ref="E7" ca="1">IFERROR(INDIRECT("'"&amp;B7&amp;"'!d"&amp;ROW('Groepsaanbod groep 1'!$23:$23)),"")</f>
        <v/>
      </c>
      <c r="F7" s="19" t="str">
        <f ca="1">IFERROR(IF(E7&gt;0,INDEX(Lijsten!$F$3:$H$6,MATCH(E7,Lijsten!$F$3:$F$6,1),3),""),"")</f>
        <v/>
      </c>
      <c r="G7" s="25" t="str">
        <f ca="1">IFERROR(IF(E7&gt;0,INDEX(Lijsten!$F$3:$L$6,MATCH(E7,Lijsten!$F$3:$F$6,1),7),""),"")</f>
        <v/>
      </c>
      <c r="H7" s="17" t="str" cm="1">
        <f t="array" aca="1" ref="H7" ca="1">IFERROR(INDIRECT("'"&amp;B7&amp;"'!d"&amp;ROW('Groepsaanbod groep 1'!$24:$24))*D7*C7,"")</f>
        <v/>
      </c>
    </row>
    <row r="8" spans="2:8" x14ac:dyDescent="0.3">
      <c r="B8" s="15" t="str">
        <f>Lijsten!O6</f>
        <v>Groepsaanbod groep 5</v>
      </c>
      <c r="C8" s="19" cm="1">
        <f t="array" aca="1" ref="C8" ca="1">IFERROR(INDIRECT("'"&amp;B8&amp;"'!d"&amp;ROW('Groepsaanbod groep 1'!$4:$4)),"")</f>
        <v>0</v>
      </c>
      <c r="D8" s="21" cm="1">
        <f t="array" aca="1" ref="D8" ca="1">IFERROR(INDIRECT("'"&amp;B8&amp;"'!d"&amp;ROW('Groepsaanbod groep 1'!$5:$5)),"")</f>
        <v>0</v>
      </c>
      <c r="E8" s="17" t="str" cm="1">
        <f t="array" aca="1" ref="E8" ca="1">IFERROR(INDIRECT("'"&amp;B8&amp;"'!d"&amp;ROW('Groepsaanbod groep 1'!$23:$23)),"")</f>
        <v/>
      </c>
      <c r="F8" s="19" t="str">
        <f ca="1">IFERROR(IF(E8&gt;0,INDEX(Lijsten!$F$3:$H$6,MATCH(E8,Lijsten!$F$3:$F$6,1),3),""),"")</f>
        <v/>
      </c>
      <c r="G8" s="25" t="str">
        <f ca="1">IFERROR(IF(E8&gt;0,INDEX(Lijsten!$F$3:$L$6,MATCH(E8,Lijsten!$F$3:$F$6,1),7),""),"")</f>
        <v/>
      </c>
      <c r="H8" s="17" t="str" cm="1">
        <f t="array" aca="1" ref="H8" ca="1">IFERROR(INDIRECT("'"&amp;B8&amp;"'!d"&amp;ROW('Groepsaanbod groep 1'!$24:$24))*D8*C8,"")</f>
        <v/>
      </c>
    </row>
    <row r="9" spans="2:8" x14ac:dyDescent="0.3">
      <c r="B9" s="15" t="str">
        <f>Lijsten!O7</f>
        <v>Groepsaanbod groep 6</v>
      </c>
      <c r="C9" s="19" cm="1">
        <f t="array" aca="1" ref="C9" ca="1">IFERROR(INDIRECT("'"&amp;B9&amp;"'!d"&amp;ROW('Groepsaanbod groep 1'!$4:$4)),"")</f>
        <v>0</v>
      </c>
      <c r="D9" s="21" cm="1">
        <f t="array" aca="1" ref="D9" ca="1">IFERROR(INDIRECT("'"&amp;B9&amp;"'!d"&amp;ROW('Groepsaanbod groep 1'!$5:$5)),"")</f>
        <v>0</v>
      </c>
      <c r="E9" s="17" t="str" cm="1">
        <f t="array" aca="1" ref="E9" ca="1">IFERROR(INDIRECT("'"&amp;B9&amp;"'!d"&amp;ROW('Groepsaanbod groep 1'!$23:$23)),"")</f>
        <v/>
      </c>
      <c r="F9" s="19" t="str">
        <f ca="1">IFERROR(IF(E9&gt;0,INDEX(Lijsten!$F$3:$H$6,MATCH(E9,Lijsten!$F$3:$F$6,1),3),""),"")</f>
        <v/>
      </c>
      <c r="G9" s="25" t="str">
        <f ca="1">IFERROR(IF(E9&gt;0,INDEX(Lijsten!$F$3:$L$6,MATCH(E9,Lijsten!$F$3:$F$6,1),7),""),"")</f>
        <v/>
      </c>
      <c r="H9" s="17" t="str" cm="1">
        <f t="array" aca="1" ref="H9" ca="1">IFERROR(INDIRECT("'"&amp;B9&amp;"'!d"&amp;ROW('Groepsaanbod groep 1'!$24:$24))*D9*C9,"")</f>
        <v/>
      </c>
    </row>
    <row r="10" spans="2:8" x14ac:dyDescent="0.3">
      <c r="B10" s="15" t="str">
        <f>Lijsten!O8</f>
        <v>Groepsaanbod groep 7</v>
      </c>
      <c r="C10" s="19" cm="1">
        <f t="array" aca="1" ref="C10" ca="1">IFERROR(INDIRECT("'"&amp;B10&amp;"'!d"&amp;ROW('Groepsaanbod groep 1'!$4:$4)),"")</f>
        <v>0</v>
      </c>
      <c r="D10" s="21" cm="1">
        <f t="array" aca="1" ref="D10" ca="1">IFERROR(INDIRECT("'"&amp;B10&amp;"'!d"&amp;ROW('Groepsaanbod groep 1'!$5:$5)),"")</f>
        <v>0</v>
      </c>
      <c r="E10" s="17" t="str" cm="1">
        <f t="array" aca="1" ref="E10" ca="1">IFERROR(INDIRECT("'"&amp;B10&amp;"'!d"&amp;ROW('Groepsaanbod groep 1'!$23:$23)),"")</f>
        <v/>
      </c>
      <c r="F10" s="19" t="str">
        <f ca="1">IFERROR(IF(E10&gt;0,INDEX(Lijsten!$F$3:$H$6,MATCH(E10,Lijsten!$F$3:$F$6,1),3),""),"")</f>
        <v/>
      </c>
      <c r="G10" s="25" t="str">
        <f ca="1">IFERROR(IF(E10&gt;0,INDEX(Lijsten!$F$3:$L$6,MATCH(E10,Lijsten!$F$3:$F$6,1),7),""),"")</f>
        <v/>
      </c>
      <c r="H10" s="17" t="str" cm="1">
        <f t="array" aca="1" ref="H10" ca="1">IFERROR(INDIRECT("'"&amp;B10&amp;"'!d"&amp;ROW('Groepsaanbod groep 1'!$24:$24))*D10*C10,"")</f>
        <v/>
      </c>
    </row>
    <row r="11" spans="2:8" x14ac:dyDescent="0.3">
      <c r="B11" s="15" t="str">
        <f>Lijsten!O9</f>
        <v>Groepsaanbod groep 8</v>
      </c>
      <c r="C11" s="19" cm="1">
        <f t="array" aca="1" ref="C11" ca="1">IFERROR(INDIRECT("'"&amp;B11&amp;"'!d"&amp;ROW('Groepsaanbod groep 1'!$4:$4)),"")</f>
        <v>0</v>
      </c>
      <c r="D11" s="21" cm="1">
        <f t="array" aca="1" ref="D11" ca="1">IFERROR(INDIRECT("'"&amp;B11&amp;"'!d"&amp;ROW('Groepsaanbod groep 1'!$5:$5)),"")</f>
        <v>0</v>
      </c>
      <c r="E11" s="17" t="str" cm="1">
        <f t="array" aca="1" ref="E11" ca="1">IFERROR(INDIRECT("'"&amp;B11&amp;"'!d"&amp;ROW('Groepsaanbod groep 1'!$23:$23)),"")</f>
        <v/>
      </c>
      <c r="F11" s="19" t="str">
        <f ca="1">IFERROR(IF(E11&gt;0,INDEX(Lijsten!$F$3:$H$6,MATCH(E11,Lijsten!$F$3:$F$6,1),3),""),"")</f>
        <v/>
      </c>
      <c r="G11" s="25" t="str">
        <f ca="1">IFERROR(IF(E11&gt;0,INDEX(Lijsten!$F$3:$L$6,MATCH(E11,Lijsten!$F$3:$F$6,1),7),""),"")</f>
        <v/>
      </c>
      <c r="H11" s="17" t="str" cm="1">
        <f t="array" aca="1" ref="H11" ca="1">IFERROR(INDIRECT("'"&amp;B11&amp;"'!d"&amp;ROW('Groepsaanbod groep 1'!$24:$24))*D11*C11,"")</f>
        <v/>
      </c>
    </row>
    <row r="12" spans="2:8" x14ac:dyDescent="0.3">
      <c r="B12" s="15" t="str">
        <f>Lijsten!O10</f>
        <v>Groepsaanbod groep 9</v>
      </c>
      <c r="C12" s="19" cm="1">
        <f t="array" aca="1" ref="C12" ca="1">IFERROR(INDIRECT("'"&amp;B12&amp;"'!d"&amp;ROW('Groepsaanbod groep 1'!$4:$4)),"")</f>
        <v>0</v>
      </c>
      <c r="D12" s="21" cm="1">
        <f t="array" aca="1" ref="D12" ca="1">IFERROR(INDIRECT("'"&amp;B12&amp;"'!d"&amp;ROW('Groepsaanbod groep 1'!$5:$5)),"")</f>
        <v>0</v>
      </c>
      <c r="E12" s="17" t="str" cm="1">
        <f t="array" aca="1" ref="E12" ca="1">IFERROR(INDIRECT("'"&amp;B12&amp;"'!d"&amp;ROW('Groepsaanbod groep 1'!$23:$23)),"")</f>
        <v/>
      </c>
      <c r="F12" s="19" t="str">
        <f ca="1">IFERROR(IF(E12&gt;0,INDEX(Lijsten!$F$3:$H$6,MATCH(E12,Lijsten!$F$3:$F$6,1),3),""),"")</f>
        <v/>
      </c>
      <c r="G12" s="25" t="str">
        <f ca="1">IFERROR(IF(E12&gt;0,INDEX(Lijsten!$F$3:$L$6,MATCH(E12,Lijsten!$F$3:$F$6,1),7),""),"")</f>
        <v/>
      </c>
      <c r="H12" s="17" t="str" cm="1">
        <f t="array" aca="1" ref="H12" ca="1">IFERROR(INDIRECT("'"&amp;B12&amp;"'!d"&amp;ROW('Groepsaanbod groep 1'!$24:$24))*D12*C12,"")</f>
        <v/>
      </c>
    </row>
    <row r="13" spans="2:8" x14ac:dyDescent="0.3">
      <c r="B13" s="15" t="str">
        <f>Lijsten!O11</f>
        <v>Groepsaanbod groep 10</v>
      </c>
      <c r="C13" s="19" cm="1">
        <f t="array" aca="1" ref="C13" ca="1">IFERROR(INDIRECT("'"&amp;B13&amp;"'!d"&amp;ROW('Groepsaanbod groep 1'!$4:$4)),"")</f>
        <v>0</v>
      </c>
      <c r="D13" s="21" cm="1">
        <f t="array" aca="1" ref="D13" ca="1">IFERROR(INDIRECT("'"&amp;B13&amp;"'!d"&amp;ROW('Groepsaanbod groep 1'!$5:$5)),"")</f>
        <v>0</v>
      </c>
      <c r="E13" s="17" t="str" cm="1">
        <f t="array" aca="1" ref="E13" ca="1">IFERROR(INDIRECT("'"&amp;B13&amp;"'!d"&amp;ROW('Groepsaanbod groep 1'!$23:$23)),"")</f>
        <v/>
      </c>
      <c r="F13" s="19" t="str">
        <f ca="1">IFERROR(IF(E13&gt;0,INDEX(Lijsten!$F$3:$H$6,MATCH(E13,Lijsten!$F$3:$F$6,1),3),""),"")</f>
        <v/>
      </c>
      <c r="G13" s="25" t="str">
        <f ca="1">IFERROR(IF(E13&gt;0,INDEX(Lijsten!$F$3:$L$6,MATCH(E13,Lijsten!$F$3:$F$6,1),7),""),"")</f>
        <v/>
      </c>
      <c r="H13" s="17" t="str" cm="1">
        <f t="array" aca="1" ref="H13" ca="1">IFERROR(INDIRECT("'"&amp;B13&amp;"'!d"&amp;ROW('Groepsaanbod groep 1'!$24:$24))*D13*C13,"")</f>
        <v/>
      </c>
    </row>
    <row r="14" spans="2:8" x14ac:dyDescent="0.3">
      <c r="B14" s="15" t="str">
        <f>Lijsten!O12</f>
        <v>Groepsaanbod groep 11</v>
      </c>
      <c r="C14" s="19" cm="1">
        <f t="array" aca="1" ref="C14" ca="1">IFERROR(INDIRECT("'"&amp;B14&amp;"'!d"&amp;ROW('Groepsaanbod groep 1'!$4:$4)),"")</f>
        <v>0</v>
      </c>
      <c r="D14" s="21" cm="1">
        <f t="array" aca="1" ref="D14" ca="1">IFERROR(INDIRECT("'"&amp;B14&amp;"'!d"&amp;ROW('Groepsaanbod groep 1'!$5:$5)),"")</f>
        <v>0</v>
      </c>
      <c r="E14" s="17" t="str" cm="1">
        <f t="array" aca="1" ref="E14" ca="1">IFERROR(INDIRECT("'"&amp;B14&amp;"'!d"&amp;ROW('Groepsaanbod groep 1'!$23:$23)),"")</f>
        <v/>
      </c>
      <c r="F14" s="19" t="str">
        <f ca="1">IFERROR(IF(E14&gt;0,INDEX(Lijsten!$F$3:$H$6,MATCH(E14,Lijsten!$F$3:$F$6,1),3),""),"")</f>
        <v/>
      </c>
      <c r="G14" s="25" t="str">
        <f ca="1">IFERROR(IF(E14&gt;0,INDEX(Lijsten!$F$3:$L$6,MATCH(E14,Lijsten!$F$3:$F$6,1),7),""),"")</f>
        <v/>
      </c>
      <c r="H14" s="17" t="str" cm="1">
        <f t="array" aca="1" ref="H14" ca="1">IFERROR(INDIRECT("'"&amp;B14&amp;"'!d"&amp;ROW('Groepsaanbod groep 1'!$24:$24))*D14*C14,"")</f>
        <v/>
      </c>
    </row>
    <row r="15" spans="2:8" x14ac:dyDescent="0.3">
      <c r="B15" s="15" t="str">
        <f>Lijsten!O13</f>
        <v>Groepsaanbod groep 12</v>
      </c>
      <c r="C15" s="19" cm="1">
        <f t="array" aca="1" ref="C15" ca="1">IFERROR(INDIRECT("'"&amp;B15&amp;"'!d"&amp;ROW('Groepsaanbod groep 1'!$4:$4)),"")</f>
        <v>0</v>
      </c>
      <c r="D15" s="21" cm="1">
        <f t="array" aca="1" ref="D15" ca="1">IFERROR(INDIRECT("'"&amp;B15&amp;"'!d"&amp;ROW('Groepsaanbod groep 1'!$5:$5)),"")</f>
        <v>0</v>
      </c>
      <c r="E15" s="17" t="str" cm="1">
        <f t="array" aca="1" ref="E15" ca="1">IFERROR(INDIRECT("'"&amp;B15&amp;"'!d"&amp;ROW('Groepsaanbod groep 1'!$23:$23)),"")</f>
        <v/>
      </c>
      <c r="F15" s="19" t="str">
        <f ca="1">IFERROR(IF(E15&gt;0,INDEX(Lijsten!$F$3:$H$6,MATCH(E15,Lijsten!$F$3:$F$6,1),3),""),"")</f>
        <v/>
      </c>
      <c r="G15" s="25" t="str">
        <f ca="1">IFERROR(IF(E15&gt;0,INDEX(Lijsten!$F$3:$L$6,MATCH(E15,Lijsten!$F$3:$F$6,1),7),""),"")</f>
        <v/>
      </c>
      <c r="H15" s="17" t="str" cm="1">
        <f t="array" aca="1" ref="H15" ca="1">IFERROR(INDIRECT("'"&amp;B15&amp;"'!d"&amp;ROW('Groepsaanbod groep 1'!$24:$24))*D15*C15,"")</f>
        <v/>
      </c>
    </row>
    <row r="16" spans="2:8" x14ac:dyDescent="0.3">
      <c r="B16" s="15" t="str">
        <f>Lijsten!O14</f>
        <v>Groepsaanbod groep 13</v>
      </c>
      <c r="C16" s="19" cm="1">
        <f t="array" aca="1" ref="C16" ca="1">IFERROR(INDIRECT("'"&amp;B16&amp;"'!d"&amp;ROW('Groepsaanbod groep 1'!$4:$4)),"")</f>
        <v>0</v>
      </c>
      <c r="D16" s="21" cm="1">
        <f t="array" aca="1" ref="D16" ca="1">IFERROR(INDIRECT("'"&amp;B16&amp;"'!d"&amp;ROW('Groepsaanbod groep 1'!$5:$5)),"")</f>
        <v>0</v>
      </c>
      <c r="E16" s="17" t="str" cm="1">
        <f t="array" aca="1" ref="E16" ca="1">IFERROR(INDIRECT("'"&amp;B16&amp;"'!d"&amp;ROW('Groepsaanbod groep 1'!$23:$23)),"")</f>
        <v/>
      </c>
      <c r="F16" s="19" t="str">
        <f ca="1">IFERROR(IF(E16&gt;0,INDEX(Lijsten!$F$3:$H$6,MATCH(E16,Lijsten!$F$3:$F$6,1),3),""),"")</f>
        <v/>
      </c>
      <c r="G16" s="25" t="str">
        <f ca="1">IFERROR(IF(E16&gt;0,INDEX(Lijsten!$F$3:$L$6,MATCH(E16,Lijsten!$F$3:$F$6,1),7),""),"")</f>
        <v/>
      </c>
      <c r="H16" s="17" t="str" cm="1">
        <f t="array" aca="1" ref="H16" ca="1">IFERROR(INDIRECT("'"&amp;B16&amp;"'!d"&amp;ROW('Groepsaanbod groep 1'!$24:$24))*D16*C16,"")</f>
        <v/>
      </c>
    </row>
    <row r="17" spans="2:8" x14ac:dyDescent="0.3">
      <c r="B17" s="15" t="str">
        <f>Lijsten!O15</f>
        <v>Groepsaanbod groep 14</v>
      </c>
      <c r="C17" s="19" cm="1">
        <f t="array" aca="1" ref="C17" ca="1">IFERROR(INDIRECT("'"&amp;B17&amp;"'!d"&amp;ROW('Groepsaanbod groep 1'!$4:$4)),"")</f>
        <v>0</v>
      </c>
      <c r="D17" s="21" cm="1">
        <f t="array" aca="1" ref="D17" ca="1">IFERROR(INDIRECT("'"&amp;B17&amp;"'!d"&amp;ROW('Groepsaanbod groep 1'!$5:$5)),"")</f>
        <v>0</v>
      </c>
      <c r="E17" s="17" t="str" cm="1">
        <f t="array" aca="1" ref="E17" ca="1">IFERROR(INDIRECT("'"&amp;B17&amp;"'!d"&amp;ROW('Groepsaanbod groep 1'!$23:$23)),"")</f>
        <v/>
      </c>
      <c r="F17" s="19" t="str">
        <f ca="1">IFERROR(IF(E17&gt;0,INDEX(Lijsten!$F$3:$H$6,MATCH(E17,Lijsten!$F$3:$F$6,1),3),""),"")</f>
        <v/>
      </c>
      <c r="G17" s="25" t="str">
        <f ca="1">IFERROR(IF(E17&gt;0,INDEX(Lijsten!$F$3:$L$6,MATCH(E17,Lijsten!$F$3:$F$6,1),7),""),"")</f>
        <v/>
      </c>
      <c r="H17" s="17" t="str" cm="1">
        <f t="array" aca="1" ref="H17" ca="1">IFERROR(INDIRECT("'"&amp;B17&amp;"'!d"&amp;ROW('Groepsaanbod groep 1'!$24:$24))*D17*C17,"")</f>
        <v/>
      </c>
    </row>
    <row r="18" spans="2:8" x14ac:dyDescent="0.3">
      <c r="B18" s="15" t="str">
        <f>Lijsten!O16</f>
        <v>Groepsaanbod groep 15</v>
      </c>
      <c r="C18" s="19" cm="1">
        <f t="array" aca="1" ref="C18" ca="1">IFERROR(INDIRECT("'"&amp;B18&amp;"'!d"&amp;ROW('Groepsaanbod groep 1'!$4:$4)),"")</f>
        <v>0</v>
      </c>
      <c r="D18" s="21" cm="1">
        <f t="array" aca="1" ref="D18" ca="1">IFERROR(INDIRECT("'"&amp;B18&amp;"'!d"&amp;ROW('Groepsaanbod groep 1'!$5:$5)),"")</f>
        <v>0</v>
      </c>
      <c r="E18" s="17" t="str" cm="1">
        <f t="array" aca="1" ref="E18" ca="1">IFERROR(INDIRECT("'"&amp;B18&amp;"'!d"&amp;ROW('Groepsaanbod groep 1'!$23:$23)),"")</f>
        <v/>
      </c>
      <c r="F18" s="19" t="str">
        <f ca="1">IFERROR(IF(E18&gt;0,INDEX(Lijsten!$F$3:$H$6,MATCH(E18,Lijsten!$F$3:$F$6,1),3),""),"")</f>
        <v/>
      </c>
      <c r="G18" s="25" t="str">
        <f ca="1">IFERROR(IF(E18&gt;0,INDEX(Lijsten!$F$3:$L$6,MATCH(E18,Lijsten!$F$3:$F$6,1),7),""),"")</f>
        <v/>
      </c>
      <c r="H18" s="17" t="str" cm="1">
        <f t="array" aca="1" ref="H18" ca="1">IFERROR(INDIRECT("'"&amp;B18&amp;"'!d"&amp;ROW('Groepsaanbod groep 1'!$24:$24))*D18*C18,"")</f>
        <v/>
      </c>
    </row>
    <row r="19" spans="2:8" x14ac:dyDescent="0.3">
      <c r="B19" s="15" t="str">
        <f>Lijsten!O17</f>
        <v>Groepsaanbod groep 16</v>
      </c>
      <c r="C19" s="19" cm="1">
        <f t="array" aca="1" ref="C19" ca="1">IFERROR(INDIRECT("'"&amp;B19&amp;"'!d"&amp;ROW('Groepsaanbod groep 1'!$4:$4)),"")</f>
        <v>0</v>
      </c>
      <c r="D19" s="21" cm="1">
        <f t="array" aca="1" ref="D19" ca="1">IFERROR(INDIRECT("'"&amp;B19&amp;"'!d"&amp;ROW('Groepsaanbod groep 1'!$5:$5)),"")</f>
        <v>0</v>
      </c>
      <c r="E19" s="17" t="str" cm="1">
        <f t="array" aca="1" ref="E19" ca="1">IFERROR(INDIRECT("'"&amp;B19&amp;"'!d"&amp;ROW('Groepsaanbod groep 1'!$23:$23)),"")</f>
        <v/>
      </c>
      <c r="F19" s="19" t="str">
        <f ca="1">IFERROR(IF(E19&gt;0,INDEX(Lijsten!$F$3:$H$6,MATCH(E19,Lijsten!$F$3:$F$6,1),3),""),"")</f>
        <v/>
      </c>
      <c r="G19" s="25" t="str">
        <f ca="1">IFERROR(IF(E19&gt;0,INDEX(Lijsten!$F$3:$L$6,MATCH(E19,Lijsten!$F$3:$F$6,1),7),""),"")</f>
        <v/>
      </c>
      <c r="H19" s="17" t="str" cm="1">
        <f t="array" aca="1" ref="H19" ca="1">IFERROR(INDIRECT("'"&amp;B19&amp;"'!d"&amp;ROW('Groepsaanbod groep 1'!$24:$24))*D19*C19,"")</f>
        <v/>
      </c>
    </row>
    <row r="20" spans="2:8" x14ac:dyDescent="0.3">
      <c r="B20" s="15" t="str">
        <f>Lijsten!O18</f>
        <v>Groepsaanbod groep 17</v>
      </c>
      <c r="C20" s="19" cm="1">
        <f t="array" aca="1" ref="C20" ca="1">IFERROR(INDIRECT("'"&amp;B20&amp;"'!d"&amp;ROW('Groepsaanbod groep 1'!$4:$4)),"")</f>
        <v>0</v>
      </c>
      <c r="D20" s="21" cm="1">
        <f t="array" aca="1" ref="D20" ca="1">IFERROR(INDIRECT("'"&amp;B20&amp;"'!d"&amp;ROW('Groepsaanbod groep 1'!$5:$5)),"")</f>
        <v>0</v>
      </c>
      <c r="E20" s="17" t="str" cm="1">
        <f t="array" aca="1" ref="E20" ca="1">IFERROR(INDIRECT("'"&amp;B20&amp;"'!d"&amp;ROW('Groepsaanbod groep 1'!$23:$23)),"")</f>
        <v/>
      </c>
      <c r="F20" s="19" t="str">
        <f ca="1">IFERROR(IF(E20&gt;0,INDEX(Lijsten!$F$3:$H$6,MATCH(E20,Lijsten!$F$3:$F$6,1),3),""),"")</f>
        <v/>
      </c>
      <c r="G20" s="25" t="str">
        <f ca="1">IFERROR(IF(E20&gt;0,INDEX(Lijsten!$F$3:$L$6,MATCH(E20,Lijsten!$F$3:$F$6,1),7),""),"")</f>
        <v/>
      </c>
      <c r="H20" s="17" t="str" cm="1">
        <f t="array" aca="1" ref="H20" ca="1">IFERROR(INDIRECT("'"&amp;B20&amp;"'!d"&amp;ROW('Groepsaanbod groep 1'!$24:$24))*D20*C20,"")</f>
        <v/>
      </c>
    </row>
    <row r="21" spans="2:8" x14ac:dyDescent="0.3">
      <c r="B21" s="15" t="str">
        <f>Lijsten!O19</f>
        <v>Groepsaanbod groep 18</v>
      </c>
      <c r="C21" s="19" cm="1">
        <f t="array" aca="1" ref="C21" ca="1">IFERROR(INDIRECT("'"&amp;B21&amp;"'!d"&amp;ROW('Groepsaanbod groep 1'!$4:$4)),"")</f>
        <v>0</v>
      </c>
      <c r="D21" s="21" cm="1">
        <f t="array" aca="1" ref="D21" ca="1">IFERROR(INDIRECT("'"&amp;B21&amp;"'!d"&amp;ROW('Groepsaanbod groep 1'!$5:$5)),"")</f>
        <v>0</v>
      </c>
      <c r="E21" s="17" t="str" cm="1">
        <f t="array" aca="1" ref="E21" ca="1">IFERROR(INDIRECT("'"&amp;B21&amp;"'!d"&amp;ROW('Groepsaanbod groep 1'!$23:$23)),"")</f>
        <v/>
      </c>
      <c r="F21" s="19" t="str">
        <f ca="1">IFERROR(IF(E21&gt;0,INDEX(Lijsten!$F$3:$H$6,MATCH(E21,Lijsten!$F$3:$F$6,1),3),""),"")</f>
        <v/>
      </c>
      <c r="G21" s="25" t="str">
        <f ca="1">IFERROR(IF(E21&gt;0,INDEX(Lijsten!$F$3:$L$6,MATCH(E21,Lijsten!$F$3:$F$6,1),7),""),"")</f>
        <v/>
      </c>
      <c r="H21" s="17" t="str" cm="1">
        <f t="array" aca="1" ref="H21" ca="1">IFERROR(INDIRECT("'"&amp;B21&amp;"'!d"&amp;ROW('Groepsaanbod groep 1'!$24:$24))*D21*C21,"")</f>
        <v/>
      </c>
    </row>
    <row r="22" spans="2:8" x14ac:dyDescent="0.3">
      <c r="B22" s="15" t="str">
        <f>Lijsten!O20</f>
        <v>Groepsaanbod groep 19</v>
      </c>
      <c r="C22" s="19" cm="1">
        <f t="array" aca="1" ref="C22" ca="1">IFERROR(INDIRECT("'"&amp;B22&amp;"'!d"&amp;ROW('Groepsaanbod groep 1'!$4:$4)),"")</f>
        <v>0</v>
      </c>
      <c r="D22" s="21" cm="1">
        <f t="array" aca="1" ref="D22" ca="1">IFERROR(INDIRECT("'"&amp;B22&amp;"'!d"&amp;ROW('Groepsaanbod groep 1'!$5:$5)),"")</f>
        <v>0</v>
      </c>
      <c r="E22" s="17" t="str" cm="1">
        <f t="array" aca="1" ref="E22" ca="1">IFERROR(INDIRECT("'"&amp;B22&amp;"'!d"&amp;ROW('Groepsaanbod groep 1'!$23:$23)),"")</f>
        <v/>
      </c>
      <c r="F22" s="19" t="str">
        <f ca="1">IFERROR(IF(E22&gt;0,INDEX(Lijsten!$F$3:$H$6,MATCH(E22,Lijsten!$F$3:$F$6,1),3),""),"")</f>
        <v/>
      </c>
      <c r="G22" s="25" t="str">
        <f ca="1">IFERROR(IF(E22&gt;0,INDEX(Lijsten!$F$3:$L$6,MATCH(E22,Lijsten!$F$3:$F$6,1),7),""),"")</f>
        <v/>
      </c>
      <c r="H22" s="17" t="str" cm="1">
        <f t="array" aca="1" ref="H22" ca="1">IFERROR(INDIRECT("'"&amp;B22&amp;"'!d"&amp;ROW('Groepsaanbod groep 1'!$24:$24))*D22*C22,"")</f>
        <v/>
      </c>
    </row>
    <row r="23" spans="2:8" x14ac:dyDescent="0.3">
      <c r="B23" s="15" t="str">
        <f>Lijsten!O21</f>
        <v>Groepsaanbod groep 20</v>
      </c>
      <c r="C23" s="19" cm="1">
        <f t="array" aca="1" ref="C23" ca="1">IFERROR(INDIRECT("'"&amp;B23&amp;"'!d"&amp;ROW('Groepsaanbod groep 1'!$4:$4)),"")</f>
        <v>0</v>
      </c>
      <c r="D23" s="21" cm="1">
        <f t="array" aca="1" ref="D23" ca="1">IFERROR(INDIRECT("'"&amp;B23&amp;"'!d"&amp;ROW('Groepsaanbod groep 1'!$5:$5)),"")</f>
        <v>0</v>
      </c>
      <c r="E23" s="17" t="str" cm="1">
        <f t="array" aca="1" ref="E23" ca="1">IFERROR(INDIRECT("'"&amp;B23&amp;"'!d"&amp;ROW('Groepsaanbod groep 1'!$23:$23)),"")</f>
        <v/>
      </c>
      <c r="F23" s="19" t="str">
        <f ca="1">IFERROR(IF(E23&gt;0,INDEX(Lijsten!$F$3:$H$6,MATCH(E23,Lijsten!$F$3:$F$6,1),3),""),"")</f>
        <v/>
      </c>
      <c r="G23" s="25" t="str">
        <f ca="1">IFERROR(IF(E23&gt;0,INDEX(Lijsten!$F$3:$L$6,MATCH(E23,Lijsten!$F$3:$F$6,1),7),""),"")</f>
        <v/>
      </c>
      <c r="H23" s="17" t="str" cm="1">
        <f t="array" aca="1" ref="H23" ca="1">IFERROR(INDIRECT("'"&amp;B23&amp;"'!d"&amp;ROW('Groepsaanbod groep 1'!$24:$24))*D23*C23,"")</f>
        <v/>
      </c>
    </row>
    <row r="24" spans="2:8" x14ac:dyDescent="0.3">
      <c r="B24" s="15" t="str">
        <f>Lijsten!O22</f>
        <v>Groepsaanbod groep 21</v>
      </c>
      <c r="C24" s="19" cm="1">
        <f t="array" aca="1" ref="C24" ca="1">IFERROR(INDIRECT("'"&amp;B24&amp;"'!d"&amp;ROW('Groepsaanbod groep 1'!$4:$4)),"")</f>
        <v>0</v>
      </c>
      <c r="D24" s="21" cm="1">
        <f t="array" aca="1" ref="D24" ca="1">IFERROR(INDIRECT("'"&amp;B24&amp;"'!d"&amp;ROW('Groepsaanbod groep 1'!$5:$5)),"")</f>
        <v>0</v>
      </c>
      <c r="E24" s="17" t="str" cm="1">
        <f t="array" aca="1" ref="E24" ca="1">IFERROR(INDIRECT("'"&amp;B24&amp;"'!d"&amp;ROW('Groepsaanbod groep 1'!$23:$23)),"")</f>
        <v/>
      </c>
      <c r="F24" s="19" t="str">
        <f ca="1">IFERROR(IF(E24&gt;0,INDEX(Lijsten!$F$3:$H$6,MATCH(E24,Lijsten!$F$3:$F$6,1),3),""),"")</f>
        <v/>
      </c>
      <c r="G24" s="25" t="str">
        <f ca="1">IFERROR(IF(E24&gt;0,INDEX(Lijsten!$F$3:$L$6,MATCH(E24,Lijsten!$F$3:$F$6,1),7),""),"")</f>
        <v/>
      </c>
      <c r="H24" s="17" t="str" cm="1">
        <f t="array" aca="1" ref="H24" ca="1">IFERROR(INDIRECT("'"&amp;B24&amp;"'!d"&amp;ROW('Groepsaanbod groep 1'!$24:$24))*D24*C24,"")</f>
        <v/>
      </c>
    </row>
    <row r="25" spans="2:8" x14ac:dyDescent="0.3">
      <c r="B25" s="15" t="str">
        <f>Lijsten!O23</f>
        <v>Groepsaanbod groep 22</v>
      </c>
      <c r="C25" s="19" cm="1">
        <f t="array" aca="1" ref="C25" ca="1">IFERROR(INDIRECT("'"&amp;B25&amp;"'!d"&amp;ROW('Groepsaanbod groep 1'!$4:$4)),"")</f>
        <v>0</v>
      </c>
      <c r="D25" s="21" cm="1">
        <f t="array" aca="1" ref="D25" ca="1">IFERROR(INDIRECT("'"&amp;B25&amp;"'!d"&amp;ROW('Groepsaanbod groep 1'!$5:$5)),"")</f>
        <v>0</v>
      </c>
      <c r="E25" s="17" t="str" cm="1">
        <f t="array" aca="1" ref="E25" ca="1">IFERROR(INDIRECT("'"&amp;B25&amp;"'!d"&amp;ROW('Groepsaanbod groep 1'!$23:$23)),"")</f>
        <v/>
      </c>
      <c r="F25" s="19" t="str">
        <f ca="1">IFERROR(IF(E25&gt;0,INDEX(Lijsten!$F$3:$H$6,MATCH(E25,Lijsten!$F$3:$F$6,1),3),""),"")</f>
        <v/>
      </c>
      <c r="G25" s="25" t="str">
        <f ca="1">IFERROR(IF(E25&gt;0,INDEX(Lijsten!$F$3:$L$6,MATCH(E25,Lijsten!$F$3:$F$6,1),7),""),"")</f>
        <v/>
      </c>
      <c r="H25" s="17" t="str" cm="1">
        <f t="array" aca="1" ref="H25" ca="1">IFERROR(INDIRECT("'"&amp;B25&amp;"'!d"&amp;ROW('Groepsaanbod groep 1'!$24:$24))*D25*C25,"")</f>
        <v/>
      </c>
    </row>
    <row r="26" spans="2:8" x14ac:dyDescent="0.3">
      <c r="B26" s="15" t="str">
        <f>Lijsten!O24</f>
        <v>Groepsaanbod groep 23</v>
      </c>
      <c r="C26" s="19" cm="1">
        <f t="array" aca="1" ref="C26" ca="1">IFERROR(INDIRECT("'"&amp;B26&amp;"'!d"&amp;ROW('Groepsaanbod groep 1'!$4:$4)),"")</f>
        <v>0</v>
      </c>
      <c r="D26" s="21" cm="1">
        <f t="array" aca="1" ref="D26" ca="1">IFERROR(INDIRECT("'"&amp;B26&amp;"'!d"&amp;ROW('Groepsaanbod groep 1'!$5:$5)),"")</f>
        <v>0</v>
      </c>
      <c r="E26" s="17" t="str" cm="1">
        <f t="array" aca="1" ref="E26" ca="1">IFERROR(INDIRECT("'"&amp;B26&amp;"'!d"&amp;ROW('Groepsaanbod groep 1'!$23:$23)),"")</f>
        <v/>
      </c>
      <c r="F26" s="19" t="str">
        <f ca="1">IFERROR(IF(E26&gt;0,INDEX(Lijsten!$F$3:$H$6,MATCH(E26,Lijsten!$F$3:$F$6,1),3),""),"")</f>
        <v/>
      </c>
      <c r="G26" s="25" t="str">
        <f ca="1">IFERROR(IF(E26&gt;0,INDEX(Lijsten!$F$3:$L$6,MATCH(E26,Lijsten!$F$3:$F$6,1),7),""),"")</f>
        <v/>
      </c>
      <c r="H26" s="17" t="str" cm="1">
        <f t="array" aca="1" ref="H26" ca="1">IFERROR(INDIRECT("'"&amp;B26&amp;"'!d"&amp;ROW('Groepsaanbod groep 1'!$24:$24))*D26*C26,"")</f>
        <v/>
      </c>
    </row>
    <row r="27" spans="2:8" x14ac:dyDescent="0.3">
      <c r="B27" s="15" t="str">
        <f>Lijsten!O25</f>
        <v>Groepsaanbod groep 24</v>
      </c>
      <c r="C27" s="19" cm="1">
        <f t="array" aca="1" ref="C27" ca="1">IFERROR(INDIRECT("'"&amp;B27&amp;"'!d"&amp;ROW('Groepsaanbod groep 1'!$4:$4)),"")</f>
        <v>0</v>
      </c>
      <c r="D27" s="21" cm="1">
        <f t="array" aca="1" ref="D27" ca="1">IFERROR(INDIRECT("'"&amp;B27&amp;"'!d"&amp;ROW('Groepsaanbod groep 1'!$5:$5)),"")</f>
        <v>0</v>
      </c>
      <c r="E27" s="17" t="str" cm="1">
        <f t="array" aca="1" ref="E27" ca="1">IFERROR(INDIRECT("'"&amp;B27&amp;"'!d"&amp;ROW('Groepsaanbod groep 1'!$23:$23)),"")</f>
        <v/>
      </c>
      <c r="F27" s="19" t="str">
        <f ca="1">IFERROR(IF(E27&gt;0,INDEX(Lijsten!$F$3:$H$6,MATCH(E27,Lijsten!$F$3:$F$6,1),3),""),"")</f>
        <v/>
      </c>
      <c r="G27" s="25" t="str">
        <f ca="1">IFERROR(IF(E27&gt;0,INDEX(Lijsten!$F$3:$L$6,MATCH(E27,Lijsten!$F$3:$F$6,1),7),""),"")</f>
        <v/>
      </c>
      <c r="H27" s="17" t="str" cm="1">
        <f t="array" aca="1" ref="H27" ca="1">IFERROR(INDIRECT("'"&amp;B27&amp;"'!d"&amp;ROW('Groepsaanbod groep 1'!$24:$24))*D27*C27,"")</f>
        <v/>
      </c>
    </row>
    <row r="28" spans="2:8" x14ac:dyDescent="0.3">
      <c r="B28" s="15" t="str">
        <f>Lijsten!O26</f>
        <v>Groepsaanbod groep 25</v>
      </c>
      <c r="C28" s="19" cm="1">
        <f t="array" aca="1" ref="C28" ca="1">IFERROR(INDIRECT("'"&amp;B28&amp;"'!d"&amp;ROW('Groepsaanbod groep 1'!$4:$4)),"")</f>
        <v>0</v>
      </c>
      <c r="D28" s="21" cm="1">
        <f t="array" aca="1" ref="D28" ca="1">IFERROR(INDIRECT("'"&amp;B28&amp;"'!d"&amp;ROW('Groepsaanbod groep 1'!$5:$5)),"")</f>
        <v>0</v>
      </c>
      <c r="E28" s="17" t="str" cm="1">
        <f t="array" aca="1" ref="E28" ca="1">IFERROR(INDIRECT("'"&amp;B28&amp;"'!d"&amp;ROW('Groepsaanbod groep 1'!$23:$23)),"")</f>
        <v/>
      </c>
      <c r="F28" s="19" t="str">
        <f ca="1">IFERROR(IF(E28&gt;0,INDEX(Lijsten!$F$3:$H$6,MATCH(E28,Lijsten!$F$3:$F$6,1),3),""),"")</f>
        <v/>
      </c>
      <c r="G28" s="25" t="str">
        <f ca="1">IFERROR(IF(E28&gt;0,INDEX(Lijsten!$F$3:$L$6,MATCH(E28,Lijsten!$F$3:$F$6,1),7),""),"")</f>
        <v/>
      </c>
      <c r="H28" s="17" t="str" cm="1">
        <f t="array" aca="1" ref="H28" ca="1">IFERROR(INDIRECT("'"&amp;B28&amp;"'!d"&amp;ROW('Groepsaanbod groep 1'!$24:$24))*D28*C28,"")</f>
        <v/>
      </c>
    </row>
    <row r="29" spans="2:8" x14ac:dyDescent="0.3">
      <c r="B29" s="15" t="str">
        <f>Lijsten!O27</f>
        <v>Groepsaanbod groep 26</v>
      </c>
      <c r="C29" s="19" cm="1">
        <f t="array" aca="1" ref="C29" ca="1">IFERROR(INDIRECT("'"&amp;B29&amp;"'!d"&amp;ROW('Groepsaanbod groep 1'!$4:$4)),"")</f>
        <v>0</v>
      </c>
      <c r="D29" s="21" cm="1">
        <f t="array" aca="1" ref="D29" ca="1">IFERROR(INDIRECT("'"&amp;B29&amp;"'!d"&amp;ROW('Groepsaanbod groep 1'!$5:$5)),"")</f>
        <v>0</v>
      </c>
      <c r="E29" s="17" t="str" cm="1">
        <f t="array" aca="1" ref="E29" ca="1">IFERROR(INDIRECT("'"&amp;B29&amp;"'!d"&amp;ROW('Groepsaanbod groep 1'!$23:$23)),"")</f>
        <v/>
      </c>
      <c r="F29" s="19" t="str">
        <f ca="1">IFERROR(IF(E29&gt;0,INDEX(Lijsten!$F$3:$H$6,MATCH(E29,Lijsten!$F$3:$F$6,1),3),""),"")</f>
        <v/>
      </c>
      <c r="G29" s="25" t="str">
        <f ca="1">IFERROR(IF(E29&gt;0,INDEX(Lijsten!$F$3:$L$6,MATCH(E29,Lijsten!$F$3:$F$6,1),7),""),"")</f>
        <v/>
      </c>
      <c r="H29" s="17" t="str" cm="1">
        <f t="array" aca="1" ref="H29" ca="1">IFERROR(INDIRECT("'"&amp;B29&amp;"'!d"&amp;ROW('Groepsaanbod groep 1'!$24:$24))*D29*C29,"")</f>
        <v/>
      </c>
    </row>
    <row r="30" spans="2:8" x14ac:dyDescent="0.3">
      <c r="B30" s="15" t="str">
        <f>Lijsten!O28</f>
        <v>Groepsaanbod groep 27</v>
      </c>
      <c r="C30" s="19" cm="1">
        <f t="array" aca="1" ref="C30" ca="1">IFERROR(INDIRECT("'"&amp;B30&amp;"'!d"&amp;ROW('Groepsaanbod groep 1'!$4:$4)),"")</f>
        <v>0</v>
      </c>
      <c r="D30" s="21" cm="1">
        <f t="array" aca="1" ref="D30" ca="1">IFERROR(INDIRECT("'"&amp;B30&amp;"'!d"&amp;ROW('Groepsaanbod groep 1'!$5:$5)),"")</f>
        <v>0</v>
      </c>
      <c r="E30" s="17" t="str" cm="1">
        <f t="array" aca="1" ref="E30" ca="1">IFERROR(INDIRECT("'"&amp;B30&amp;"'!d"&amp;ROW('Groepsaanbod groep 1'!$23:$23)),"")</f>
        <v/>
      </c>
      <c r="F30" s="19" t="str">
        <f ca="1">IFERROR(IF(E30&gt;0,INDEX(Lijsten!$F$3:$H$6,MATCH(E30,Lijsten!$F$3:$F$6,1),3),""),"")</f>
        <v/>
      </c>
      <c r="G30" s="25" t="str">
        <f ca="1">IFERROR(IF(E30&gt;0,INDEX(Lijsten!$F$3:$L$6,MATCH(E30,Lijsten!$F$3:$F$6,1),7),""),"")</f>
        <v/>
      </c>
      <c r="H30" s="17" t="str" cm="1">
        <f t="array" aca="1" ref="H30" ca="1">IFERROR(INDIRECT("'"&amp;B30&amp;"'!d"&amp;ROW('Groepsaanbod groep 1'!$24:$24))*D30*C30,"")</f>
        <v/>
      </c>
    </row>
    <row r="31" spans="2:8" x14ac:dyDescent="0.3">
      <c r="B31" s="15" t="str">
        <f>Lijsten!O29</f>
        <v>Groepsaanbod groep 28</v>
      </c>
      <c r="C31" s="19" cm="1">
        <f t="array" aca="1" ref="C31" ca="1">IFERROR(INDIRECT("'"&amp;B31&amp;"'!d"&amp;ROW('Groepsaanbod groep 1'!$4:$4)),"")</f>
        <v>0</v>
      </c>
      <c r="D31" s="21" cm="1">
        <f t="array" aca="1" ref="D31" ca="1">IFERROR(INDIRECT("'"&amp;B31&amp;"'!d"&amp;ROW('Groepsaanbod groep 1'!$5:$5)),"")</f>
        <v>0</v>
      </c>
      <c r="E31" s="17" t="str" cm="1">
        <f t="array" aca="1" ref="E31" ca="1">IFERROR(INDIRECT("'"&amp;B31&amp;"'!d"&amp;ROW('Groepsaanbod groep 1'!$23:$23)),"")</f>
        <v/>
      </c>
      <c r="F31" s="19" t="str">
        <f ca="1">IFERROR(IF(E31&gt;0,INDEX(Lijsten!$F$3:$H$6,MATCH(E31,Lijsten!$F$3:$F$6,1),3),""),"")</f>
        <v/>
      </c>
      <c r="G31" s="25" t="str">
        <f ca="1">IFERROR(IF(E31&gt;0,INDEX(Lijsten!$F$3:$L$6,MATCH(E31,Lijsten!$F$3:$F$6,1),7),""),"")</f>
        <v/>
      </c>
      <c r="H31" s="17" t="str" cm="1">
        <f t="array" aca="1" ref="H31" ca="1">IFERROR(INDIRECT("'"&amp;B31&amp;"'!d"&amp;ROW('Groepsaanbod groep 1'!$24:$24))*D31*C31,"")</f>
        <v/>
      </c>
    </row>
    <row r="32" spans="2:8" x14ac:dyDescent="0.3">
      <c r="B32" s="15" t="str">
        <f>Lijsten!O30</f>
        <v>Groepsaanbod groep 29</v>
      </c>
      <c r="C32" s="19" cm="1">
        <f t="array" aca="1" ref="C32" ca="1">IFERROR(INDIRECT("'"&amp;B32&amp;"'!d"&amp;ROW('Groepsaanbod groep 1'!$4:$4)),"")</f>
        <v>0</v>
      </c>
      <c r="D32" s="21" cm="1">
        <f t="array" aca="1" ref="D32" ca="1">IFERROR(INDIRECT("'"&amp;B32&amp;"'!d"&amp;ROW('Groepsaanbod groep 1'!$5:$5)),"")</f>
        <v>0</v>
      </c>
      <c r="E32" s="17" t="str" cm="1">
        <f t="array" aca="1" ref="E32" ca="1">IFERROR(INDIRECT("'"&amp;B32&amp;"'!d"&amp;ROW('Groepsaanbod groep 1'!$23:$23)),"")</f>
        <v/>
      </c>
      <c r="F32" s="19" t="str">
        <f ca="1">IFERROR(IF(E32&gt;0,INDEX(Lijsten!$F$3:$H$6,MATCH(E32,Lijsten!$F$3:$F$6,1),3),""),"")</f>
        <v/>
      </c>
      <c r="G32" s="25" t="str">
        <f ca="1">IFERROR(IF(E32&gt;0,INDEX(Lijsten!$F$3:$L$6,MATCH(E32,Lijsten!$F$3:$F$6,1),7),""),"")</f>
        <v/>
      </c>
      <c r="H32" s="17" t="str" cm="1">
        <f t="array" aca="1" ref="H32" ca="1">IFERROR(INDIRECT("'"&amp;B32&amp;"'!d"&amp;ROW('Groepsaanbod groep 1'!$24:$24))*D32*C32,"")</f>
        <v/>
      </c>
    </row>
    <row r="33" spans="2:8" x14ac:dyDescent="0.3">
      <c r="B33" s="15" t="str">
        <f>Lijsten!O31</f>
        <v>Groepsaanbod groep 30</v>
      </c>
      <c r="C33" s="19" cm="1">
        <f t="array" aca="1" ref="C33" ca="1">IFERROR(INDIRECT("'"&amp;B33&amp;"'!d"&amp;ROW('Groepsaanbod groep 1'!$4:$4)),"")</f>
        <v>0</v>
      </c>
      <c r="D33" s="21" cm="1">
        <f t="array" aca="1" ref="D33" ca="1">IFERROR(INDIRECT("'"&amp;B33&amp;"'!d"&amp;ROW('Groepsaanbod groep 1'!$5:$5)),"")</f>
        <v>0</v>
      </c>
      <c r="E33" s="17" t="str" cm="1">
        <f t="array" aca="1" ref="E33" ca="1">IFERROR(INDIRECT("'"&amp;B33&amp;"'!d"&amp;ROW('Groepsaanbod groep 1'!$23:$23)),"")</f>
        <v/>
      </c>
      <c r="F33" s="19" t="str">
        <f ca="1">IFERROR(IF(E33&gt;0,INDEX(Lijsten!$F$3:$H$6,MATCH(E33,Lijsten!$F$3:$F$6,1),3),""),"")</f>
        <v/>
      </c>
      <c r="G33" s="25" t="str">
        <f ca="1">IFERROR(IF(E33&gt;0,INDEX(Lijsten!$F$3:$L$6,MATCH(E33,Lijsten!$F$3:$F$6,1),7),""),"")</f>
        <v/>
      </c>
      <c r="H33" s="17" t="str" cm="1">
        <f t="array" aca="1" ref="H33" ca="1">IFERROR(INDIRECT("'"&amp;B33&amp;"'!d"&amp;ROW('Groepsaanbod groep 1'!$24:$24))*D33*C33,"")</f>
        <v/>
      </c>
    </row>
    <row r="34" spans="2:8" x14ac:dyDescent="0.3">
      <c r="B34" s="15" t="str">
        <f>Lijsten!O32</f>
        <v>Groepsaanbod groep 31</v>
      </c>
      <c r="C34" s="19" cm="1">
        <f t="array" aca="1" ref="C34" ca="1">IFERROR(INDIRECT("'"&amp;B34&amp;"'!d"&amp;ROW('Groepsaanbod groep 1'!$4:$4)),"")</f>
        <v>0</v>
      </c>
      <c r="D34" s="21" cm="1">
        <f t="array" aca="1" ref="D34" ca="1">IFERROR(INDIRECT("'"&amp;B34&amp;"'!d"&amp;ROW('Groepsaanbod groep 1'!$5:$5)),"")</f>
        <v>0</v>
      </c>
      <c r="E34" s="17" t="str" cm="1">
        <f t="array" aca="1" ref="E34" ca="1">IFERROR(INDIRECT("'"&amp;B34&amp;"'!d"&amp;ROW('Groepsaanbod groep 1'!$23:$23)),"")</f>
        <v/>
      </c>
      <c r="F34" s="19" t="str">
        <f ca="1">IFERROR(IF(E34&gt;0,INDEX(Lijsten!$F$3:$H$6,MATCH(E34,Lijsten!$F$3:$F$6,1),3),""),"")</f>
        <v/>
      </c>
      <c r="G34" s="25" t="str">
        <f ca="1">IFERROR(IF(E34&gt;0,INDEX(Lijsten!$F$3:$L$6,MATCH(E34,Lijsten!$F$3:$F$6,1),7),""),"")</f>
        <v/>
      </c>
      <c r="H34" s="17" t="str" cm="1">
        <f t="array" aca="1" ref="H34" ca="1">IFERROR(INDIRECT("'"&amp;B34&amp;"'!d"&amp;ROW('Groepsaanbod groep 1'!$24:$24))*D34*C34,"")</f>
        <v/>
      </c>
    </row>
    <row r="35" spans="2:8" x14ac:dyDescent="0.3">
      <c r="B35" s="15" t="str">
        <f>Lijsten!O33</f>
        <v>Groepsaanbod groep 32</v>
      </c>
      <c r="C35" s="19" cm="1">
        <f t="array" aca="1" ref="C35" ca="1">IFERROR(INDIRECT("'"&amp;B35&amp;"'!d"&amp;ROW('Groepsaanbod groep 1'!$4:$4)),"")</f>
        <v>0</v>
      </c>
      <c r="D35" s="21" cm="1">
        <f t="array" aca="1" ref="D35" ca="1">IFERROR(INDIRECT("'"&amp;B35&amp;"'!d"&amp;ROW('Groepsaanbod groep 1'!$5:$5)),"")</f>
        <v>0</v>
      </c>
      <c r="E35" s="17" t="str" cm="1">
        <f t="array" aca="1" ref="E35" ca="1">IFERROR(INDIRECT("'"&amp;B35&amp;"'!d"&amp;ROW('Groepsaanbod groep 1'!$23:$23)),"")</f>
        <v/>
      </c>
      <c r="F35" s="19" t="str">
        <f ca="1">IFERROR(IF(E35&gt;0,INDEX(Lijsten!$F$3:$H$6,MATCH(E35,Lijsten!$F$3:$F$6,1),3),""),"")</f>
        <v/>
      </c>
      <c r="G35" s="25" t="str">
        <f ca="1">IFERROR(IF(E35&gt;0,INDEX(Lijsten!$F$3:$L$6,MATCH(E35,Lijsten!$F$3:$F$6,1),7),""),"")</f>
        <v/>
      </c>
      <c r="H35" s="17" t="str" cm="1">
        <f t="array" aca="1" ref="H35" ca="1">IFERROR(INDIRECT("'"&amp;B35&amp;"'!d"&amp;ROW('Groepsaanbod groep 1'!$24:$24))*D35*C35,"")</f>
        <v/>
      </c>
    </row>
    <row r="36" spans="2:8" x14ac:dyDescent="0.3">
      <c r="B36" s="15" t="str">
        <f>Lijsten!O34</f>
        <v>Groepsaanbod groep 33</v>
      </c>
      <c r="C36" s="19" cm="1">
        <f t="array" aca="1" ref="C36" ca="1">IFERROR(INDIRECT("'"&amp;B36&amp;"'!d"&amp;ROW('Groepsaanbod groep 1'!$4:$4)),"")</f>
        <v>0</v>
      </c>
      <c r="D36" s="21" cm="1">
        <f t="array" aca="1" ref="D36" ca="1">IFERROR(INDIRECT("'"&amp;B36&amp;"'!d"&amp;ROW('Groepsaanbod groep 1'!$5:$5)),"")</f>
        <v>0</v>
      </c>
      <c r="E36" s="17" t="str" cm="1">
        <f t="array" aca="1" ref="E36" ca="1">IFERROR(INDIRECT("'"&amp;B36&amp;"'!d"&amp;ROW('Groepsaanbod groep 1'!$23:$23)),"")</f>
        <v/>
      </c>
      <c r="F36" s="19" t="str">
        <f ca="1">IFERROR(IF(E36&gt;0,INDEX(Lijsten!$F$3:$H$6,MATCH(E36,Lijsten!$F$3:$F$6,1),3),""),"")</f>
        <v/>
      </c>
      <c r="G36" s="25" t="str">
        <f ca="1">IFERROR(IF(E36&gt;0,INDEX(Lijsten!$F$3:$L$6,MATCH(E36,Lijsten!$F$3:$F$6,1),7),""),"")</f>
        <v/>
      </c>
      <c r="H36" s="17" t="str" cm="1">
        <f t="array" aca="1" ref="H36" ca="1">IFERROR(INDIRECT("'"&amp;B36&amp;"'!d"&amp;ROW('Groepsaanbod groep 1'!$24:$24))*D36*C36,"")</f>
        <v/>
      </c>
    </row>
    <row r="37" spans="2:8" x14ac:dyDescent="0.3">
      <c r="B37" s="15" t="str">
        <f>Lijsten!O35</f>
        <v>Groepsaanbod groep 34</v>
      </c>
      <c r="C37" s="19" cm="1">
        <f t="array" aca="1" ref="C37" ca="1">IFERROR(INDIRECT("'"&amp;B37&amp;"'!d"&amp;ROW('Groepsaanbod groep 1'!$4:$4)),"")</f>
        <v>0</v>
      </c>
      <c r="D37" s="21" cm="1">
        <f t="array" aca="1" ref="D37" ca="1">IFERROR(INDIRECT("'"&amp;B37&amp;"'!d"&amp;ROW('Groepsaanbod groep 1'!$5:$5)),"")</f>
        <v>0</v>
      </c>
      <c r="E37" s="17" t="str" cm="1">
        <f t="array" aca="1" ref="E37" ca="1">IFERROR(INDIRECT("'"&amp;B37&amp;"'!d"&amp;ROW('Groepsaanbod groep 1'!$23:$23)),"")</f>
        <v/>
      </c>
      <c r="F37" s="19" t="str">
        <f ca="1">IFERROR(IF(E37&gt;0,INDEX(Lijsten!$F$3:$H$6,MATCH(E37,Lijsten!$F$3:$F$6,1),3),""),"")</f>
        <v/>
      </c>
      <c r="G37" s="25" t="str">
        <f ca="1">IFERROR(IF(E37&gt;0,INDEX(Lijsten!$F$3:$L$6,MATCH(E37,Lijsten!$F$3:$F$6,1),7),""),"")</f>
        <v/>
      </c>
      <c r="H37" s="17" t="str" cm="1">
        <f t="array" aca="1" ref="H37" ca="1">IFERROR(INDIRECT("'"&amp;B37&amp;"'!d"&amp;ROW('Groepsaanbod groep 1'!$24:$24))*D37*C37,"")</f>
        <v/>
      </c>
    </row>
    <row r="38" spans="2:8" x14ac:dyDescent="0.3">
      <c r="B38" s="15" t="str">
        <f>Lijsten!O36</f>
        <v>Groepsaanbod groep 35</v>
      </c>
      <c r="C38" s="19" cm="1">
        <f t="array" aca="1" ref="C38" ca="1">IFERROR(INDIRECT("'"&amp;B38&amp;"'!d"&amp;ROW('Groepsaanbod groep 1'!$4:$4)),"")</f>
        <v>0</v>
      </c>
      <c r="D38" s="21" cm="1">
        <f t="array" aca="1" ref="D38" ca="1">IFERROR(INDIRECT("'"&amp;B38&amp;"'!d"&amp;ROW('Groepsaanbod groep 1'!$5:$5)),"")</f>
        <v>0</v>
      </c>
      <c r="E38" s="17" t="str" cm="1">
        <f t="array" aca="1" ref="E38" ca="1">IFERROR(INDIRECT("'"&amp;B38&amp;"'!d"&amp;ROW('Groepsaanbod groep 1'!$23:$23)),"")</f>
        <v/>
      </c>
      <c r="F38" s="19" t="str">
        <f ca="1">IFERROR(IF(E38&gt;0,INDEX(Lijsten!$F$3:$H$6,MATCH(E38,Lijsten!$F$3:$F$6,1),3),""),"")</f>
        <v/>
      </c>
      <c r="G38" s="25" t="str">
        <f ca="1">IFERROR(IF(E38&gt;0,INDEX(Lijsten!$F$3:$L$6,MATCH(E38,Lijsten!$F$3:$F$6,1),7),""),"")</f>
        <v/>
      </c>
      <c r="H38" s="17" t="str" cm="1">
        <f t="array" aca="1" ref="H38" ca="1">IFERROR(INDIRECT("'"&amp;B38&amp;"'!d"&amp;ROW('Groepsaanbod groep 1'!$24:$24))*D38*C38,"")</f>
        <v/>
      </c>
    </row>
    <row r="39" spans="2:8" x14ac:dyDescent="0.3">
      <c r="B39" s="15" t="str">
        <f>Lijsten!O37</f>
        <v>Groepsaanbod groep 36</v>
      </c>
      <c r="C39" s="19" cm="1">
        <f t="array" aca="1" ref="C39" ca="1">IFERROR(INDIRECT("'"&amp;B39&amp;"'!d"&amp;ROW('Groepsaanbod groep 1'!$4:$4)),"")</f>
        <v>0</v>
      </c>
      <c r="D39" s="21" cm="1">
        <f t="array" aca="1" ref="D39" ca="1">IFERROR(INDIRECT("'"&amp;B39&amp;"'!d"&amp;ROW('Groepsaanbod groep 1'!$5:$5)),"")</f>
        <v>0</v>
      </c>
      <c r="E39" s="17" t="str" cm="1">
        <f t="array" aca="1" ref="E39" ca="1">IFERROR(INDIRECT("'"&amp;B39&amp;"'!d"&amp;ROW('Groepsaanbod groep 1'!$23:$23)),"")</f>
        <v/>
      </c>
      <c r="F39" s="19" t="str">
        <f ca="1">IFERROR(IF(E39&gt;0,INDEX(Lijsten!$F$3:$H$6,MATCH(E39,Lijsten!$F$3:$F$6,1),3),""),"")</f>
        <v/>
      </c>
      <c r="G39" s="25" t="str">
        <f ca="1">IFERROR(IF(E39&gt;0,INDEX(Lijsten!$F$3:$L$6,MATCH(E39,Lijsten!$F$3:$F$6,1),7),""),"")</f>
        <v/>
      </c>
      <c r="H39" s="17" t="str" cm="1">
        <f t="array" aca="1" ref="H39" ca="1">IFERROR(INDIRECT("'"&amp;B39&amp;"'!d"&amp;ROW('Groepsaanbod groep 1'!$24:$24))*D39*C39,"")</f>
        <v/>
      </c>
    </row>
    <row r="40" spans="2:8" x14ac:dyDescent="0.3">
      <c r="B40" s="15" t="str">
        <f>Lijsten!O38</f>
        <v>Groepsaanbod groep 37</v>
      </c>
      <c r="C40" s="19" cm="1">
        <f t="array" aca="1" ref="C40" ca="1">IFERROR(INDIRECT("'"&amp;B40&amp;"'!d"&amp;ROW('Groepsaanbod groep 1'!$4:$4)),"")</f>
        <v>0</v>
      </c>
      <c r="D40" s="21" cm="1">
        <f t="array" aca="1" ref="D40" ca="1">IFERROR(INDIRECT("'"&amp;B40&amp;"'!d"&amp;ROW('Groepsaanbod groep 1'!$5:$5)),"")</f>
        <v>0</v>
      </c>
      <c r="E40" s="17" t="str" cm="1">
        <f t="array" aca="1" ref="E40" ca="1">IFERROR(INDIRECT("'"&amp;B40&amp;"'!d"&amp;ROW('Groepsaanbod groep 1'!$23:$23)),"")</f>
        <v/>
      </c>
      <c r="F40" s="19" t="str">
        <f ca="1">IFERROR(IF(E40&gt;0,INDEX(Lijsten!$F$3:$H$6,MATCH(E40,Lijsten!$F$3:$F$6,1),3),""),"")</f>
        <v/>
      </c>
      <c r="G40" s="25" t="str">
        <f ca="1">IFERROR(IF(E40&gt;0,INDEX(Lijsten!$F$3:$L$6,MATCH(E40,Lijsten!$F$3:$F$6,1),7),""),"")</f>
        <v/>
      </c>
      <c r="H40" s="17" t="str" cm="1">
        <f t="array" aca="1" ref="H40" ca="1">IFERROR(INDIRECT("'"&amp;B40&amp;"'!d"&amp;ROW('Groepsaanbod groep 1'!$24:$24))*D40*C40,"")</f>
        <v/>
      </c>
    </row>
    <row r="41" spans="2:8" x14ac:dyDescent="0.3">
      <c r="B41" s="15" t="str">
        <f>Lijsten!O39</f>
        <v>Groepsaanbod groep 38</v>
      </c>
      <c r="C41" s="19" cm="1">
        <f t="array" aca="1" ref="C41" ca="1">IFERROR(INDIRECT("'"&amp;B41&amp;"'!d"&amp;ROW('Groepsaanbod groep 1'!$4:$4)),"")</f>
        <v>0</v>
      </c>
      <c r="D41" s="21" cm="1">
        <f t="array" aca="1" ref="D41" ca="1">IFERROR(INDIRECT("'"&amp;B41&amp;"'!d"&amp;ROW('Groepsaanbod groep 1'!$5:$5)),"")</f>
        <v>0</v>
      </c>
      <c r="E41" s="17" t="str" cm="1">
        <f t="array" aca="1" ref="E41" ca="1">IFERROR(INDIRECT("'"&amp;B41&amp;"'!d"&amp;ROW('Groepsaanbod groep 1'!$23:$23)),"")</f>
        <v/>
      </c>
      <c r="F41" s="19" t="str">
        <f ca="1">IFERROR(IF(E41&gt;0,INDEX(Lijsten!$F$3:$H$6,MATCH(E41,Lijsten!$F$3:$F$6,1),3),""),"")</f>
        <v/>
      </c>
      <c r="G41" s="25" t="str">
        <f ca="1">IFERROR(IF(E41&gt;0,INDEX(Lijsten!$F$3:$L$6,MATCH(E41,Lijsten!$F$3:$F$6,1),7),""),"")</f>
        <v/>
      </c>
      <c r="H41" s="17" t="str" cm="1">
        <f t="array" aca="1" ref="H41" ca="1">IFERROR(INDIRECT("'"&amp;B41&amp;"'!d"&amp;ROW('Groepsaanbod groep 1'!$24:$24))*D41*C41,"")</f>
        <v/>
      </c>
    </row>
    <row r="42" spans="2:8" x14ac:dyDescent="0.3">
      <c r="B42" s="15" t="str">
        <f>Lijsten!O40</f>
        <v>Groepsaanbod groep 39</v>
      </c>
      <c r="C42" s="19" cm="1">
        <f t="array" aca="1" ref="C42" ca="1">IFERROR(INDIRECT("'"&amp;B42&amp;"'!d"&amp;ROW('Groepsaanbod groep 1'!$4:$4)),"")</f>
        <v>0</v>
      </c>
      <c r="D42" s="21" cm="1">
        <f t="array" aca="1" ref="D42" ca="1">IFERROR(INDIRECT("'"&amp;B42&amp;"'!d"&amp;ROW('Groepsaanbod groep 1'!$5:$5)),"")</f>
        <v>0</v>
      </c>
      <c r="E42" s="17" t="str" cm="1">
        <f t="array" aca="1" ref="E42" ca="1">IFERROR(INDIRECT("'"&amp;B42&amp;"'!d"&amp;ROW('Groepsaanbod groep 1'!$23:$23)),"")</f>
        <v/>
      </c>
      <c r="F42" s="19" t="str">
        <f ca="1">IFERROR(IF(E42&gt;0,INDEX(Lijsten!$F$3:$H$6,MATCH(E42,Lijsten!$F$3:$F$6,1),3),""),"")</f>
        <v/>
      </c>
      <c r="G42" s="25" t="str">
        <f ca="1">IFERROR(IF(E42&gt;0,INDEX(Lijsten!$F$3:$L$6,MATCH(E42,Lijsten!$F$3:$F$6,1),7),""),"")</f>
        <v/>
      </c>
      <c r="H42" s="17" t="str" cm="1">
        <f t="array" aca="1" ref="H42" ca="1">IFERROR(INDIRECT("'"&amp;B42&amp;"'!d"&amp;ROW('Groepsaanbod groep 1'!$24:$24))*D42*C42,"")</f>
        <v/>
      </c>
    </row>
    <row r="43" spans="2:8" x14ac:dyDescent="0.3">
      <c r="B43" s="15" t="str">
        <f>Lijsten!O41</f>
        <v>Groepsaanbod groep 40</v>
      </c>
      <c r="C43" s="19" cm="1">
        <f t="array" aca="1" ref="C43" ca="1">IFERROR(INDIRECT("'"&amp;B43&amp;"'!d"&amp;ROW('Groepsaanbod groep 1'!$4:$4)),"")</f>
        <v>0</v>
      </c>
      <c r="D43" s="21" cm="1">
        <f t="array" aca="1" ref="D43" ca="1">IFERROR(INDIRECT("'"&amp;B43&amp;"'!d"&amp;ROW('Groepsaanbod groep 1'!$5:$5)),"")</f>
        <v>0</v>
      </c>
      <c r="E43" s="17" t="str" cm="1">
        <f t="array" aca="1" ref="E43" ca="1">IFERROR(INDIRECT("'"&amp;B43&amp;"'!d"&amp;ROW('Groepsaanbod groep 1'!$23:$23)),"")</f>
        <v/>
      </c>
      <c r="F43" s="19" t="str">
        <f ca="1">IFERROR(IF(E43&gt;0,INDEX(Lijsten!$F$3:$H$6,MATCH(E43,Lijsten!$F$3:$F$6,1),3),""),"")</f>
        <v/>
      </c>
      <c r="G43" s="25" t="str">
        <f ca="1">IFERROR(IF(E43&gt;0,INDEX(Lijsten!$F$3:$L$6,MATCH(E43,Lijsten!$F$3:$F$6,1),7),""),"")</f>
        <v/>
      </c>
      <c r="H43" s="17" t="str" cm="1">
        <f t="array" aca="1" ref="H43" ca="1">IFERROR(INDIRECT("'"&amp;B43&amp;"'!d"&amp;ROW('Groepsaanbod groep 1'!$24:$24))*D43*C43,"")</f>
        <v/>
      </c>
    </row>
    <row r="44" spans="2:8" x14ac:dyDescent="0.3">
      <c r="B44" s="15" t="str">
        <f>Lijsten!O42</f>
        <v>Groepsaanbod groep 41</v>
      </c>
      <c r="C44" s="19" cm="1">
        <f t="array" aca="1" ref="C44" ca="1">IFERROR(INDIRECT("'"&amp;B44&amp;"'!d"&amp;ROW('Groepsaanbod groep 1'!$4:$4)),"")</f>
        <v>0</v>
      </c>
      <c r="D44" s="21" cm="1">
        <f t="array" aca="1" ref="D44" ca="1">IFERROR(INDIRECT("'"&amp;B44&amp;"'!d"&amp;ROW('Groepsaanbod groep 1'!$5:$5)),"")</f>
        <v>0</v>
      </c>
      <c r="E44" s="17" t="str" cm="1">
        <f t="array" aca="1" ref="E44" ca="1">IFERROR(INDIRECT("'"&amp;B44&amp;"'!d"&amp;ROW('Groepsaanbod groep 1'!$23:$23)),"")</f>
        <v/>
      </c>
      <c r="F44" s="19" t="str">
        <f ca="1">IFERROR(IF(E44&gt;0,INDEX(Lijsten!$F$3:$H$6,MATCH(E44,Lijsten!$F$3:$F$6,1),3),""),"")</f>
        <v/>
      </c>
      <c r="G44" s="25" t="str">
        <f ca="1">IFERROR(IF(E44&gt;0,INDEX(Lijsten!$F$3:$L$6,MATCH(E44,Lijsten!$F$3:$F$6,1),7),""),"")</f>
        <v/>
      </c>
      <c r="H44" s="17" t="str" cm="1">
        <f t="array" aca="1" ref="H44" ca="1">IFERROR(INDIRECT("'"&amp;B44&amp;"'!d"&amp;ROW('Groepsaanbod groep 1'!$24:$24))*D44*C44,"")</f>
        <v/>
      </c>
    </row>
    <row r="45" spans="2:8" x14ac:dyDescent="0.3">
      <c r="B45" s="15" t="str">
        <f>Lijsten!O43</f>
        <v>Groepsaanbod groep 42</v>
      </c>
      <c r="C45" s="19" cm="1">
        <f t="array" aca="1" ref="C45" ca="1">IFERROR(INDIRECT("'"&amp;B45&amp;"'!d"&amp;ROW('Groepsaanbod groep 1'!$4:$4)),"")</f>
        <v>0</v>
      </c>
      <c r="D45" s="21" cm="1">
        <f t="array" aca="1" ref="D45" ca="1">IFERROR(INDIRECT("'"&amp;B45&amp;"'!d"&amp;ROW('Groepsaanbod groep 1'!$5:$5)),"")</f>
        <v>0</v>
      </c>
      <c r="E45" s="17" t="str" cm="1">
        <f t="array" aca="1" ref="E45" ca="1">IFERROR(INDIRECT("'"&amp;B45&amp;"'!d"&amp;ROW('Groepsaanbod groep 1'!$23:$23)),"")</f>
        <v/>
      </c>
      <c r="F45" s="19" t="str">
        <f ca="1">IFERROR(IF(E45&gt;0,INDEX(Lijsten!$F$3:$H$6,MATCH(E45,Lijsten!$F$3:$F$6,1),3),""),"")</f>
        <v/>
      </c>
      <c r="G45" s="25" t="str">
        <f ca="1">IFERROR(IF(E45&gt;0,INDEX(Lijsten!$F$3:$L$6,MATCH(E45,Lijsten!$F$3:$F$6,1),7),""),"")</f>
        <v/>
      </c>
      <c r="H45" s="17" t="str" cm="1">
        <f t="array" aca="1" ref="H45" ca="1">IFERROR(INDIRECT("'"&amp;B45&amp;"'!d"&amp;ROW('Groepsaanbod groep 1'!$24:$24))*D45*C45,"")</f>
        <v/>
      </c>
    </row>
    <row r="46" spans="2:8" x14ac:dyDescent="0.3">
      <c r="B46" s="15" t="str">
        <f>Lijsten!O44</f>
        <v>Groepsaanbod groep 43</v>
      </c>
      <c r="C46" s="19" cm="1">
        <f t="array" aca="1" ref="C46" ca="1">IFERROR(INDIRECT("'"&amp;B46&amp;"'!d"&amp;ROW('Groepsaanbod groep 1'!$4:$4)),"")</f>
        <v>0</v>
      </c>
      <c r="D46" s="21" cm="1">
        <f t="array" aca="1" ref="D46" ca="1">IFERROR(INDIRECT("'"&amp;B46&amp;"'!d"&amp;ROW('Groepsaanbod groep 1'!$5:$5)),"")</f>
        <v>0</v>
      </c>
      <c r="E46" s="17" t="str" cm="1">
        <f t="array" aca="1" ref="E46" ca="1">IFERROR(INDIRECT("'"&amp;B46&amp;"'!d"&amp;ROW('Groepsaanbod groep 1'!$23:$23)),"")</f>
        <v/>
      </c>
      <c r="F46" s="19" t="str">
        <f ca="1">IFERROR(IF(E46&gt;0,INDEX(Lijsten!$F$3:$H$6,MATCH(E46,Lijsten!$F$3:$F$6,1),3),""),"")</f>
        <v/>
      </c>
      <c r="G46" s="25" t="str">
        <f ca="1">IFERROR(IF(E46&gt;0,INDEX(Lijsten!$F$3:$L$6,MATCH(E46,Lijsten!$F$3:$F$6,1),7),""),"")</f>
        <v/>
      </c>
      <c r="H46" s="17" t="str" cm="1">
        <f t="array" aca="1" ref="H46" ca="1">IFERROR(INDIRECT("'"&amp;B46&amp;"'!d"&amp;ROW('Groepsaanbod groep 1'!$24:$24))*D46*C46,"")</f>
        <v/>
      </c>
    </row>
    <row r="47" spans="2:8" x14ac:dyDescent="0.3">
      <c r="B47" s="15" t="str">
        <f>Lijsten!O45</f>
        <v>Groepsaanbod groep 44</v>
      </c>
      <c r="C47" s="19" cm="1">
        <f t="array" aca="1" ref="C47" ca="1">IFERROR(INDIRECT("'"&amp;B47&amp;"'!d"&amp;ROW('Groepsaanbod groep 1'!$4:$4)),"")</f>
        <v>0</v>
      </c>
      <c r="D47" s="21" cm="1">
        <f t="array" aca="1" ref="D47" ca="1">IFERROR(INDIRECT("'"&amp;B47&amp;"'!d"&amp;ROW('Groepsaanbod groep 1'!$5:$5)),"")</f>
        <v>0</v>
      </c>
      <c r="E47" s="17" t="str" cm="1">
        <f t="array" aca="1" ref="E47" ca="1">IFERROR(INDIRECT("'"&amp;B47&amp;"'!d"&amp;ROW('Groepsaanbod groep 1'!$23:$23)),"")</f>
        <v/>
      </c>
      <c r="F47" s="19" t="str">
        <f ca="1">IFERROR(IF(E47&gt;0,INDEX(Lijsten!$F$3:$H$6,MATCH(E47,Lijsten!$F$3:$F$6,1),3),""),"")</f>
        <v/>
      </c>
      <c r="G47" s="25" t="str">
        <f ca="1">IFERROR(IF(E47&gt;0,INDEX(Lijsten!$F$3:$L$6,MATCH(E47,Lijsten!$F$3:$F$6,1),7),""),"")</f>
        <v/>
      </c>
      <c r="H47" s="17" t="str" cm="1">
        <f t="array" aca="1" ref="H47" ca="1">IFERROR(INDIRECT("'"&amp;B47&amp;"'!d"&amp;ROW('Groepsaanbod groep 1'!$24:$24))*D47*C47,"")</f>
        <v/>
      </c>
    </row>
    <row r="48" spans="2:8" x14ac:dyDescent="0.3">
      <c r="B48" s="15" t="str">
        <f>Lijsten!O46</f>
        <v>Groepsaanbod groep 45</v>
      </c>
      <c r="C48" s="19" cm="1">
        <f t="array" aca="1" ref="C48" ca="1">IFERROR(INDIRECT("'"&amp;B48&amp;"'!d"&amp;ROW('Groepsaanbod groep 1'!$4:$4)),"")</f>
        <v>0</v>
      </c>
      <c r="D48" s="21" cm="1">
        <f t="array" aca="1" ref="D48" ca="1">IFERROR(INDIRECT("'"&amp;B48&amp;"'!d"&amp;ROW('Groepsaanbod groep 1'!$5:$5)),"")</f>
        <v>0</v>
      </c>
      <c r="E48" s="17" t="str" cm="1">
        <f t="array" aca="1" ref="E48" ca="1">IFERROR(INDIRECT("'"&amp;B48&amp;"'!d"&amp;ROW('Groepsaanbod groep 1'!$23:$23)),"")</f>
        <v/>
      </c>
      <c r="F48" s="19" t="str">
        <f ca="1">IFERROR(IF(E48&gt;0,INDEX(Lijsten!$F$3:$H$6,MATCH(E48,Lijsten!$F$3:$F$6,1),3),""),"")</f>
        <v/>
      </c>
      <c r="G48" s="25" t="str">
        <f ca="1">IFERROR(IF(E48&gt;0,INDEX(Lijsten!$F$3:$L$6,MATCH(E48,Lijsten!$F$3:$F$6,1),7),""),"")</f>
        <v/>
      </c>
      <c r="H48" s="17" t="str" cm="1">
        <f t="array" aca="1" ref="H48" ca="1">IFERROR(INDIRECT("'"&amp;B48&amp;"'!d"&amp;ROW('Groepsaanbod groep 1'!$24:$24))*D48*C48,"")</f>
        <v/>
      </c>
    </row>
    <row r="49" spans="2:10" x14ac:dyDescent="0.3">
      <c r="B49" s="15" t="str">
        <f>Lijsten!O47</f>
        <v>Groepsaanbod groep 46</v>
      </c>
      <c r="C49" s="19" cm="1">
        <f t="array" aca="1" ref="C49" ca="1">IFERROR(INDIRECT("'"&amp;B49&amp;"'!d"&amp;ROW('Groepsaanbod groep 1'!$4:$4)),"")</f>
        <v>0</v>
      </c>
      <c r="D49" s="21" cm="1">
        <f t="array" aca="1" ref="D49" ca="1">IFERROR(INDIRECT("'"&amp;B49&amp;"'!d"&amp;ROW('Groepsaanbod groep 1'!$5:$5)),"")</f>
        <v>0</v>
      </c>
      <c r="E49" s="17" t="str" cm="1">
        <f t="array" aca="1" ref="E49" ca="1">IFERROR(INDIRECT("'"&amp;B49&amp;"'!d"&amp;ROW('Groepsaanbod groep 1'!$23:$23)),"")</f>
        <v/>
      </c>
      <c r="F49" s="19" t="str">
        <f ca="1">IFERROR(IF(E49&gt;0,INDEX(Lijsten!$F$3:$H$6,MATCH(E49,Lijsten!$F$3:$F$6,1),3),""),"")</f>
        <v/>
      </c>
      <c r="G49" s="25" t="str">
        <f ca="1">IFERROR(IF(E49&gt;0,INDEX(Lijsten!$F$3:$L$6,MATCH(E49,Lijsten!$F$3:$F$6,1),7),""),"")</f>
        <v/>
      </c>
      <c r="H49" s="17" t="str" cm="1">
        <f t="array" aca="1" ref="H49" ca="1">IFERROR(INDIRECT("'"&amp;B49&amp;"'!d"&amp;ROW('Groepsaanbod groep 1'!$24:$24))*D49*C49,"")</f>
        <v/>
      </c>
    </row>
    <row r="50" spans="2:10" x14ac:dyDescent="0.3">
      <c r="B50" s="15" t="str">
        <f>Lijsten!O48</f>
        <v>Groepsaanbod groep 47</v>
      </c>
      <c r="C50" s="19" cm="1">
        <f t="array" aca="1" ref="C50" ca="1">IFERROR(INDIRECT("'"&amp;B50&amp;"'!d"&amp;ROW('Groepsaanbod groep 1'!$4:$4)),"")</f>
        <v>0</v>
      </c>
      <c r="D50" s="21" cm="1">
        <f t="array" aca="1" ref="D50" ca="1">IFERROR(INDIRECT("'"&amp;B50&amp;"'!d"&amp;ROW('Groepsaanbod groep 1'!$5:$5)),"")</f>
        <v>0</v>
      </c>
      <c r="E50" s="17" t="str" cm="1">
        <f t="array" aca="1" ref="E50" ca="1">IFERROR(INDIRECT("'"&amp;B50&amp;"'!d"&amp;ROW('Groepsaanbod groep 1'!$23:$23)),"")</f>
        <v/>
      </c>
      <c r="F50" s="19" t="str">
        <f ca="1">IFERROR(IF(E50&gt;0,INDEX(Lijsten!$F$3:$H$6,MATCH(E50,Lijsten!$F$3:$F$6,1),3),""),"")</f>
        <v/>
      </c>
      <c r="G50" s="25" t="str">
        <f ca="1">IFERROR(IF(E50&gt;0,INDEX(Lijsten!$F$3:$L$6,MATCH(E50,Lijsten!$F$3:$F$6,1),7),""),"")</f>
        <v/>
      </c>
      <c r="H50" s="17" t="str" cm="1">
        <f t="array" aca="1" ref="H50" ca="1">IFERROR(INDIRECT("'"&amp;B50&amp;"'!d"&amp;ROW('Groepsaanbod groep 1'!$24:$24))*D50*C50,"")</f>
        <v/>
      </c>
    </row>
    <row r="51" spans="2:10" x14ac:dyDescent="0.3">
      <c r="B51" s="15" t="str">
        <f>Lijsten!O49</f>
        <v>Groepsaanbod groep 48</v>
      </c>
      <c r="C51" s="19" cm="1">
        <f t="array" aca="1" ref="C51" ca="1">IFERROR(INDIRECT("'"&amp;B51&amp;"'!d"&amp;ROW('Groepsaanbod groep 1'!$4:$4)),"")</f>
        <v>0</v>
      </c>
      <c r="D51" s="21" cm="1">
        <f t="array" aca="1" ref="D51" ca="1">IFERROR(INDIRECT("'"&amp;B51&amp;"'!d"&amp;ROW('Groepsaanbod groep 1'!$5:$5)),"")</f>
        <v>0</v>
      </c>
      <c r="E51" s="17" t="str" cm="1">
        <f t="array" aca="1" ref="E51" ca="1">IFERROR(INDIRECT("'"&amp;B51&amp;"'!d"&amp;ROW('Groepsaanbod groep 1'!$23:$23)),"")</f>
        <v/>
      </c>
      <c r="F51" s="19" t="str">
        <f ca="1">IFERROR(IF(E51&gt;0,INDEX(Lijsten!$F$3:$H$6,MATCH(E51,Lijsten!$F$3:$F$6,1),3),""),"")</f>
        <v/>
      </c>
      <c r="G51" s="25" t="str">
        <f ca="1">IFERROR(IF(E51&gt;0,INDEX(Lijsten!$F$3:$L$6,MATCH(E51,Lijsten!$F$3:$F$6,1),7),""),"")</f>
        <v/>
      </c>
      <c r="H51" s="17" t="str" cm="1">
        <f t="array" aca="1" ref="H51" ca="1">IFERROR(INDIRECT("'"&amp;B51&amp;"'!d"&amp;ROW('Groepsaanbod groep 1'!$24:$24))*D51*C51,"")</f>
        <v/>
      </c>
    </row>
    <row r="52" spans="2:10" x14ac:dyDescent="0.3">
      <c r="B52" s="15" t="str">
        <f>Lijsten!O50</f>
        <v>Groepsaanbod groep 49</v>
      </c>
      <c r="C52" s="19" cm="1">
        <f t="array" aca="1" ref="C52" ca="1">IFERROR(INDIRECT("'"&amp;B52&amp;"'!d"&amp;ROW('Groepsaanbod groep 1'!$4:$4)),"")</f>
        <v>0</v>
      </c>
      <c r="D52" s="21" cm="1">
        <f t="array" aca="1" ref="D52" ca="1">IFERROR(INDIRECT("'"&amp;B52&amp;"'!d"&amp;ROW('Groepsaanbod groep 1'!$5:$5)),"")</f>
        <v>0</v>
      </c>
      <c r="E52" s="17" t="str" cm="1">
        <f t="array" aca="1" ref="E52" ca="1">IFERROR(INDIRECT("'"&amp;B52&amp;"'!d"&amp;ROW('Groepsaanbod groep 1'!$23:$23)),"")</f>
        <v/>
      </c>
      <c r="F52" s="19" t="str">
        <f ca="1">IFERROR(IF(E52&gt;0,INDEX(Lijsten!$F$3:$H$6,MATCH(E52,Lijsten!$F$3:$F$6,1),3),""),"")</f>
        <v/>
      </c>
      <c r="G52" s="25" t="str">
        <f ca="1">IFERROR(IF(E52&gt;0,INDEX(Lijsten!$F$3:$L$6,MATCH(E52,Lijsten!$F$3:$F$6,1),7),""),"")</f>
        <v/>
      </c>
      <c r="H52" s="17" t="str" cm="1">
        <f t="array" aca="1" ref="H52" ca="1">IFERROR(INDIRECT("'"&amp;B52&amp;"'!d"&amp;ROW('Groepsaanbod groep 1'!$24:$24))*D52*C52,"")</f>
        <v/>
      </c>
    </row>
    <row r="53" spans="2:10" x14ac:dyDescent="0.3">
      <c r="B53" s="15" t="str">
        <f>Lijsten!O51</f>
        <v>Groepsaanbod groep 50</v>
      </c>
      <c r="C53" s="19" cm="1">
        <f t="array" aca="1" ref="C53" ca="1">IFERROR(INDIRECT("'"&amp;B53&amp;"'!d"&amp;ROW('Groepsaanbod groep 1'!$4:$4)),"")</f>
        <v>0</v>
      </c>
      <c r="D53" s="21" cm="1">
        <f t="array" aca="1" ref="D53" ca="1">IFERROR(INDIRECT("'"&amp;B53&amp;"'!d"&amp;ROW('Groepsaanbod groep 1'!$5:$5)),"")</f>
        <v>0</v>
      </c>
      <c r="E53" s="17" t="str" cm="1">
        <f t="array" aca="1" ref="E53" ca="1">IFERROR(INDIRECT("'"&amp;B53&amp;"'!d"&amp;ROW('Groepsaanbod groep 1'!$23:$23)),"")</f>
        <v/>
      </c>
      <c r="F53" s="19" t="str">
        <f ca="1">IFERROR(IF(E53&gt;0,INDEX(Lijsten!$F$3:$H$6,MATCH(E53,Lijsten!$F$3:$F$6,1),3),""),"")</f>
        <v/>
      </c>
      <c r="G53" s="25" t="str">
        <f ca="1">IFERROR(IF(E53&gt;0,INDEX(Lijsten!$F$3:$L$6,MATCH(E53,Lijsten!$F$3:$F$6,1),7),""),"")</f>
        <v/>
      </c>
      <c r="H53" s="17" t="str" cm="1">
        <f t="array" aca="1" ref="H53" ca="1">IFERROR(INDIRECT("'"&amp;B53&amp;"'!d"&amp;ROW('Groepsaanbod groep 1'!$24:$24))*D53*C53,"")</f>
        <v/>
      </c>
    </row>
    <row r="54" spans="2:10" x14ac:dyDescent="0.3">
      <c r="B54" s="16" t="s">
        <v>51</v>
      </c>
      <c r="C54" s="19"/>
      <c r="D54" s="19"/>
      <c r="E54" s="19"/>
      <c r="F54" s="19"/>
      <c r="G54" s="19"/>
      <c r="H54" s="20">
        <f ca="1">SUM(H4:H53)</f>
        <v>0</v>
      </c>
      <c r="J54" t="s">
        <v>52</v>
      </c>
    </row>
  </sheetData>
  <sheetProtection algorithmName="SHA-512" hashValue="AUbKMibcbdCr7Y8oGwheSHj21bAF40khPxRGSLK45DAfulIMvOkUQMf7u3c1skrZmEkT6TiTtEJKqWPMpbWqMQ==" saltValue="qXk02Yt0O0QdAyR6zsn3iA==" spinCount="100000" sheet="1" objects="1" scenarios="1" selectLockedCells="1" selectUnlockedCells="1"/>
  <pageMargins left="0.7" right="0.7" top="0.75" bottom="0.75" header="0.3" footer="0.3"/>
  <pageSetup paperSize="9" orientation="portrait" horizontalDpi="0" verticalDpi="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FA3E8-608C-4507-837E-0085DBF266E0}">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8jrV0sTHJVXxKcw92zS1/6CpS4y0Vsgx+J7HfCxKBEiirgHwK7jMtJkS7rK62aPN1CSUFrp92h5EdJwR7j5koQ==" saltValue="HHEMhBBa30xrLM/NTMgvMw==" spinCount="100000" sheet="1" objects="1" scenarios="1" formatColumns="0" formatRows="0"/>
  <mergeCells count="1">
    <mergeCell ref="F21:L22"/>
  </mergeCells>
  <conditionalFormatting sqref="D4:D7 D9:D11 D15 D17:D19">
    <cfRule type="expression" dxfId="47" priority="3">
      <formula>D4=""</formula>
    </cfRule>
  </conditionalFormatting>
  <conditionalFormatting sqref="D21:D22">
    <cfRule type="expression" dxfId="46" priority="2">
      <formula>AND($D$15&gt;0,$D$17&gt;0,$D$19&gt;0,$D$21&gt;0)</formula>
    </cfRule>
  </conditionalFormatting>
  <conditionalFormatting sqref="F21:L22">
    <cfRule type="expression" dxfId="45" priority="1">
      <formula>COUNTA($D$17:$D$18,$D$15)=3</formula>
    </cfRule>
  </conditionalFormatting>
  <dataValidations count="4">
    <dataValidation type="list" allowBlank="1" showInputMessage="1" showErrorMessage="1" sqref="D7" xr:uid="{FD0E358C-2194-444F-84EE-7B0EC6A95783}">
      <formula1>bezetting</formula1>
    </dataValidation>
    <dataValidation type="list" allowBlank="1" showInputMessage="1" showErrorMessage="1" sqref="D15 D6" xr:uid="{825D250D-9449-4C25-8FD2-8A23A359EBA1}">
      <formula1>bez</formula1>
    </dataValidation>
    <dataValidation allowBlank="1" showInputMessage="1" showErrorMessage="1" sqref="D10" xr:uid="{96150224-28D1-438E-B195-2D727BA3AF3F}"/>
    <dataValidation type="list" allowBlank="1" showInputMessage="1" showErrorMessage="1" sqref="D9" xr:uid="{F865C157-876E-4B72-9DDE-73D409299460}">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BDEDC-8FD8-448D-BEB8-C243B269001A}">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QfQTuwfQf0nxLMlBbC+q6kxRn8ZcFBkUkWhG2N4fdOaccTeBK1rTpGwP9QkiZIef9iDJDvFun2aGhcRg4GJ5rg==" saltValue="niYhni7tR2Em8rf/+0flWw==" spinCount="100000" sheet="1" objects="1" scenarios="1" formatColumns="0" formatRows="0"/>
  <mergeCells count="1">
    <mergeCell ref="F21:L22"/>
  </mergeCells>
  <conditionalFormatting sqref="D4:D7 D9:D11 D15 D17:D19">
    <cfRule type="expression" dxfId="44" priority="3">
      <formula>D4=""</formula>
    </cfRule>
  </conditionalFormatting>
  <conditionalFormatting sqref="D21:D22">
    <cfRule type="expression" dxfId="43" priority="2">
      <formula>AND($D$15&gt;0,$D$17&gt;0,$D$19&gt;0,$D$21&gt;0)</formula>
    </cfRule>
  </conditionalFormatting>
  <conditionalFormatting sqref="F21:L22">
    <cfRule type="expression" dxfId="42" priority="1">
      <formula>COUNTA($D$17:$D$18,$D$15)=3</formula>
    </cfRule>
  </conditionalFormatting>
  <dataValidations count="4">
    <dataValidation type="list" allowBlank="1" showInputMessage="1" showErrorMessage="1" sqref="D7" xr:uid="{1720BED8-102C-4237-9B89-C36034EAB333}">
      <formula1>bezetting</formula1>
    </dataValidation>
    <dataValidation type="list" allowBlank="1" showInputMessage="1" showErrorMessage="1" sqref="D15 D6" xr:uid="{E476FCC8-A9D1-46B5-A5C8-06AE2C8C71F0}">
      <formula1>bez</formula1>
    </dataValidation>
    <dataValidation allowBlank="1" showInputMessage="1" showErrorMessage="1" sqref="D10" xr:uid="{47B737D3-4846-45B6-9ADB-8883A02DFE63}"/>
    <dataValidation type="list" allowBlank="1" showInputMessage="1" showErrorMessage="1" sqref="D9" xr:uid="{BB9309C3-BC7C-4B46-AD98-E42C6F3A9016}">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CF8C9-7471-40AE-8C28-1821FCA74636}">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qe9IcKdi3iwL94Dx0dTKzt2PQIG5C8X51DELQRQ3lVqoPj8clyrB/MAX1+4HxWODrNRL9xJ2Gwfm6PiKB0gzGA==" saltValue="hgtGNI65C4Q/LkykLS+l+Q==" spinCount="100000" sheet="1" objects="1" scenarios="1" formatColumns="0" formatRows="0"/>
  <mergeCells count="1">
    <mergeCell ref="F21:L22"/>
  </mergeCells>
  <conditionalFormatting sqref="D4:D7 D9:D11 D15 D17:D19">
    <cfRule type="expression" dxfId="41" priority="3">
      <formula>D4=""</formula>
    </cfRule>
  </conditionalFormatting>
  <conditionalFormatting sqref="D21:D22">
    <cfRule type="expression" dxfId="40" priority="2">
      <formula>AND($D$15&gt;0,$D$17&gt;0,$D$19&gt;0,$D$21&gt;0)</formula>
    </cfRule>
  </conditionalFormatting>
  <conditionalFormatting sqref="F21:L22">
    <cfRule type="expression" dxfId="39" priority="1">
      <formula>COUNTA($D$17:$D$18,$D$15)=3</formula>
    </cfRule>
  </conditionalFormatting>
  <dataValidations count="4">
    <dataValidation type="list" allowBlank="1" showInputMessage="1" showErrorMessage="1" sqref="D7" xr:uid="{87C1FF33-ECBB-4071-A692-D8ADA162E4C7}">
      <formula1>bezetting</formula1>
    </dataValidation>
    <dataValidation type="list" allowBlank="1" showInputMessage="1" showErrorMessage="1" sqref="D15 D6" xr:uid="{9C249A80-393E-439D-B7D9-106C1EFA0174}">
      <formula1>bez</formula1>
    </dataValidation>
    <dataValidation allowBlank="1" showInputMessage="1" showErrorMessage="1" sqref="D10" xr:uid="{66440ABA-2826-4EAE-B431-1DF4E6269DB8}"/>
    <dataValidation type="list" allowBlank="1" showInputMessage="1" showErrorMessage="1" sqref="D9" xr:uid="{3367BB2E-2F93-4B39-A9F5-DAE59809C6B9}">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056F-2194-4B85-B7C7-0D8B1338D69E}">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ITYNCgzkpJ6oJd1f4tR39y1e2dv8M2K3g3DXkUAwe2oxbURPtuRQzQYSIhiQf7vtq8v7oB3hCgRlGZR6pm3iig==" saltValue="YQ0wrOjz+rMCaWaqJaRmUA==" spinCount="100000" sheet="1" objects="1" scenarios="1" formatColumns="0" formatRows="0"/>
  <mergeCells count="1">
    <mergeCell ref="F21:L22"/>
  </mergeCells>
  <conditionalFormatting sqref="D4:D7 D9:D11 D15 D17:D19">
    <cfRule type="expression" dxfId="38" priority="3">
      <formula>D4=""</formula>
    </cfRule>
  </conditionalFormatting>
  <conditionalFormatting sqref="D21:D22">
    <cfRule type="expression" dxfId="37" priority="2">
      <formula>AND($D$15&gt;0,$D$17&gt;0,$D$19&gt;0,$D$21&gt;0)</formula>
    </cfRule>
  </conditionalFormatting>
  <conditionalFormatting sqref="F21:L22">
    <cfRule type="expression" dxfId="36" priority="1">
      <formula>COUNTA($D$17:$D$18,$D$15)=3</formula>
    </cfRule>
  </conditionalFormatting>
  <dataValidations count="4">
    <dataValidation type="list" allowBlank="1" showInputMessage="1" showErrorMessage="1" sqref="D7" xr:uid="{EC3AB20B-DA2C-442F-BCB0-55282882C6D7}">
      <formula1>bezetting</formula1>
    </dataValidation>
    <dataValidation type="list" allowBlank="1" showInputMessage="1" showErrorMessage="1" sqref="D15 D6" xr:uid="{A564C3B0-31C3-4232-8058-012C9D24F47E}">
      <formula1>bez</formula1>
    </dataValidation>
    <dataValidation allowBlank="1" showInputMessage="1" showErrorMessage="1" sqref="D10" xr:uid="{1F7150A5-9FF2-4BF5-ABEF-17332D754B58}"/>
    <dataValidation type="list" allowBlank="1" showInputMessage="1" showErrorMessage="1" sqref="D9" xr:uid="{DE046EB4-CC41-4F50-89DF-62FDEDC2117E}">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F6FBE-22E7-4090-A65D-FF084EE91299}">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SVJV0d6Mp9rZMcVg7CQCo/SoQ5VLiS54KkM2i50R3R9vrSy5wy+rHOsaltxoPK9HqVMrvu3MrVp8lVKAWF8ISA==" saltValue="psu2OC2gaAhnagT6dpAx6A==" spinCount="100000" sheet="1" objects="1" scenarios="1" formatColumns="0" formatRows="0"/>
  <mergeCells count="1">
    <mergeCell ref="F21:L22"/>
  </mergeCells>
  <conditionalFormatting sqref="D4:D7 D9:D11 D15 D17:D19">
    <cfRule type="expression" dxfId="35" priority="3">
      <formula>D4=""</formula>
    </cfRule>
  </conditionalFormatting>
  <conditionalFormatting sqref="D21:D22">
    <cfRule type="expression" dxfId="34" priority="2">
      <formula>AND($D$15&gt;0,$D$17&gt;0,$D$19&gt;0,$D$21&gt;0)</formula>
    </cfRule>
  </conditionalFormatting>
  <conditionalFormatting sqref="F21:L22">
    <cfRule type="expression" dxfId="33" priority="1">
      <formula>COUNTA($D$17:$D$18,$D$15)=3</formula>
    </cfRule>
  </conditionalFormatting>
  <dataValidations count="4">
    <dataValidation type="list" allowBlank="1" showInputMessage="1" showErrorMessage="1" sqref="D7" xr:uid="{55DBC597-B8C5-45FB-9149-A1AA9D445D65}">
      <formula1>bezetting</formula1>
    </dataValidation>
    <dataValidation type="list" allowBlank="1" showInputMessage="1" showErrorMessage="1" sqref="D15 D6" xr:uid="{852C1323-A8AC-4791-A811-A2B52F5E3CC0}">
      <formula1>bez</formula1>
    </dataValidation>
    <dataValidation allowBlank="1" showInputMessage="1" showErrorMessage="1" sqref="D10" xr:uid="{E02ED407-4D60-47A1-9B45-683E36410CD0}"/>
    <dataValidation type="list" allowBlank="1" showInputMessage="1" showErrorMessage="1" sqref="D9" xr:uid="{3D5BA8B0-AA73-4EC2-9603-6385DAEF7B7C}">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B3D42-3387-4687-948F-247AF27108AC}">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cTppdSC0XkCcGiROXUg36IR0EQd6vnOdafs5uUxp2gwOTOa5aG9aFi1W576afmkgZOMqXbbjlIPyEg+8+M3RTA==" saltValue="ZhqfLRSl2NJezFRhPXPC2A==" spinCount="100000" sheet="1" objects="1" scenarios="1" formatColumns="0" formatRows="0"/>
  <mergeCells count="1">
    <mergeCell ref="F21:L22"/>
  </mergeCells>
  <conditionalFormatting sqref="D4:D7 D9:D11 D15 D17:D19">
    <cfRule type="expression" dxfId="32" priority="3">
      <formula>D4=""</formula>
    </cfRule>
  </conditionalFormatting>
  <conditionalFormatting sqref="D21:D22">
    <cfRule type="expression" dxfId="31" priority="2">
      <formula>AND($D$15&gt;0,$D$17&gt;0,$D$19&gt;0,$D$21&gt;0)</formula>
    </cfRule>
  </conditionalFormatting>
  <conditionalFormatting sqref="F21:L22">
    <cfRule type="expression" dxfId="30" priority="1">
      <formula>COUNTA($D$17:$D$18,$D$15)=3</formula>
    </cfRule>
  </conditionalFormatting>
  <dataValidations count="4">
    <dataValidation type="list" allowBlank="1" showInputMessage="1" showErrorMessage="1" sqref="D7" xr:uid="{6D7ED9D8-0C5F-4EF2-BBDE-D8793E67A4FB}">
      <formula1>bezetting</formula1>
    </dataValidation>
    <dataValidation type="list" allowBlank="1" showInputMessage="1" showErrorMessage="1" sqref="D15 D6" xr:uid="{4ED55585-7643-4CB7-B4C8-E6DAFA4BACFC}">
      <formula1>bez</formula1>
    </dataValidation>
    <dataValidation allowBlank="1" showInputMessage="1" showErrorMessage="1" sqref="D10" xr:uid="{FF332704-7F05-435F-B657-307DD013DD59}"/>
    <dataValidation type="list" allowBlank="1" showInputMessage="1" showErrorMessage="1" sqref="D9" xr:uid="{13D54D21-792C-4872-A29F-285E8D224AFC}">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0D12E-8032-4D92-A0DF-06422D9FD161}">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wnTFGA8EdylzPqglFKpaURzAArJxPasQUDRshGhwc+TjMaX5W/FY3r/EHutBaAixIxiXgoCeyqhRE/LVfhDHYA==" saltValue="VCl01TSSstyof5FSor3/CQ==" spinCount="100000" sheet="1" objects="1" scenarios="1" formatColumns="0" formatRows="0"/>
  <mergeCells count="1">
    <mergeCell ref="F21:L22"/>
  </mergeCells>
  <conditionalFormatting sqref="D4:D7 D9:D11 D15 D17:D19">
    <cfRule type="expression" dxfId="29" priority="3">
      <formula>D4=""</formula>
    </cfRule>
  </conditionalFormatting>
  <conditionalFormatting sqref="D21:D22">
    <cfRule type="expression" dxfId="28" priority="2">
      <formula>AND($D$15&gt;0,$D$17&gt;0,$D$19&gt;0,$D$21&gt;0)</formula>
    </cfRule>
  </conditionalFormatting>
  <conditionalFormatting sqref="F21:L22">
    <cfRule type="expression" dxfId="27" priority="1">
      <formula>COUNTA($D$17:$D$18,$D$15)=3</formula>
    </cfRule>
  </conditionalFormatting>
  <dataValidations count="4">
    <dataValidation type="list" allowBlank="1" showInputMessage="1" showErrorMessage="1" sqref="D7" xr:uid="{AD9F6A06-CCCD-4310-BBFA-5E8790DF6E50}">
      <formula1>bezetting</formula1>
    </dataValidation>
    <dataValidation type="list" allowBlank="1" showInputMessage="1" showErrorMessage="1" sqref="D15 D6" xr:uid="{5112D9BA-D9C8-4A5C-93B3-858AEA4FC333}">
      <formula1>bez</formula1>
    </dataValidation>
    <dataValidation allowBlank="1" showInputMessage="1" showErrorMessage="1" sqref="D10" xr:uid="{81AED67D-9F3A-4093-BBBE-DBCF1741D1FF}"/>
    <dataValidation type="list" allowBlank="1" showInputMessage="1" showErrorMessage="1" sqref="D9" xr:uid="{A59C741C-B5F0-461C-93FA-D6E6B5A1E42C}">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74BC0-0E6E-4526-A6FF-F0E218D33C55}">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uczow/QmfSFPM4A/YCdNoLFGSP/+Os50xxtD/BS5pKkfDWsZqL8LrI/2w8l6pYsTNlcX1KHOvkk5Jw7VCkbV9Q==" saltValue="XBKXrcxVmz3OQdW8SvF4XA==" spinCount="100000" sheet="1" objects="1" scenarios="1" formatColumns="0" formatRows="0"/>
  <mergeCells count="1">
    <mergeCell ref="F21:L22"/>
  </mergeCells>
  <conditionalFormatting sqref="D4:D7 D9:D11 D15 D17:D19">
    <cfRule type="expression" dxfId="26" priority="3">
      <formula>D4=""</formula>
    </cfRule>
  </conditionalFormatting>
  <conditionalFormatting sqref="D21:D22">
    <cfRule type="expression" dxfId="25" priority="2">
      <formula>AND($D$15&gt;0,$D$17&gt;0,$D$19&gt;0,$D$21&gt;0)</formula>
    </cfRule>
  </conditionalFormatting>
  <conditionalFormatting sqref="F21:L22">
    <cfRule type="expression" dxfId="24" priority="1">
      <formula>COUNTA($D$17:$D$18,$D$15)=3</formula>
    </cfRule>
  </conditionalFormatting>
  <dataValidations count="4">
    <dataValidation type="list" allowBlank="1" showInputMessage="1" showErrorMessage="1" sqref="D7" xr:uid="{266A13E7-BD76-43BE-880D-A4FE31D4F4FA}">
      <formula1>bezetting</formula1>
    </dataValidation>
    <dataValidation type="list" allowBlank="1" showInputMessage="1" showErrorMessage="1" sqref="D15 D6" xr:uid="{58769980-26C4-4FE5-98B6-EE4C85020259}">
      <formula1>bez</formula1>
    </dataValidation>
    <dataValidation allowBlank="1" showInputMessage="1" showErrorMessage="1" sqref="D10" xr:uid="{C1839C7C-CF34-4FCA-BA8F-713601C11994}"/>
    <dataValidation type="list" allowBlank="1" showInputMessage="1" showErrorMessage="1" sqref="D9" xr:uid="{1242ED3C-FC17-41AC-9B1A-9371F6573AB6}">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51729-DCF3-42A0-AE82-4A0510EF36D7}">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wsSLfpnuCSYsZxzcwsCtBs7K9yAD7Ekq3vHIXg3ZClw8NFJdbVO2aJLPxhuYOPYi6VqaqT6ouuGywvibrabYtw==" saltValue="nH4nrwTx7D6mghS1THWEOw==" spinCount="100000" sheet="1" objects="1" scenarios="1" formatColumns="0" formatRows="0"/>
  <mergeCells count="1">
    <mergeCell ref="F21:L22"/>
  </mergeCells>
  <conditionalFormatting sqref="D4:D7 D9:D11 D15 D17:D19">
    <cfRule type="expression" dxfId="23" priority="3">
      <formula>D4=""</formula>
    </cfRule>
  </conditionalFormatting>
  <conditionalFormatting sqref="D21:D22">
    <cfRule type="expression" dxfId="22" priority="2">
      <formula>AND($D$15&gt;0,$D$17&gt;0,$D$19&gt;0,$D$21&gt;0)</formula>
    </cfRule>
  </conditionalFormatting>
  <conditionalFormatting sqref="F21:L22">
    <cfRule type="expression" dxfId="21" priority="1">
      <formula>COUNTA($D$17:$D$18,$D$15)=3</formula>
    </cfRule>
  </conditionalFormatting>
  <dataValidations count="4">
    <dataValidation type="list" allowBlank="1" showInputMessage="1" showErrorMessage="1" sqref="D7" xr:uid="{9F8D62B2-5703-4C9B-8710-67D8113BF4FF}">
      <formula1>bezetting</formula1>
    </dataValidation>
    <dataValidation type="list" allowBlank="1" showInputMessage="1" showErrorMessage="1" sqref="D15 D6" xr:uid="{413103FB-FACC-4C87-B8AC-FB14AB35E5F7}">
      <formula1>bez</formula1>
    </dataValidation>
    <dataValidation allowBlank="1" showInputMessage="1" showErrorMessage="1" sqref="D10" xr:uid="{E9CE705B-7343-4C37-9630-F5E0E3420175}"/>
    <dataValidation type="list" allowBlank="1" showInputMessage="1" showErrorMessage="1" sqref="D9" xr:uid="{917411FC-798B-40B3-9129-972B695B78D8}">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59BC4-4F7D-478E-A8F3-3F38F8EC65C3}">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EFKBLLHjk0n2BTruimPMYGOK8/MCAHkcZEPbhpv3LFwlLZz/VWjDIQrsbNsDNnxurlTOlk1NWkfJfvvNdUo2rg==" saltValue="VWqUJ8X+IbCrH0hass82mQ==" spinCount="100000" sheet="1" objects="1" scenarios="1" formatColumns="0" formatRows="0"/>
  <mergeCells count="1">
    <mergeCell ref="F21:L22"/>
  </mergeCells>
  <conditionalFormatting sqref="D4:D7 D9:D11 D15 D17:D19">
    <cfRule type="expression" dxfId="20" priority="3">
      <formula>D4=""</formula>
    </cfRule>
  </conditionalFormatting>
  <conditionalFormatting sqref="D21:D22">
    <cfRule type="expression" dxfId="19" priority="2">
      <formula>AND($D$15&gt;0,$D$17&gt;0,$D$19&gt;0,$D$21&gt;0)</formula>
    </cfRule>
  </conditionalFormatting>
  <conditionalFormatting sqref="F21:L22">
    <cfRule type="expression" dxfId="18" priority="1">
      <formula>COUNTA($D$17:$D$18,$D$15)=3</formula>
    </cfRule>
  </conditionalFormatting>
  <dataValidations count="4">
    <dataValidation type="list" allowBlank="1" showInputMessage="1" showErrorMessage="1" sqref="D7" xr:uid="{C516390A-BCE2-4B1C-8722-6DECBC6DB1EF}">
      <formula1>bezetting</formula1>
    </dataValidation>
    <dataValidation type="list" allowBlank="1" showInputMessage="1" showErrorMessage="1" sqref="D15 D6" xr:uid="{48F3C1E0-2503-4123-BAEF-B350F0DD9F81}">
      <formula1>bez</formula1>
    </dataValidation>
    <dataValidation allowBlank="1" showInputMessage="1" showErrorMessage="1" sqref="D10" xr:uid="{038CE583-8FB8-40B4-84EB-5BA09D7EC433}"/>
    <dataValidation type="list" allowBlank="1" showInputMessage="1" showErrorMessage="1" sqref="D9" xr:uid="{C493B809-AFD5-4340-B77C-0607B5E6D506}">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90FDC-8E46-4946-9EEB-B71ADEC4A54F}">
  <sheetPr codeName="Blad3"/>
  <dimension ref="A2:R793"/>
  <sheetViews>
    <sheetView workbookViewId="0">
      <selection activeCell="M11" sqref="M11"/>
    </sheetView>
  </sheetViews>
  <sheetFormatPr defaultRowHeight="14.4" x14ac:dyDescent="0.3"/>
  <cols>
    <col min="3" max="3" width="8.88671875" style="2"/>
    <col min="8" max="8" width="24.109375" customWidth="1"/>
    <col min="10" max="10" width="7.5546875" customWidth="1"/>
    <col min="11" max="11" width="9.109375" customWidth="1"/>
    <col min="12" max="14" width="7.5546875" customWidth="1"/>
  </cols>
  <sheetData>
    <row r="2" spans="1:18" x14ac:dyDescent="0.3">
      <c r="J2" s="1" t="s">
        <v>53</v>
      </c>
      <c r="K2" s="1" t="s">
        <v>54</v>
      </c>
      <c r="O2" t="s">
        <v>55</v>
      </c>
    </row>
    <row r="3" spans="1:18" x14ac:dyDescent="0.3">
      <c r="A3">
        <v>1</v>
      </c>
      <c r="B3">
        <v>1</v>
      </c>
      <c r="C3" s="2">
        <v>1</v>
      </c>
      <c r="D3" s="34">
        <v>0.92500000000000004</v>
      </c>
      <c r="E3" t="s">
        <v>56</v>
      </c>
      <c r="F3" s="23">
        <v>0.1</v>
      </c>
      <c r="G3" s="23">
        <v>0.18998999999999999</v>
      </c>
      <c r="H3" t="s">
        <v>57</v>
      </c>
      <c r="I3" s="7" t="s">
        <v>58</v>
      </c>
      <c r="J3" s="35">
        <v>8.9989999999999987E-2</v>
      </c>
      <c r="K3" s="36">
        <v>0.14499499999999999</v>
      </c>
      <c r="L3" s="24">
        <v>15.48</v>
      </c>
      <c r="M3" s="8"/>
      <c r="N3" s="8"/>
      <c r="O3" t="s">
        <v>59</v>
      </c>
      <c r="R3" t="s">
        <v>58</v>
      </c>
    </row>
    <row r="4" spans="1:18" x14ac:dyDescent="0.3">
      <c r="A4">
        <v>2</v>
      </c>
      <c r="B4">
        <v>2</v>
      </c>
      <c r="C4" s="2">
        <v>1.1000000000000001</v>
      </c>
      <c r="D4" s="34">
        <v>0.93</v>
      </c>
      <c r="E4" t="s">
        <v>60</v>
      </c>
      <c r="F4" s="23">
        <v>0.19</v>
      </c>
      <c r="G4" s="23">
        <v>0.27999000000000002</v>
      </c>
      <c r="H4" t="s">
        <v>61</v>
      </c>
      <c r="I4" s="7" t="s">
        <v>62</v>
      </c>
      <c r="J4" s="35">
        <v>8.9990000000000014E-2</v>
      </c>
      <c r="K4" s="36">
        <v>0.23499500000000001</v>
      </c>
      <c r="L4" s="24">
        <v>20.23</v>
      </c>
      <c r="M4" s="8"/>
      <c r="N4" s="8"/>
      <c r="O4" t="s">
        <v>63</v>
      </c>
      <c r="R4" t="s">
        <v>62</v>
      </c>
    </row>
    <row r="5" spans="1:18" x14ac:dyDescent="0.3">
      <c r="A5">
        <v>3</v>
      </c>
      <c r="B5">
        <v>3</v>
      </c>
      <c r="C5" s="2">
        <v>1.2</v>
      </c>
      <c r="D5" s="34">
        <v>0.93500000000000005</v>
      </c>
      <c r="F5" s="23">
        <v>0.28000000000000003</v>
      </c>
      <c r="G5" s="23">
        <v>0.34998999999999997</v>
      </c>
      <c r="H5" t="s">
        <v>64</v>
      </c>
      <c r="I5" s="7" t="s">
        <v>65</v>
      </c>
      <c r="J5" s="35">
        <v>6.9989999999999941E-2</v>
      </c>
      <c r="K5" s="36">
        <v>0.31499500000000002</v>
      </c>
      <c r="L5" s="24">
        <v>29.42</v>
      </c>
      <c r="M5" s="8"/>
      <c r="N5" s="8"/>
      <c r="O5" t="s">
        <v>66</v>
      </c>
      <c r="R5" t="s">
        <v>65</v>
      </c>
    </row>
    <row r="6" spans="1:18" x14ac:dyDescent="0.3">
      <c r="A6">
        <v>4</v>
      </c>
      <c r="B6">
        <v>4</v>
      </c>
      <c r="C6" s="2">
        <v>1.3</v>
      </c>
      <c r="D6" s="34">
        <v>0.94</v>
      </c>
      <c r="F6" s="23">
        <v>0.35</v>
      </c>
      <c r="G6" s="23">
        <v>0.59999000000000002</v>
      </c>
      <c r="H6" t="s">
        <v>67</v>
      </c>
      <c r="I6" s="7" t="s">
        <v>68</v>
      </c>
      <c r="J6" s="35">
        <v>0.24999000000000005</v>
      </c>
      <c r="K6" s="36">
        <v>0.474995</v>
      </c>
      <c r="L6" s="24">
        <v>37.270000000000003</v>
      </c>
      <c r="M6" s="8"/>
      <c r="N6" s="8"/>
      <c r="O6" t="s">
        <v>69</v>
      </c>
      <c r="R6" t="s">
        <v>68</v>
      </c>
    </row>
    <row r="7" spans="1:18" x14ac:dyDescent="0.3">
      <c r="A7">
        <v>5</v>
      </c>
      <c r="B7">
        <v>5</v>
      </c>
      <c r="C7" s="2">
        <v>1.4</v>
      </c>
      <c r="D7" s="34">
        <v>0.94499999999999995</v>
      </c>
      <c r="O7" t="s">
        <v>70</v>
      </c>
    </row>
    <row r="8" spans="1:18" x14ac:dyDescent="0.3">
      <c r="A8">
        <v>6</v>
      </c>
      <c r="B8">
        <v>6</v>
      </c>
      <c r="C8" s="2">
        <v>1.5</v>
      </c>
      <c r="D8" s="34">
        <v>0.95</v>
      </c>
      <c r="O8" t="s">
        <v>71</v>
      </c>
    </row>
    <row r="9" spans="1:18" x14ac:dyDescent="0.3">
      <c r="A9">
        <v>7</v>
      </c>
      <c r="B9">
        <v>7</v>
      </c>
      <c r="C9" s="2">
        <v>1.6</v>
      </c>
      <c r="D9" s="34">
        <v>0.95499999999999996</v>
      </c>
      <c r="O9" t="s">
        <v>72</v>
      </c>
    </row>
    <row r="10" spans="1:18" x14ac:dyDescent="0.3">
      <c r="B10">
        <v>8</v>
      </c>
      <c r="C10" s="2">
        <v>1.7</v>
      </c>
      <c r="D10" s="34">
        <v>0.96</v>
      </c>
      <c r="O10" t="s">
        <v>73</v>
      </c>
    </row>
    <row r="11" spans="1:18" x14ac:dyDescent="0.3">
      <c r="B11">
        <v>9</v>
      </c>
      <c r="C11" s="2">
        <v>1.8</v>
      </c>
      <c r="D11" s="34">
        <v>0.96499999999999997</v>
      </c>
      <c r="O11" t="s">
        <v>74</v>
      </c>
    </row>
    <row r="12" spans="1:18" x14ac:dyDescent="0.3">
      <c r="B12">
        <v>10</v>
      </c>
      <c r="C12" s="2">
        <v>1.9</v>
      </c>
      <c r="D12" s="34">
        <v>0.97</v>
      </c>
      <c r="O12" t="s">
        <v>75</v>
      </c>
    </row>
    <row r="13" spans="1:18" x14ac:dyDescent="0.3">
      <c r="B13">
        <v>11</v>
      </c>
      <c r="C13" s="2">
        <v>2</v>
      </c>
      <c r="D13" s="34">
        <v>0.97499999999999998</v>
      </c>
      <c r="O13" t="s">
        <v>76</v>
      </c>
    </row>
    <row r="14" spans="1:18" x14ac:dyDescent="0.3">
      <c r="B14">
        <v>12</v>
      </c>
      <c r="C14" s="2">
        <v>2.1</v>
      </c>
      <c r="D14" s="34">
        <v>0.98</v>
      </c>
      <c r="O14" t="s">
        <v>77</v>
      </c>
    </row>
    <row r="15" spans="1:18" x14ac:dyDescent="0.3">
      <c r="B15">
        <v>13</v>
      </c>
      <c r="C15" s="2">
        <v>2.2000000000000002</v>
      </c>
      <c r="D15" s="34">
        <v>0.98499999999999999</v>
      </c>
      <c r="O15" t="s">
        <v>78</v>
      </c>
    </row>
    <row r="16" spans="1:18" x14ac:dyDescent="0.3">
      <c r="B16">
        <v>14</v>
      </c>
      <c r="C16" s="2">
        <v>2.2999999999999998</v>
      </c>
      <c r="D16" s="34">
        <v>0.99</v>
      </c>
      <c r="O16" t="s">
        <v>79</v>
      </c>
    </row>
    <row r="17" spans="2:15" x14ac:dyDescent="0.3">
      <c r="B17">
        <v>15</v>
      </c>
      <c r="C17" s="2">
        <v>2.4</v>
      </c>
      <c r="D17" s="34">
        <v>0.995</v>
      </c>
      <c r="O17" t="s">
        <v>80</v>
      </c>
    </row>
    <row r="18" spans="2:15" x14ac:dyDescent="0.3">
      <c r="B18">
        <v>16</v>
      </c>
      <c r="C18" s="2">
        <v>2.5</v>
      </c>
      <c r="D18" s="34">
        <v>1</v>
      </c>
      <c r="O18" t="s">
        <v>81</v>
      </c>
    </row>
    <row r="19" spans="2:15" x14ac:dyDescent="0.3">
      <c r="B19">
        <v>17</v>
      </c>
      <c r="C19" s="2">
        <v>2.6</v>
      </c>
      <c r="O19" t="s">
        <v>82</v>
      </c>
    </row>
    <row r="20" spans="2:15" x14ac:dyDescent="0.3">
      <c r="B20">
        <v>18</v>
      </c>
      <c r="C20" s="2">
        <v>2.7</v>
      </c>
      <c r="O20" t="s">
        <v>83</v>
      </c>
    </row>
    <row r="21" spans="2:15" x14ac:dyDescent="0.3">
      <c r="B21">
        <v>19</v>
      </c>
      <c r="C21" s="2">
        <v>2.8</v>
      </c>
      <c r="O21" t="s">
        <v>84</v>
      </c>
    </row>
    <row r="22" spans="2:15" x14ac:dyDescent="0.3">
      <c r="B22">
        <v>20</v>
      </c>
      <c r="C22" s="2">
        <v>2.9</v>
      </c>
      <c r="O22" t="s">
        <v>85</v>
      </c>
    </row>
    <row r="23" spans="2:15" x14ac:dyDescent="0.3">
      <c r="B23">
        <v>21</v>
      </c>
      <c r="C23" s="2">
        <v>3</v>
      </c>
      <c r="O23" t="s">
        <v>86</v>
      </c>
    </row>
    <row r="24" spans="2:15" x14ac:dyDescent="0.3">
      <c r="B24">
        <v>22</v>
      </c>
      <c r="C24" s="2">
        <v>3.1</v>
      </c>
      <c r="O24" t="s">
        <v>87</v>
      </c>
    </row>
    <row r="25" spans="2:15" x14ac:dyDescent="0.3">
      <c r="B25">
        <v>23</v>
      </c>
      <c r="C25" s="2">
        <v>3.2</v>
      </c>
      <c r="O25" t="s">
        <v>88</v>
      </c>
    </row>
    <row r="26" spans="2:15" x14ac:dyDescent="0.3">
      <c r="B26">
        <v>24</v>
      </c>
      <c r="C26" s="2">
        <v>3.3</v>
      </c>
      <c r="O26" t="s">
        <v>89</v>
      </c>
    </row>
    <row r="27" spans="2:15" x14ac:dyDescent="0.3">
      <c r="B27">
        <v>25</v>
      </c>
      <c r="C27" s="2">
        <v>3.4</v>
      </c>
      <c r="O27" t="s">
        <v>90</v>
      </c>
    </row>
    <row r="28" spans="2:15" x14ac:dyDescent="0.3">
      <c r="B28">
        <v>26</v>
      </c>
      <c r="C28" s="2">
        <v>3.5</v>
      </c>
      <c r="O28" t="s">
        <v>91</v>
      </c>
    </row>
    <row r="29" spans="2:15" x14ac:dyDescent="0.3">
      <c r="B29">
        <v>27</v>
      </c>
      <c r="C29" s="2">
        <v>3.6</v>
      </c>
      <c r="O29" t="s">
        <v>92</v>
      </c>
    </row>
    <row r="30" spans="2:15" x14ac:dyDescent="0.3">
      <c r="B30">
        <v>28</v>
      </c>
      <c r="C30" s="2">
        <v>3.7</v>
      </c>
      <c r="O30" t="s">
        <v>93</v>
      </c>
    </row>
    <row r="31" spans="2:15" x14ac:dyDescent="0.3">
      <c r="B31">
        <v>29</v>
      </c>
      <c r="C31" s="2">
        <v>3.8</v>
      </c>
      <c r="O31" t="s">
        <v>94</v>
      </c>
    </row>
    <row r="32" spans="2:15" x14ac:dyDescent="0.3">
      <c r="B32">
        <v>30</v>
      </c>
      <c r="C32" s="2">
        <v>3.9</v>
      </c>
      <c r="O32" t="s">
        <v>95</v>
      </c>
    </row>
    <row r="33" spans="2:15" x14ac:dyDescent="0.3">
      <c r="B33">
        <v>31</v>
      </c>
      <c r="C33" s="2">
        <v>4</v>
      </c>
      <c r="O33" t="s">
        <v>96</v>
      </c>
    </row>
    <row r="34" spans="2:15" x14ac:dyDescent="0.3">
      <c r="B34">
        <v>32</v>
      </c>
      <c r="C34" s="2">
        <v>4.0999999999999996</v>
      </c>
      <c r="O34" t="s">
        <v>97</v>
      </c>
    </row>
    <row r="35" spans="2:15" x14ac:dyDescent="0.3">
      <c r="B35">
        <v>33</v>
      </c>
      <c r="C35" s="2">
        <v>4.2</v>
      </c>
      <c r="O35" t="s">
        <v>98</v>
      </c>
    </row>
    <row r="36" spans="2:15" x14ac:dyDescent="0.3">
      <c r="B36">
        <v>34</v>
      </c>
      <c r="C36" s="2">
        <v>4.3</v>
      </c>
      <c r="O36" t="s">
        <v>99</v>
      </c>
    </row>
    <row r="37" spans="2:15" x14ac:dyDescent="0.3">
      <c r="B37">
        <v>35</v>
      </c>
      <c r="C37" s="2">
        <v>4.4000000000000004</v>
      </c>
      <c r="O37" t="s">
        <v>100</v>
      </c>
    </row>
    <row r="38" spans="2:15" x14ac:dyDescent="0.3">
      <c r="B38">
        <v>36</v>
      </c>
      <c r="C38" s="2">
        <v>4.5</v>
      </c>
      <c r="O38" t="s">
        <v>101</v>
      </c>
    </row>
    <row r="39" spans="2:15" x14ac:dyDescent="0.3">
      <c r="B39">
        <v>37</v>
      </c>
      <c r="C39" s="2">
        <v>4.5999999999999996</v>
      </c>
      <c r="O39" t="s">
        <v>102</v>
      </c>
    </row>
    <row r="40" spans="2:15" x14ac:dyDescent="0.3">
      <c r="B40">
        <v>38</v>
      </c>
      <c r="C40" s="2">
        <v>4.7</v>
      </c>
      <c r="O40" t="s">
        <v>103</v>
      </c>
    </row>
    <row r="41" spans="2:15" x14ac:dyDescent="0.3">
      <c r="B41">
        <v>39</v>
      </c>
      <c r="C41" s="2">
        <v>4.8</v>
      </c>
      <c r="O41" t="s">
        <v>104</v>
      </c>
    </row>
    <row r="42" spans="2:15" x14ac:dyDescent="0.3">
      <c r="B42">
        <v>40</v>
      </c>
      <c r="C42" s="2">
        <v>4.9000000000000004</v>
      </c>
      <c r="O42" t="s">
        <v>105</v>
      </c>
    </row>
    <row r="43" spans="2:15" x14ac:dyDescent="0.3">
      <c r="B43">
        <v>41</v>
      </c>
      <c r="C43" s="2">
        <v>5</v>
      </c>
      <c r="O43" t="s">
        <v>106</v>
      </c>
    </row>
    <row r="44" spans="2:15" x14ac:dyDescent="0.3">
      <c r="B44">
        <v>42</v>
      </c>
      <c r="C44" s="2">
        <v>5.0999999999999996</v>
      </c>
      <c r="O44" t="s">
        <v>107</v>
      </c>
    </row>
    <row r="45" spans="2:15" x14ac:dyDescent="0.3">
      <c r="B45">
        <v>43</v>
      </c>
      <c r="C45" s="2">
        <v>5.2</v>
      </c>
      <c r="O45" t="s">
        <v>108</v>
      </c>
    </row>
    <row r="46" spans="2:15" x14ac:dyDescent="0.3">
      <c r="B46">
        <v>44</v>
      </c>
      <c r="C46" s="2">
        <v>5.3</v>
      </c>
      <c r="O46" t="s">
        <v>109</v>
      </c>
    </row>
    <row r="47" spans="2:15" x14ac:dyDescent="0.3">
      <c r="B47">
        <v>45</v>
      </c>
      <c r="C47" s="2">
        <v>5.4</v>
      </c>
      <c r="O47" t="s">
        <v>110</v>
      </c>
    </row>
    <row r="48" spans="2:15" x14ac:dyDescent="0.3">
      <c r="B48">
        <v>46</v>
      </c>
      <c r="C48" s="2">
        <v>5.5</v>
      </c>
      <c r="O48" t="s">
        <v>111</v>
      </c>
    </row>
    <row r="49" spans="2:15" x14ac:dyDescent="0.3">
      <c r="B49">
        <v>47</v>
      </c>
      <c r="C49" s="2">
        <v>5.6</v>
      </c>
      <c r="O49" t="s">
        <v>112</v>
      </c>
    </row>
    <row r="50" spans="2:15" x14ac:dyDescent="0.3">
      <c r="B50">
        <v>48</v>
      </c>
      <c r="C50" s="2">
        <v>5.7</v>
      </c>
      <c r="O50" t="s">
        <v>113</v>
      </c>
    </row>
    <row r="51" spans="2:15" x14ac:dyDescent="0.3">
      <c r="B51">
        <v>49</v>
      </c>
      <c r="C51" s="2">
        <v>5.8</v>
      </c>
      <c r="O51" t="s">
        <v>114</v>
      </c>
    </row>
    <row r="52" spans="2:15" x14ac:dyDescent="0.3">
      <c r="B52">
        <v>50</v>
      </c>
      <c r="C52" s="2">
        <v>5.9</v>
      </c>
    </row>
    <row r="53" spans="2:15" x14ac:dyDescent="0.3">
      <c r="B53">
        <v>51</v>
      </c>
      <c r="C53" s="2">
        <v>6</v>
      </c>
    </row>
    <row r="54" spans="2:15" x14ac:dyDescent="0.3">
      <c r="B54">
        <v>52</v>
      </c>
      <c r="C54" s="2">
        <v>6.1</v>
      </c>
    </row>
    <row r="55" spans="2:15" x14ac:dyDescent="0.3">
      <c r="B55">
        <v>53</v>
      </c>
      <c r="C55" s="2">
        <v>6.2</v>
      </c>
    </row>
    <row r="56" spans="2:15" x14ac:dyDescent="0.3">
      <c r="B56">
        <v>54</v>
      </c>
      <c r="C56" s="2">
        <v>6.3</v>
      </c>
    </row>
    <row r="57" spans="2:15" x14ac:dyDescent="0.3">
      <c r="B57">
        <v>55</v>
      </c>
      <c r="C57" s="2">
        <v>6.4</v>
      </c>
    </row>
    <row r="58" spans="2:15" x14ac:dyDescent="0.3">
      <c r="B58">
        <v>56</v>
      </c>
      <c r="C58" s="2">
        <v>6.5</v>
      </c>
    </row>
    <row r="59" spans="2:15" x14ac:dyDescent="0.3">
      <c r="B59">
        <v>57</v>
      </c>
      <c r="C59" s="2">
        <v>6.6</v>
      </c>
    </row>
    <row r="60" spans="2:15" x14ac:dyDescent="0.3">
      <c r="B60">
        <v>58</v>
      </c>
      <c r="C60" s="2">
        <v>6.7</v>
      </c>
    </row>
    <row r="61" spans="2:15" x14ac:dyDescent="0.3">
      <c r="B61">
        <v>59</v>
      </c>
      <c r="C61" s="2">
        <v>6.8</v>
      </c>
    </row>
    <row r="62" spans="2:15" x14ac:dyDescent="0.3">
      <c r="B62">
        <v>60</v>
      </c>
      <c r="C62" s="2">
        <v>6.9</v>
      </c>
    </row>
    <row r="63" spans="2:15" x14ac:dyDescent="0.3">
      <c r="B63">
        <v>61</v>
      </c>
      <c r="C63" s="2">
        <v>7</v>
      </c>
    </row>
    <row r="64" spans="2:15" x14ac:dyDescent="0.3">
      <c r="B64">
        <v>62</v>
      </c>
      <c r="C64" s="2">
        <v>7.1</v>
      </c>
    </row>
    <row r="65" spans="2:3" x14ac:dyDescent="0.3">
      <c r="B65">
        <v>63</v>
      </c>
      <c r="C65" s="2">
        <v>7.2</v>
      </c>
    </row>
    <row r="66" spans="2:3" x14ac:dyDescent="0.3">
      <c r="B66">
        <v>64</v>
      </c>
      <c r="C66" s="2">
        <v>7.3</v>
      </c>
    </row>
    <row r="67" spans="2:3" x14ac:dyDescent="0.3">
      <c r="B67">
        <v>65</v>
      </c>
      <c r="C67" s="2">
        <v>7.4</v>
      </c>
    </row>
    <row r="68" spans="2:3" x14ac:dyDescent="0.3">
      <c r="B68">
        <v>66</v>
      </c>
      <c r="C68" s="2">
        <v>7.5</v>
      </c>
    </row>
    <row r="69" spans="2:3" x14ac:dyDescent="0.3">
      <c r="B69">
        <v>67</v>
      </c>
      <c r="C69" s="2">
        <v>7.6</v>
      </c>
    </row>
    <row r="70" spans="2:3" x14ac:dyDescent="0.3">
      <c r="B70">
        <v>68</v>
      </c>
      <c r="C70" s="2">
        <v>7.7</v>
      </c>
    </row>
    <row r="71" spans="2:3" x14ac:dyDescent="0.3">
      <c r="B71">
        <v>69</v>
      </c>
      <c r="C71" s="2">
        <v>7.8</v>
      </c>
    </row>
    <row r="72" spans="2:3" x14ac:dyDescent="0.3">
      <c r="B72">
        <v>70</v>
      </c>
      <c r="C72" s="2">
        <v>7.9</v>
      </c>
    </row>
    <row r="73" spans="2:3" x14ac:dyDescent="0.3">
      <c r="B73">
        <v>71</v>
      </c>
      <c r="C73" s="2">
        <v>8</v>
      </c>
    </row>
    <row r="74" spans="2:3" x14ac:dyDescent="0.3">
      <c r="B74">
        <v>72</v>
      </c>
      <c r="C74" s="2">
        <v>8.1</v>
      </c>
    </row>
    <row r="75" spans="2:3" x14ac:dyDescent="0.3">
      <c r="B75">
        <v>73</v>
      </c>
      <c r="C75" s="2">
        <v>8.1999999999999993</v>
      </c>
    </row>
    <row r="76" spans="2:3" x14ac:dyDescent="0.3">
      <c r="B76">
        <v>74</v>
      </c>
      <c r="C76" s="2">
        <v>8.3000000000000007</v>
      </c>
    </row>
    <row r="77" spans="2:3" x14ac:dyDescent="0.3">
      <c r="B77">
        <v>75</v>
      </c>
      <c r="C77" s="2">
        <v>8.4</v>
      </c>
    </row>
    <row r="78" spans="2:3" x14ac:dyDescent="0.3">
      <c r="B78">
        <v>76</v>
      </c>
      <c r="C78" s="2">
        <v>8.5</v>
      </c>
    </row>
    <row r="79" spans="2:3" x14ac:dyDescent="0.3">
      <c r="B79">
        <v>77</v>
      </c>
      <c r="C79" s="2">
        <v>8.6</v>
      </c>
    </row>
    <row r="80" spans="2:3" x14ac:dyDescent="0.3">
      <c r="B80">
        <v>78</v>
      </c>
      <c r="C80" s="2">
        <v>8.6999999999999993</v>
      </c>
    </row>
    <row r="81" spans="2:3" x14ac:dyDescent="0.3">
      <c r="B81">
        <v>79</v>
      </c>
      <c r="C81" s="2">
        <v>8.8000000000000007</v>
      </c>
    </row>
    <row r="82" spans="2:3" x14ac:dyDescent="0.3">
      <c r="B82">
        <v>80</v>
      </c>
      <c r="C82" s="2">
        <v>8.9</v>
      </c>
    </row>
    <row r="83" spans="2:3" x14ac:dyDescent="0.3">
      <c r="B83">
        <v>81</v>
      </c>
      <c r="C83" s="2">
        <v>9</v>
      </c>
    </row>
    <row r="84" spans="2:3" x14ac:dyDescent="0.3">
      <c r="B84">
        <v>82</v>
      </c>
      <c r="C84" s="2">
        <v>9.1</v>
      </c>
    </row>
    <row r="85" spans="2:3" x14ac:dyDescent="0.3">
      <c r="B85">
        <v>83</v>
      </c>
      <c r="C85" s="2">
        <v>9.1999999999999993</v>
      </c>
    </row>
    <row r="86" spans="2:3" x14ac:dyDescent="0.3">
      <c r="B86">
        <v>84</v>
      </c>
      <c r="C86" s="2">
        <v>9.3000000000000007</v>
      </c>
    </row>
    <row r="87" spans="2:3" x14ac:dyDescent="0.3">
      <c r="B87">
        <v>85</v>
      </c>
      <c r="C87" s="2">
        <v>9.4</v>
      </c>
    </row>
    <row r="88" spans="2:3" x14ac:dyDescent="0.3">
      <c r="B88">
        <v>86</v>
      </c>
      <c r="C88" s="2">
        <v>9.5</v>
      </c>
    </row>
    <row r="89" spans="2:3" x14ac:dyDescent="0.3">
      <c r="B89">
        <v>87</v>
      </c>
      <c r="C89" s="2">
        <v>9.6</v>
      </c>
    </row>
    <row r="90" spans="2:3" x14ac:dyDescent="0.3">
      <c r="B90">
        <v>88</v>
      </c>
      <c r="C90" s="2">
        <v>9.6999999999999993</v>
      </c>
    </row>
    <row r="91" spans="2:3" x14ac:dyDescent="0.3">
      <c r="B91">
        <v>89</v>
      </c>
      <c r="C91" s="2">
        <v>9.8000000000000007</v>
      </c>
    </row>
    <row r="92" spans="2:3" x14ac:dyDescent="0.3">
      <c r="B92">
        <v>90</v>
      </c>
      <c r="C92" s="2">
        <v>9.9</v>
      </c>
    </row>
    <row r="93" spans="2:3" x14ac:dyDescent="0.3">
      <c r="B93">
        <v>91</v>
      </c>
      <c r="C93" s="2">
        <v>10</v>
      </c>
    </row>
    <row r="94" spans="2:3" x14ac:dyDescent="0.3">
      <c r="B94">
        <v>92</v>
      </c>
      <c r="C94" s="2">
        <v>10.1</v>
      </c>
    </row>
    <row r="95" spans="2:3" x14ac:dyDescent="0.3">
      <c r="B95">
        <v>93</v>
      </c>
      <c r="C95" s="2">
        <v>10.199999999999999</v>
      </c>
    </row>
    <row r="96" spans="2:3" x14ac:dyDescent="0.3">
      <c r="B96">
        <v>94</v>
      </c>
      <c r="C96" s="2">
        <v>10.3</v>
      </c>
    </row>
    <row r="97" spans="2:3" x14ac:dyDescent="0.3">
      <c r="B97">
        <v>95</v>
      </c>
      <c r="C97" s="2">
        <v>10.4</v>
      </c>
    </row>
    <row r="98" spans="2:3" x14ac:dyDescent="0.3">
      <c r="B98">
        <v>96</v>
      </c>
      <c r="C98" s="2">
        <v>10.5</v>
      </c>
    </row>
    <row r="99" spans="2:3" x14ac:dyDescent="0.3">
      <c r="B99">
        <v>97</v>
      </c>
      <c r="C99" s="2">
        <v>10.6</v>
      </c>
    </row>
    <row r="100" spans="2:3" x14ac:dyDescent="0.3">
      <c r="B100">
        <v>98</v>
      </c>
      <c r="C100" s="2">
        <v>10.7</v>
      </c>
    </row>
    <row r="101" spans="2:3" x14ac:dyDescent="0.3">
      <c r="B101">
        <v>99</v>
      </c>
      <c r="C101" s="2">
        <v>10.8</v>
      </c>
    </row>
    <row r="102" spans="2:3" x14ac:dyDescent="0.3">
      <c r="B102">
        <v>100</v>
      </c>
      <c r="C102" s="2">
        <v>10.9</v>
      </c>
    </row>
    <row r="103" spans="2:3" x14ac:dyDescent="0.3">
      <c r="C103" s="2">
        <v>11</v>
      </c>
    </row>
    <row r="104" spans="2:3" x14ac:dyDescent="0.3">
      <c r="C104" s="2">
        <v>11.1</v>
      </c>
    </row>
    <row r="105" spans="2:3" x14ac:dyDescent="0.3">
      <c r="C105" s="2">
        <v>11.2</v>
      </c>
    </row>
    <row r="106" spans="2:3" x14ac:dyDescent="0.3">
      <c r="C106" s="2">
        <v>11.3</v>
      </c>
    </row>
    <row r="107" spans="2:3" x14ac:dyDescent="0.3">
      <c r="C107" s="2">
        <v>11.4</v>
      </c>
    </row>
    <row r="108" spans="2:3" x14ac:dyDescent="0.3">
      <c r="C108" s="2">
        <v>11.5</v>
      </c>
    </row>
    <row r="109" spans="2:3" x14ac:dyDescent="0.3">
      <c r="C109" s="2">
        <v>11.6</v>
      </c>
    </row>
    <row r="110" spans="2:3" x14ac:dyDescent="0.3">
      <c r="C110" s="2">
        <v>11.7</v>
      </c>
    </row>
    <row r="111" spans="2:3" x14ac:dyDescent="0.3">
      <c r="C111" s="2">
        <v>11.8</v>
      </c>
    </row>
    <row r="112" spans="2:3" x14ac:dyDescent="0.3">
      <c r="C112" s="2">
        <v>11.9</v>
      </c>
    </row>
    <row r="113" spans="3:3" x14ac:dyDescent="0.3">
      <c r="C113" s="2">
        <v>12</v>
      </c>
    </row>
    <row r="114" spans="3:3" x14ac:dyDescent="0.3">
      <c r="C114" s="2">
        <v>12.1</v>
      </c>
    </row>
    <row r="115" spans="3:3" x14ac:dyDescent="0.3">
      <c r="C115" s="2">
        <v>12.2</v>
      </c>
    </row>
    <row r="116" spans="3:3" x14ac:dyDescent="0.3">
      <c r="C116" s="2">
        <v>12.3</v>
      </c>
    </row>
    <row r="117" spans="3:3" x14ac:dyDescent="0.3">
      <c r="C117" s="2">
        <v>12.4</v>
      </c>
    </row>
    <row r="118" spans="3:3" x14ac:dyDescent="0.3">
      <c r="C118" s="2">
        <v>12.5</v>
      </c>
    </row>
    <row r="119" spans="3:3" x14ac:dyDescent="0.3">
      <c r="C119" s="2">
        <v>12.6</v>
      </c>
    </row>
    <row r="120" spans="3:3" x14ac:dyDescent="0.3">
      <c r="C120" s="2">
        <v>12.7</v>
      </c>
    </row>
    <row r="121" spans="3:3" x14ac:dyDescent="0.3">
      <c r="C121" s="2">
        <v>12.8</v>
      </c>
    </row>
    <row r="122" spans="3:3" x14ac:dyDescent="0.3">
      <c r="C122" s="2">
        <v>12.9</v>
      </c>
    </row>
    <row r="123" spans="3:3" x14ac:dyDescent="0.3">
      <c r="C123" s="2">
        <v>13</v>
      </c>
    </row>
    <row r="124" spans="3:3" x14ac:dyDescent="0.3">
      <c r="C124" s="2">
        <v>13.1</v>
      </c>
    </row>
    <row r="125" spans="3:3" x14ac:dyDescent="0.3">
      <c r="C125" s="2">
        <v>13.2</v>
      </c>
    </row>
    <row r="126" spans="3:3" x14ac:dyDescent="0.3">
      <c r="C126" s="2">
        <v>13.3</v>
      </c>
    </row>
    <row r="127" spans="3:3" x14ac:dyDescent="0.3">
      <c r="C127" s="2">
        <v>13.4</v>
      </c>
    </row>
    <row r="128" spans="3:3" x14ac:dyDescent="0.3">
      <c r="C128" s="2">
        <v>13.5</v>
      </c>
    </row>
    <row r="129" spans="3:3" x14ac:dyDescent="0.3">
      <c r="C129" s="2">
        <v>13.6</v>
      </c>
    </row>
    <row r="130" spans="3:3" x14ac:dyDescent="0.3">
      <c r="C130" s="2">
        <v>13.7</v>
      </c>
    </row>
    <row r="131" spans="3:3" x14ac:dyDescent="0.3">
      <c r="C131" s="2">
        <v>13.8</v>
      </c>
    </row>
    <row r="132" spans="3:3" x14ac:dyDescent="0.3">
      <c r="C132" s="2">
        <v>13.9</v>
      </c>
    </row>
    <row r="133" spans="3:3" x14ac:dyDescent="0.3">
      <c r="C133" s="2">
        <v>14</v>
      </c>
    </row>
    <row r="134" spans="3:3" x14ac:dyDescent="0.3">
      <c r="C134" s="2">
        <v>14.1</v>
      </c>
    </row>
    <row r="135" spans="3:3" x14ac:dyDescent="0.3">
      <c r="C135" s="2">
        <v>14.2</v>
      </c>
    </row>
    <row r="136" spans="3:3" x14ac:dyDescent="0.3">
      <c r="C136" s="2">
        <v>14.3</v>
      </c>
    </row>
    <row r="137" spans="3:3" x14ac:dyDescent="0.3">
      <c r="C137" s="2">
        <v>14.4</v>
      </c>
    </row>
    <row r="138" spans="3:3" x14ac:dyDescent="0.3">
      <c r="C138" s="2">
        <v>14.5</v>
      </c>
    </row>
    <row r="139" spans="3:3" x14ac:dyDescent="0.3">
      <c r="C139" s="2">
        <v>14.6</v>
      </c>
    </row>
    <row r="140" spans="3:3" x14ac:dyDescent="0.3">
      <c r="C140" s="2">
        <v>14.7</v>
      </c>
    </row>
    <row r="141" spans="3:3" x14ac:dyDescent="0.3">
      <c r="C141" s="2">
        <v>14.8</v>
      </c>
    </row>
    <row r="142" spans="3:3" x14ac:dyDescent="0.3">
      <c r="C142" s="2">
        <v>14.9</v>
      </c>
    </row>
    <row r="143" spans="3:3" x14ac:dyDescent="0.3">
      <c r="C143" s="2">
        <v>15</v>
      </c>
    </row>
    <row r="144" spans="3:3" x14ac:dyDescent="0.3">
      <c r="C144" s="2">
        <v>15.1</v>
      </c>
    </row>
    <row r="145" spans="3:3" x14ac:dyDescent="0.3">
      <c r="C145" s="2">
        <v>15.2</v>
      </c>
    </row>
    <row r="146" spans="3:3" x14ac:dyDescent="0.3">
      <c r="C146" s="2">
        <v>15.3</v>
      </c>
    </row>
    <row r="147" spans="3:3" x14ac:dyDescent="0.3">
      <c r="C147" s="2">
        <v>15.4</v>
      </c>
    </row>
    <row r="148" spans="3:3" x14ac:dyDescent="0.3">
      <c r="C148" s="2">
        <v>15.5</v>
      </c>
    </row>
    <row r="149" spans="3:3" x14ac:dyDescent="0.3">
      <c r="C149" s="2">
        <v>15.6</v>
      </c>
    </row>
    <row r="150" spans="3:3" x14ac:dyDescent="0.3">
      <c r="C150" s="2">
        <v>15.7</v>
      </c>
    </row>
    <row r="151" spans="3:3" x14ac:dyDescent="0.3">
      <c r="C151" s="2">
        <v>15.8</v>
      </c>
    </row>
    <row r="152" spans="3:3" x14ac:dyDescent="0.3">
      <c r="C152" s="2">
        <v>15.9</v>
      </c>
    </row>
    <row r="153" spans="3:3" x14ac:dyDescent="0.3">
      <c r="C153" s="2">
        <v>16</v>
      </c>
    </row>
    <row r="154" spans="3:3" x14ac:dyDescent="0.3">
      <c r="C154" s="2">
        <v>16.100000000000001</v>
      </c>
    </row>
    <row r="155" spans="3:3" x14ac:dyDescent="0.3">
      <c r="C155" s="2">
        <v>16.2</v>
      </c>
    </row>
    <row r="156" spans="3:3" x14ac:dyDescent="0.3">
      <c r="C156" s="2">
        <v>16.3</v>
      </c>
    </row>
    <row r="157" spans="3:3" x14ac:dyDescent="0.3">
      <c r="C157" s="2">
        <v>16.399999999999999</v>
      </c>
    </row>
    <row r="158" spans="3:3" x14ac:dyDescent="0.3">
      <c r="C158" s="2">
        <v>16.5</v>
      </c>
    </row>
    <row r="159" spans="3:3" x14ac:dyDescent="0.3">
      <c r="C159" s="2">
        <v>16.600000000000001</v>
      </c>
    </row>
    <row r="160" spans="3:3" x14ac:dyDescent="0.3">
      <c r="C160" s="2">
        <v>16.7</v>
      </c>
    </row>
    <row r="161" spans="3:3" x14ac:dyDescent="0.3">
      <c r="C161" s="2">
        <v>16.8</v>
      </c>
    </row>
    <row r="162" spans="3:3" x14ac:dyDescent="0.3">
      <c r="C162" s="2">
        <v>16.899999999999999</v>
      </c>
    </row>
    <row r="163" spans="3:3" x14ac:dyDescent="0.3">
      <c r="C163" s="2">
        <v>17</v>
      </c>
    </row>
    <row r="164" spans="3:3" x14ac:dyDescent="0.3">
      <c r="C164" s="2">
        <v>17.100000000000001</v>
      </c>
    </row>
    <row r="165" spans="3:3" x14ac:dyDescent="0.3">
      <c r="C165" s="2">
        <v>17.2</v>
      </c>
    </row>
    <row r="166" spans="3:3" x14ac:dyDescent="0.3">
      <c r="C166" s="2">
        <v>17.3</v>
      </c>
    </row>
    <row r="167" spans="3:3" x14ac:dyDescent="0.3">
      <c r="C167" s="2">
        <v>17.399999999999999</v>
      </c>
    </row>
    <row r="168" spans="3:3" x14ac:dyDescent="0.3">
      <c r="C168" s="2">
        <v>17.5</v>
      </c>
    </row>
    <row r="169" spans="3:3" x14ac:dyDescent="0.3">
      <c r="C169" s="2">
        <v>17.600000000000001</v>
      </c>
    </row>
    <row r="170" spans="3:3" x14ac:dyDescent="0.3">
      <c r="C170" s="2">
        <v>17.7</v>
      </c>
    </row>
    <row r="171" spans="3:3" x14ac:dyDescent="0.3">
      <c r="C171" s="2">
        <v>17.8</v>
      </c>
    </row>
    <row r="172" spans="3:3" x14ac:dyDescent="0.3">
      <c r="C172" s="2">
        <v>17.899999999999999</v>
      </c>
    </row>
    <row r="173" spans="3:3" x14ac:dyDescent="0.3">
      <c r="C173" s="2">
        <v>18</v>
      </c>
    </row>
    <row r="174" spans="3:3" x14ac:dyDescent="0.3">
      <c r="C174" s="2">
        <v>18.100000000000001</v>
      </c>
    </row>
    <row r="175" spans="3:3" x14ac:dyDescent="0.3">
      <c r="C175" s="2">
        <v>18.2</v>
      </c>
    </row>
    <row r="176" spans="3:3" x14ac:dyDescent="0.3">
      <c r="C176" s="2">
        <v>18.3</v>
      </c>
    </row>
    <row r="177" spans="3:3" x14ac:dyDescent="0.3">
      <c r="C177" s="2">
        <v>18.399999999999999</v>
      </c>
    </row>
    <row r="178" spans="3:3" x14ac:dyDescent="0.3">
      <c r="C178" s="2">
        <v>18.5</v>
      </c>
    </row>
    <row r="179" spans="3:3" x14ac:dyDescent="0.3">
      <c r="C179" s="2">
        <v>18.600000000000001</v>
      </c>
    </row>
    <row r="180" spans="3:3" x14ac:dyDescent="0.3">
      <c r="C180" s="2">
        <v>18.7</v>
      </c>
    </row>
    <row r="181" spans="3:3" x14ac:dyDescent="0.3">
      <c r="C181" s="2">
        <v>18.8</v>
      </c>
    </row>
    <row r="182" spans="3:3" x14ac:dyDescent="0.3">
      <c r="C182" s="2">
        <v>18.899999999999999</v>
      </c>
    </row>
    <row r="183" spans="3:3" x14ac:dyDescent="0.3">
      <c r="C183" s="2">
        <v>19</v>
      </c>
    </row>
    <row r="184" spans="3:3" x14ac:dyDescent="0.3">
      <c r="C184" s="2">
        <v>19.100000000000001</v>
      </c>
    </row>
    <row r="185" spans="3:3" x14ac:dyDescent="0.3">
      <c r="C185" s="2">
        <v>19.2</v>
      </c>
    </row>
    <row r="186" spans="3:3" x14ac:dyDescent="0.3">
      <c r="C186" s="2">
        <v>19.3</v>
      </c>
    </row>
    <row r="187" spans="3:3" x14ac:dyDescent="0.3">
      <c r="C187" s="2">
        <v>19.399999999999999</v>
      </c>
    </row>
    <row r="188" spans="3:3" x14ac:dyDescent="0.3">
      <c r="C188" s="2">
        <v>19.5</v>
      </c>
    </row>
    <row r="189" spans="3:3" x14ac:dyDescent="0.3">
      <c r="C189" s="2">
        <v>19.600000000000001</v>
      </c>
    </row>
    <row r="190" spans="3:3" x14ac:dyDescent="0.3">
      <c r="C190" s="2">
        <v>19.7</v>
      </c>
    </row>
    <row r="191" spans="3:3" x14ac:dyDescent="0.3">
      <c r="C191" s="2">
        <v>19.8</v>
      </c>
    </row>
    <row r="192" spans="3:3" x14ac:dyDescent="0.3">
      <c r="C192" s="2">
        <v>19.899999999999999</v>
      </c>
    </row>
    <row r="193" spans="3:3" x14ac:dyDescent="0.3">
      <c r="C193" s="2">
        <v>20</v>
      </c>
    </row>
    <row r="194" spans="3:3" x14ac:dyDescent="0.3">
      <c r="C194" s="2">
        <v>20.100000000000001</v>
      </c>
    </row>
    <row r="195" spans="3:3" x14ac:dyDescent="0.3">
      <c r="C195" s="2">
        <v>20.2</v>
      </c>
    </row>
    <row r="196" spans="3:3" x14ac:dyDescent="0.3">
      <c r="C196" s="2">
        <v>20.3</v>
      </c>
    </row>
    <row r="197" spans="3:3" x14ac:dyDescent="0.3">
      <c r="C197" s="2">
        <v>20.399999999999999</v>
      </c>
    </row>
    <row r="198" spans="3:3" x14ac:dyDescent="0.3">
      <c r="C198" s="2">
        <v>20.5</v>
      </c>
    </row>
    <row r="199" spans="3:3" x14ac:dyDescent="0.3">
      <c r="C199" s="2">
        <v>20.6</v>
      </c>
    </row>
    <row r="200" spans="3:3" x14ac:dyDescent="0.3">
      <c r="C200" s="2">
        <v>20.7</v>
      </c>
    </row>
    <row r="201" spans="3:3" x14ac:dyDescent="0.3">
      <c r="C201" s="2">
        <v>20.8</v>
      </c>
    </row>
    <row r="202" spans="3:3" x14ac:dyDescent="0.3">
      <c r="C202" s="2">
        <v>20.9</v>
      </c>
    </row>
    <row r="203" spans="3:3" x14ac:dyDescent="0.3">
      <c r="C203" s="2">
        <v>21</v>
      </c>
    </row>
    <row r="204" spans="3:3" x14ac:dyDescent="0.3">
      <c r="C204" s="2">
        <v>21.1</v>
      </c>
    </row>
    <row r="205" spans="3:3" x14ac:dyDescent="0.3">
      <c r="C205" s="2">
        <v>21.2</v>
      </c>
    </row>
    <row r="206" spans="3:3" x14ac:dyDescent="0.3">
      <c r="C206" s="2">
        <v>21.3</v>
      </c>
    </row>
    <row r="207" spans="3:3" x14ac:dyDescent="0.3">
      <c r="C207" s="2">
        <v>21.4</v>
      </c>
    </row>
    <row r="208" spans="3:3" x14ac:dyDescent="0.3">
      <c r="C208" s="2">
        <v>21.5</v>
      </c>
    </row>
    <row r="209" spans="3:3" x14ac:dyDescent="0.3">
      <c r="C209" s="2">
        <v>21.6</v>
      </c>
    </row>
    <row r="210" spans="3:3" x14ac:dyDescent="0.3">
      <c r="C210" s="2">
        <v>21.7</v>
      </c>
    </row>
    <row r="211" spans="3:3" x14ac:dyDescent="0.3">
      <c r="C211" s="2">
        <v>21.8</v>
      </c>
    </row>
    <row r="212" spans="3:3" x14ac:dyDescent="0.3">
      <c r="C212" s="2">
        <v>21.9</v>
      </c>
    </row>
    <row r="213" spans="3:3" x14ac:dyDescent="0.3">
      <c r="C213" s="2">
        <v>22</v>
      </c>
    </row>
    <row r="214" spans="3:3" x14ac:dyDescent="0.3">
      <c r="C214" s="2">
        <v>22.1</v>
      </c>
    </row>
    <row r="215" spans="3:3" x14ac:dyDescent="0.3">
      <c r="C215" s="2">
        <v>22.2</v>
      </c>
    </row>
    <row r="216" spans="3:3" x14ac:dyDescent="0.3">
      <c r="C216" s="2">
        <v>22.3</v>
      </c>
    </row>
    <row r="217" spans="3:3" x14ac:dyDescent="0.3">
      <c r="C217" s="2">
        <v>22.4</v>
      </c>
    </row>
    <row r="218" spans="3:3" x14ac:dyDescent="0.3">
      <c r="C218" s="2">
        <v>22.5</v>
      </c>
    </row>
    <row r="219" spans="3:3" x14ac:dyDescent="0.3">
      <c r="C219" s="2">
        <v>22.6</v>
      </c>
    </row>
    <row r="220" spans="3:3" x14ac:dyDescent="0.3">
      <c r="C220" s="2">
        <v>22.7</v>
      </c>
    </row>
    <row r="221" spans="3:3" x14ac:dyDescent="0.3">
      <c r="C221" s="2">
        <v>22.8</v>
      </c>
    </row>
    <row r="222" spans="3:3" x14ac:dyDescent="0.3">
      <c r="C222" s="2">
        <v>22.9</v>
      </c>
    </row>
    <row r="223" spans="3:3" x14ac:dyDescent="0.3">
      <c r="C223" s="2">
        <v>23</v>
      </c>
    </row>
    <row r="224" spans="3:3" x14ac:dyDescent="0.3">
      <c r="C224" s="2">
        <v>23.1</v>
      </c>
    </row>
    <row r="225" spans="3:3" x14ac:dyDescent="0.3">
      <c r="C225" s="2">
        <v>23.2</v>
      </c>
    </row>
    <row r="226" spans="3:3" x14ac:dyDescent="0.3">
      <c r="C226" s="2">
        <v>23.3</v>
      </c>
    </row>
    <row r="227" spans="3:3" x14ac:dyDescent="0.3">
      <c r="C227" s="2">
        <v>23.4</v>
      </c>
    </row>
    <row r="228" spans="3:3" x14ac:dyDescent="0.3">
      <c r="C228" s="2">
        <v>23.5</v>
      </c>
    </row>
    <row r="229" spans="3:3" x14ac:dyDescent="0.3">
      <c r="C229" s="2">
        <v>23.6</v>
      </c>
    </row>
    <row r="230" spans="3:3" x14ac:dyDescent="0.3">
      <c r="C230" s="2">
        <v>23.7</v>
      </c>
    </row>
    <row r="231" spans="3:3" x14ac:dyDescent="0.3">
      <c r="C231" s="2">
        <v>23.8</v>
      </c>
    </row>
    <row r="232" spans="3:3" x14ac:dyDescent="0.3">
      <c r="C232" s="2">
        <v>23.9</v>
      </c>
    </row>
    <row r="233" spans="3:3" x14ac:dyDescent="0.3">
      <c r="C233" s="2">
        <v>24</v>
      </c>
    </row>
    <row r="234" spans="3:3" x14ac:dyDescent="0.3">
      <c r="C234" s="2">
        <v>24.1</v>
      </c>
    </row>
    <row r="235" spans="3:3" x14ac:dyDescent="0.3">
      <c r="C235" s="2">
        <v>24.2</v>
      </c>
    </row>
    <row r="236" spans="3:3" x14ac:dyDescent="0.3">
      <c r="C236" s="2">
        <v>24.3</v>
      </c>
    </row>
    <row r="237" spans="3:3" x14ac:dyDescent="0.3">
      <c r="C237" s="2">
        <v>24.4</v>
      </c>
    </row>
    <row r="238" spans="3:3" x14ac:dyDescent="0.3">
      <c r="C238" s="2">
        <v>24.5</v>
      </c>
    </row>
    <row r="239" spans="3:3" x14ac:dyDescent="0.3">
      <c r="C239" s="2">
        <v>24.6</v>
      </c>
    </row>
    <row r="240" spans="3:3" x14ac:dyDescent="0.3">
      <c r="C240" s="2">
        <v>24.7</v>
      </c>
    </row>
    <row r="241" spans="3:3" x14ac:dyDescent="0.3">
      <c r="C241" s="2">
        <v>24.8</v>
      </c>
    </row>
    <row r="242" spans="3:3" x14ac:dyDescent="0.3">
      <c r="C242" s="2">
        <v>24.9</v>
      </c>
    </row>
    <row r="243" spans="3:3" x14ac:dyDescent="0.3">
      <c r="C243" s="2">
        <v>25</v>
      </c>
    </row>
    <row r="244" spans="3:3" x14ac:dyDescent="0.3">
      <c r="C244" s="2">
        <v>25.1</v>
      </c>
    </row>
    <row r="245" spans="3:3" x14ac:dyDescent="0.3">
      <c r="C245" s="2">
        <v>25.2</v>
      </c>
    </row>
    <row r="246" spans="3:3" x14ac:dyDescent="0.3">
      <c r="C246" s="2">
        <v>25.3</v>
      </c>
    </row>
    <row r="247" spans="3:3" x14ac:dyDescent="0.3">
      <c r="C247" s="2">
        <v>25.4</v>
      </c>
    </row>
    <row r="248" spans="3:3" x14ac:dyDescent="0.3">
      <c r="C248" s="2">
        <v>25.5</v>
      </c>
    </row>
    <row r="249" spans="3:3" x14ac:dyDescent="0.3">
      <c r="C249" s="2">
        <v>25.6</v>
      </c>
    </row>
    <row r="250" spans="3:3" x14ac:dyDescent="0.3">
      <c r="C250" s="2">
        <v>25.7</v>
      </c>
    </row>
    <row r="251" spans="3:3" x14ac:dyDescent="0.3">
      <c r="C251" s="2">
        <v>25.8</v>
      </c>
    </row>
    <row r="252" spans="3:3" x14ac:dyDescent="0.3">
      <c r="C252" s="2">
        <v>25.9</v>
      </c>
    </row>
    <row r="253" spans="3:3" x14ac:dyDescent="0.3">
      <c r="C253" s="2">
        <v>26</v>
      </c>
    </row>
    <row r="254" spans="3:3" x14ac:dyDescent="0.3">
      <c r="C254" s="2">
        <v>26.1</v>
      </c>
    </row>
    <row r="255" spans="3:3" x14ac:dyDescent="0.3">
      <c r="C255" s="2">
        <v>26.2</v>
      </c>
    </row>
    <row r="256" spans="3:3" x14ac:dyDescent="0.3">
      <c r="C256" s="2">
        <v>26.3</v>
      </c>
    </row>
    <row r="257" spans="3:3" x14ac:dyDescent="0.3">
      <c r="C257" s="2">
        <v>26.4</v>
      </c>
    </row>
    <row r="258" spans="3:3" x14ac:dyDescent="0.3">
      <c r="C258" s="2">
        <v>26.5</v>
      </c>
    </row>
    <row r="259" spans="3:3" x14ac:dyDescent="0.3">
      <c r="C259" s="2">
        <v>26.6</v>
      </c>
    </row>
    <row r="260" spans="3:3" x14ac:dyDescent="0.3">
      <c r="C260" s="2">
        <v>26.7</v>
      </c>
    </row>
    <row r="261" spans="3:3" x14ac:dyDescent="0.3">
      <c r="C261" s="2">
        <v>26.8</v>
      </c>
    </row>
    <row r="262" spans="3:3" x14ac:dyDescent="0.3">
      <c r="C262" s="2">
        <v>26.9</v>
      </c>
    </row>
    <row r="263" spans="3:3" x14ac:dyDescent="0.3">
      <c r="C263" s="2">
        <v>27</v>
      </c>
    </row>
    <row r="264" spans="3:3" x14ac:dyDescent="0.3">
      <c r="C264" s="2">
        <v>27.1</v>
      </c>
    </row>
    <row r="265" spans="3:3" x14ac:dyDescent="0.3">
      <c r="C265" s="2">
        <v>27.2</v>
      </c>
    </row>
    <row r="266" spans="3:3" x14ac:dyDescent="0.3">
      <c r="C266" s="2">
        <v>27.3</v>
      </c>
    </row>
    <row r="267" spans="3:3" x14ac:dyDescent="0.3">
      <c r="C267" s="2">
        <v>27.4</v>
      </c>
    </row>
    <row r="268" spans="3:3" x14ac:dyDescent="0.3">
      <c r="C268" s="2">
        <v>27.5</v>
      </c>
    </row>
    <row r="269" spans="3:3" x14ac:dyDescent="0.3">
      <c r="C269" s="2">
        <v>27.6</v>
      </c>
    </row>
    <row r="270" spans="3:3" x14ac:dyDescent="0.3">
      <c r="C270" s="2">
        <v>27.7</v>
      </c>
    </row>
    <row r="271" spans="3:3" x14ac:dyDescent="0.3">
      <c r="C271" s="2">
        <v>27.8</v>
      </c>
    </row>
    <row r="272" spans="3:3" x14ac:dyDescent="0.3">
      <c r="C272" s="2">
        <v>27.9</v>
      </c>
    </row>
    <row r="273" spans="3:3" x14ac:dyDescent="0.3">
      <c r="C273" s="2">
        <v>28</v>
      </c>
    </row>
    <row r="274" spans="3:3" x14ac:dyDescent="0.3">
      <c r="C274" s="2">
        <v>28.1</v>
      </c>
    </row>
    <row r="275" spans="3:3" x14ac:dyDescent="0.3">
      <c r="C275" s="2">
        <v>28.2</v>
      </c>
    </row>
    <row r="276" spans="3:3" x14ac:dyDescent="0.3">
      <c r="C276" s="2">
        <v>28.3</v>
      </c>
    </row>
    <row r="277" spans="3:3" x14ac:dyDescent="0.3">
      <c r="C277" s="2">
        <v>28.4</v>
      </c>
    </row>
    <row r="278" spans="3:3" x14ac:dyDescent="0.3">
      <c r="C278" s="2">
        <v>28.5</v>
      </c>
    </row>
    <row r="279" spans="3:3" x14ac:dyDescent="0.3">
      <c r="C279" s="2">
        <v>28.6</v>
      </c>
    </row>
    <row r="280" spans="3:3" x14ac:dyDescent="0.3">
      <c r="C280" s="2">
        <v>28.7</v>
      </c>
    </row>
    <row r="281" spans="3:3" x14ac:dyDescent="0.3">
      <c r="C281" s="2">
        <v>28.8</v>
      </c>
    </row>
    <row r="282" spans="3:3" x14ac:dyDescent="0.3">
      <c r="C282" s="2">
        <v>28.9</v>
      </c>
    </row>
    <row r="283" spans="3:3" x14ac:dyDescent="0.3">
      <c r="C283" s="2">
        <v>29</v>
      </c>
    </row>
    <row r="284" spans="3:3" x14ac:dyDescent="0.3">
      <c r="C284" s="2">
        <v>29.1</v>
      </c>
    </row>
    <row r="285" spans="3:3" x14ac:dyDescent="0.3">
      <c r="C285" s="2">
        <v>29.2</v>
      </c>
    </row>
    <row r="286" spans="3:3" x14ac:dyDescent="0.3">
      <c r="C286" s="2">
        <v>29.3</v>
      </c>
    </row>
    <row r="287" spans="3:3" x14ac:dyDescent="0.3">
      <c r="C287" s="2">
        <v>29.4</v>
      </c>
    </row>
    <row r="288" spans="3:3" x14ac:dyDescent="0.3">
      <c r="C288" s="2">
        <v>29.5</v>
      </c>
    </row>
    <row r="289" spans="3:3" x14ac:dyDescent="0.3">
      <c r="C289" s="2">
        <v>29.6</v>
      </c>
    </row>
    <row r="290" spans="3:3" x14ac:dyDescent="0.3">
      <c r="C290" s="2">
        <v>29.7</v>
      </c>
    </row>
    <row r="291" spans="3:3" x14ac:dyDescent="0.3">
      <c r="C291" s="2">
        <v>29.8</v>
      </c>
    </row>
    <row r="292" spans="3:3" x14ac:dyDescent="0.3">
      <c r="C292" s="2">
        <v>29.9</v>
      </c>
    </row>
    <row r="293" spans="3:3" x14ac:dyDescent="0.3">
      <c r="C293" s="2">
        <v>30</v>
      </c>
    </row>
    <row r="294" spans="3:3" x14ac:dyDescent="0.3">
      <c r="C294" s="2">
        <v>30.1</v>
      </c>
    </row>
    <row r="295" spans="3:3" x14ac:dyDescent="0.3">
      <c r="C295" s="2">
        <v>30.2</v>
      </c>
    </row>
    <row r="296" spans="3:3" x14ac:dyDescent="0.3">
      <c r="C296" s="2">
        <v>30.3</v>
      </c>
    </row>
    <row r="297" spans="3:3" x14ac:dyDescent="0.3">
      <c r="C297" s="2">
        <v>30.4</v>
      </c>
    </row>
    <row r="298" spans="3:3" x14ac:dyDescent="0.3">
      <c r="C298" s="2">
        <v>30.5</v>
      </c>
    </row>
    <row r="299" spans="3:3" x14ac:dyDescent="0.3">
      <c r="C299" s="2">
        <v>30.6</v>
      </c>
    </row>
    <row r="300" spans="3:3" x14ac:dyDescent="0.3">
      <c r="C300" s="2">
        <v>30.7</v>
      </c>
    </row>
    <row r="301" spans="3:3" x14ac:dyDescent="0.3">
      <c r="C301" s="2">
        <v>30.8</v>
      </c>
    </row>
    <row r="302" spans="3:3" x14ac:dyDescent="0.3">
      <c r="C302" s="2">
        <v>30.9</v>
      </c>
    </row>
    <row r="303" spans="3:3" x14ac:dyDescent="0.3">
      <c r="C303" s="2">
        <v>31</v>
      </c>
    </row>
    <row r="304" spans="3:3" x14ac:dyDescent="0.3">
      <c r="C304" s="2">
        <v>31.1</v>
      </c>
    </row>
    <row r="305" spans="3:3" x14ac:dyDescent="0.3">
      <c r="C305" s="2">
        <v>31.2</v>
      </c>
    </row>
    <row r="306" spans="3:3" x14ac:dyDescent="0.3">
      <c r="C306" s="2">
        <v>31.3</v>
      </c>
    </row>
    <row r="307" spans="3:3" x14ac:dyDescent="0.3">
      <c r="C307" s="2">
        <v>31.4</v>
      </c>
    </row>
    <row r="308" spans="3:3" x14ac:dyDescent="0.3">
      <c r="C308" s="2">
        <v>31.5</v>
      </c>
    </row>
    <row r="309" spans="3:3" x14ac:dyDescent="0.3">
      <c r="C309" s="2">
        <v>31.6</v>
      </c>
    </row>
    <row r="310" spans="3:3" x14ac:dyDescent="0.3">
      <c r="C310" s="2">
        <v>31.7</v>
      </c>
    </row>
    <row r="311" spans="3:3" x14ac:dyDescent="0.3">
      <c r="C311" s="2">
        <v>31.8</v>
      </c>
    </row>
    <row r="312" spans="3:3" x14ac:dyDescent="0.3">
      <c r="C312" s="2">
        <v>31.9</v>
      </c>
    </row>
    <row r="313" spans="3:3" x14ac:dyDescent="0.3">
      <c r="C313" s="2">
        <v>32</v>
      </c>
    </row>
    <row r="314" spans="3:3" x14ac:dyDescent="0.3">
      <c r="C314" s="2">
        <v>32.1</v>
      </c>
    </row>
    <row r="315" spans="3:3" x14ac:dyDescent="0.3">
      <c r="C315" s="2">
        <v>32.200000000000003</v>
      </c>
    </row>
    <row r="316" spans="3:3" x14ac:dyDescent="0.3">
      <c r="C316" s="2">
        <v>32.299999999999997</v>
      </c>
    </row>
    <row r="317" spans="3:3" x14ac:dyDescent="0.3">
      <c r="C317" s="2">
        <v>32.4</v>
      </c>
    </row>
    <row r="318" spans="3:3" x14ac:dyDescent="0.3">
      <c r="C318" s="2">
        <v>32.5</v>
      </c>
    </row>
    <row r="319" spans="3:3" x14ac:dyDescent="0.3">
      <c r="C319" s="2">
        <v>32.6</v>
      </c>
    </row>
    <row r="320" spans="3:3" x14ac:dyDescent="0.3">
      <c r="C320" s="2">
        <v>32.700000000000003</v>
      </c>
    </row>
    <row r="321" spans="3:3" x14ac:dyDescent="0.3">
      <c r="C321" s="2">
        <v>32.799999999999997</v>
      </c>
    </row>
    <row r="322" spans="3:3" x14ac:dyDescent="0.3">
      <c r="C322" s="2">
        <v>32.9</v>
      </c>
    </row>
    <row r="323" spans="3:3" x14ac:dyDescent="0.3">
      <c r="C323" s="2">
        <v>33</v>
      </c>
    </row>
    <row r="324" spans="3:3" x14ac:dyDescent="0.3">
      <c r="C324" s="2">
        <v>33.1</v>
      </c>
    </row>
    <row r="325" spans="3:3" x14ac:dyDescent="0.3">
      <c r="C325" s="2">
        <v>33.200000000000003</v>
      </c>
    </row>
    <row r="326" spans="3:3" x14ac:dyDescent="0.3">
      <c r="C326" s="2">
        <v>33.299999999999997</v>
      </c>
    </row>
    <row r="327" spans="3:3" x14ac:dyDescent="0.3">
      <c r="C327" s="2">
        <v>33.4</v>
      </c>
    </row>
    <row r="328" spans="3:3" x14ac:dyDescent="0.3">
      <c r="C328" s="2">
        <v>33.5</v>
      </c>
    </row>
    <row r="329" spans="3:3" x14ac:dyDescent="0.3">
      <c r="C329" s="2">
        <v>33.6</v>
      </c>
    </row>
    <row r="330" spans="3:3" x14ac:dyDescent="0.3">
      <c r="C330" s="2">
        <v>33.700000000000003</v>
      </c>
    </row>
    <row r="331" spans="3:3" x14ac:dyDescent="0.3">
      <c r="C331" s="2">
        <v>33.799999999999997</v>
      </c>
    </row>
    <row r="332" spans="3:3" x14ac:dyDescent="0.3">
      <c r="C332" s="2">
        <v>33.9</v>
      </c>
    </row>
    <row r="333" spans="3:3" x14ac:dyDescent="0.3">
      <c r="C333" s="2">
        <v>34</v>
      </c>
    </row>
    <row r="334" spans="3:3" x14ac:dyDescent="0.3">
      <c r="C334" s="2">
        <v>34.1</v>
      </c>
    </row>
    <row r="335" spans="3:3" x14ac:dyDescent="0.3">
      <c r="C335" s="2">
        <v>34.200000000000003</v>
      </c>
    </row>
    <row r="336" spans="3:3" x14ac:dyDescent="0.3">
      <c r="C336" s="2">
        <v>34.299999999999997</v>
      </c>
    </row>
    <row r="337" spans="3:3" x14ac:dyDescent="0.3">
      <c r="C337" s="2">
        <v>34.4</v>
      </c>
    </row>
    <row r="338" spans="3:3" x14ac:dyDescent="0.3">
      <c r="C338" s="2">
        <v>34.5</v>
      </c>
    </row>
    <row r="339" spans="3:3" x14ac:dyDescent="0.3">
      <c r="C339" s="2">
        <v>34.6</v>
      </c>
    </row>
    <row r="340" spans="3:3" x14ac:dyDescent="0.3">
      <c r="C340" s="2">
        <v>34.700000000000003</v>
      </c>
    </row>
    <row r="341" spans="3:3" x14ac:dyDescent="0.3">
      <c r="C341" s="2">
        <v>34.799999999999997</v>
      </c>
    </row>
    <row r="342" spans="3:3" x14ac:dyDescent="0.3">
      <c r="C342" s="2">
        <v>34.9</v>
      </c>
    </row>
    <row r="343" spans="3:3" x14ac:dyDescent="0.3">
      <c r="C343" s="2">
        <v>35</v>
      </c>
    </row>
    <row r="344" spans="3:3" x14ac:dyDescent="0.3">
      <c r="C344" s="2">
        <v>35.1</v>
      </c>
    </row>
    <row r="345" spans="3:3" x14ac:dyDescent="0.3">
      <c r="C345" s="2">
        <v>35.200000000000003</v>
      </c>
    </row>
    <row r="346" spans="3:3" x14ac:dyDescent="0.3">
      <c r="C346" s="2">
        <v>35.299999999999997</v>
      </c>
    </row>
    <row r="347" spans="3:3" x14ac:dyDescent="0.3">
      <c r="C347" s="2">
        <v>35.4</v>
      </c>
    </row>
    <row r="348" spans="3:3" x14ac:dyDescent="0.3">
      <c r="C348" s="2">
        <v>35.5</v>
      </c>
    </row>
    <row r="349" spans="3:3" x14ac:dyDescent="0.3">
      <c r="C349" s="2">
        <v>35.6</v>
      </c>
    </row>
    <row r="350" spans="3:3" x14ac:dyDescent="0.3">
      <c r="C350" s="2">
        <v>35.700000000000003</v>
      </c>
    </row>
    <row r="351" spans="3:3" x14ac:dyDescent="0.3">
      <c r="C351" s="2">
        <v>35.799999999999997</v>
      </c>
    </row>
    <row r="352" spans="3:3" x14ac:dyDescent="0.3">
      <c r="C352" s="2">
        <v>35.9</v>
      </c>
    </row>
    <row r="353" spans="3:3" x14ac:dyDescent="0.3">
      <c r="C353" s="2">
        <v>36</v>
      </c>
    </row>
    <row r="354" spans="3:3" x14ac:dyDescent="0.3">
      <c r="C354" s="2">
        <v>36.1</v>
      </c>
    </row>
    <row r="355" spans="3:3" x14ac:dyDescent="0.3">
      <c r="C355" s="2">
        <v>36.200000000000003</v>
      </c>
    </row>
    <row r="356" spans="3:3" x14ac:dyDescent="0.3">
      <c r="C356" s="2">
        <v>36.299999999999997</v>
      </c>
    </row>
    <row r="357" spans="3:3" x14ac:dyDescent="0.3">
      <c r="C357" s="2">
        <v>36.4</v>
      </c>
    </row>
    <row r="358" spans="3:3" x14ac:dyDescent="0.3">
      <c r="C358" s="2">
        <v>36.5</v>
      </c>
    </row>
    <row r="359" spans="3:3" x14ac:dyDescent="0.3">
      <c r="C359" s="2">
        <v>36.6</v>
      </c>
    </row>
    <row r="360" spans="3:3" x14ac:dyDescent="0.3">
      <c r="C360" s="2">
        <v>36.700000000000003</v>
      </c>
    </row>
    <row r="361" spans="3:3" x14ac:dyDescent="0.3">
      <c r="C361" s="2">
        <v>36.799999999999997</v>
      </c>
    </row>
    <row r="362" spans="3:3" x14ac:dyDescent="0.3">
      <c r="C362" s="2">
        <v>36.9</v>
      </c>
    </row>
    <row r="363" spans="3:3" x14ac:dyDescent="0.3">
      <c r="C363" s="2">
        <v>37</v>
      </c>
    </row>
    <row r="364" spans="3:3" x14ac:dyDescent="0.3">
      <c r="C364" s="2">
        <v>37.1</v>
      </c>
    </row>
    <row r="365" spans="3:3" x14ac:dyDescent="0.3">
      <c r="C365" s="2">
        <v>37.200000000000003</v>
      </c>
    </row>
    <row r="366" spans="3:3" x14ac:dyDescent="0.3">
      <c r="C366" s="2">
        <v>37.299999999999997</v>
      </c>
    </row>
    <row r="367" spans="3:3" x14ac:dyDescent="0.3">
      <c r="C367" s="2">
        <v>37.4</v>
      </c>
    </row>
    <row r="368" spans="3:3" x14ac:dyDescent="0.3">
      <c r="C368" s="2">
        <v>37.5</v>
      </c>
    </row>
    <row r="369" spans="3:3" x14ac:dyDescent="0.3">
      <c r="C369" s="2">
        <v>37.6</v>
      </c>
    </row>
    <row r="370" spans="3:3" x14ac:dyDescent="0.3">
      <c r="C370" s="2">
        <v>37.700000000000003</v>
      </c>
    </row>
    <row r="371" spans="3:3" x14ac:dyDescent="0.3">
      <c r="C371" s="2">
        <v>37.799999999999997</v>
      </c>
    </row>
    <row r="372" spans="3:3" x14ac:dyDescent="0.3">
      <c r="C372" s="2">
        <v>37.9</v>
      </c>
    </row>
    <row r="373" spans="3:3" x14ac:dyDescent="0.3">
      <c r="C373" s="2">
        <v>38</v>
      </c>
    </row>
    <row r="374" spans="3:3" x14ac:dyDescent="0.3">
      <c r="C374" s="2">
        <v>38.1</v>
      </c>
    </row>
    <row r="375" spans="3:3" x14ac:dyDescent="0.3">
      <c r="C375" s="2">
        <v>38.200000000000003</v>
      </c>
    </row>
    <row r="376" spans="3:3" x14ac:dyDescent="0.3">
      <c r="C376" s="2">
        <v>38.299999999999997</v>
      </c>
    </row>
    <row r="377" spans="3:3" x14ac:dyDescent="0.3">
      <c r="C377" s="2">
        <v>38.4</v>
      </c>
    </row>
    <row r="378" spans="3:3" x14ac:dyDescent="0.3">
      <c r="C378" s="2">
        <v>38.5</v>
      </c>
    </row>
    <row r="379" spans="3:3" x14ac:dyDescent="0.3">
      <c r="C379" s="2">
        <v>38.6</v>
      </c>
    </row>
    <row r="380" spans="3:3" x14ac:dyDescent="0.3">
      <c r="C380" s="2">
        <v>38.700000000000003</v>
      </c>
    </row>
    <row r="381" spans="3:3" x14ac:dyDescent="0.3">
      <c r="C381" s="2">
        <v>38.799999999999997</v>
      </c>
    </row>
    <row r="382" spans="3:3" x14ac:dyDescent="0.3">
      <c r="C382" s="2">
        <v>38.9</v>
      </c>
    </row>
    <row r="383" spans="3:3" x14ac:dyDescent="0.3">
      <c r="C383" s="2">
        <v>39</v>
      </c>
    </row>
    <row r="384" spans="3:3" x14ac:dyDescent="0.3">
      <c r="C384" s="2">
        <v>39.1</v>
      </c>
    </row>
    <row r="385" spans="3:3" x14ac:dyDescent="0.3">
      <c r="C385" s="2">
        <v>39.200000000000003</v>
      </c>
    </row>
    <row r="386" spans="3:3" x14ac:dyDescent="0.3">
      <c r="C386" s="2">
        <v>39.299999999999997</v>
      </c>
    </row>
    <row r="387" spans="3:3" x14ac:dyDescent="0.3">
      <c r="C387" s="2">
        <v>39.4</v>
      </c>
    </row>
    <row r="388" spans="3:3" x14ac:dyDescent="0.3">
      <c r="C388" s="2">
        <v>39.5</v>
      </c>
    </row>
    <row r="389" spans="3:3" x14ac:dyDescent="0.3">
      <c r="C389" s="2">
        <v>39.6</v>
      </c>
    </row>
    <row r="390" spans="3:3" x14ac:dyDescent="0.3">
      <c r="C390" s="2">
        <v>39.700000000000003</v>
      </c>
    </row>
    <row r="391" spans="3:3" x14ac:dyDescent="0.3">
      <c r="C391" s="2">
        <v>39.799999999999997</v>
      </c>
    </row>
    <row r="392" spans="3:3" x14ac:dyDescent="0.3">
      <c r="C392" s="2">
        <v>39.9</v>
      </c>
    </row>
    <row r="393" spans="3:3" x14ac:dyDescent="0.3">
      <c r="C393" s="2">
        <v>40</v>
      </c>
    </row>
    <row r="394" spans="3:3" x14ac:dyDescent="0.3">
      <c r="C394" s="2">
        <v>40.1</v>
      </c>
    </row>
    <row r="395" spans="3:3" x14ac:dyDescent="0.3">
      <c r="C395" s="2">
        <v>40.200000000000003</v>
      </c>
    </row>
    <row r="396" spans="3:3" x14ac:dyDescent="0.3">
      <c r="C396" s="2">
        <v>40.299999999999997</v>
      </c>
    </row>
    <row r="397" spans="3:3" x14ac:dyDescent="0.3">
      <c r="C397" s="2">
        <v>40.4</v>
      </c>
    </row>
    <row r="398" spans="3:3" x14ac:dyDescent="0.3">
      <c r="C398" s="2">
        <v>40.5</v>
      </c>
    </row>
    <row r="399" spans="3:3" x14ac:dyDescent="0.3">
      <c r="C399" s="2">
        <v>40.6</v>
      </c>
    </row>
    <row r="400" spans="3:3" x14ac:dyDescent="0.3">
      <c r="C400" s="2">
        <v>40.700000000000003</v>
      </c>
    </row>
    <row r="401" spans="3:3" x14ac:dyDescent="0.3">
      <c r="C401" s="2">
        <v>40.799999999999997</v>
      </c>
    </row>
    <row r="402" spans="3:3" x14ac:dyDescent="0.3">
      <c r="C402" s="2">
        <v>40.9</v>
      </c>
    </row>
    <row r="403" spans="3:3" x14ac:dyDescent="0.3">
      <c r="C403" s="2">
        <v>41</v>
      </c>
    </row>
    <row r="404" spans="3:3" x14ac:dyDescent="0.3">
      <c r="C404" s="2">
        <v>41.1</v>
      </c>
    </row>
    <row r="405" spans="3:3" x14ac:dyDescent="0.3">
      <c r="C405" s="2">
        <v>41.2</v>
      </c>
    </row>
    <row r="406" spans="3:3" x14ac:dyDescent="0.3">
      <c r="C406" s="2">
        <v>41.3</v>
      </c>
    </row>
    <row r="407" spans="3:3" x14ac:dyDescent="0.3">
      <c r="C407" s="2">
        <v>41.4</v>
      </c>
    </row>
    <row r="408" spans="3:3" x14ac:dyDescent="0.3">
      <c r="C408" s="2">
        <v>41.5</v>
      </c>
    </row>
    <row r="409" spans="3:3" x14ac:dyDescent="0.3">
      <c r="C409" s="2">
        <v>41.6</v>
      </c>
    </row>
    <row r="410" spans="3:3" x14ac:dyDescent="0.3">
      <c r="C410" s="2">
        <v>41.7</v>
      </c>
    </row>
    <row r="411" spans="3:3" x14ac:dyDescent="0.3">
      <c r="C411" s="2">
        <v>41.8</v>
      </c>
    </row>
    <row r="412" spans="3:3" x14ac:dyDescent="0.3">
      <c r="C412" s="2">
        <v>41.9</v>
      </c>
    </row>
    <row r="413" spans="3:3" x14ac:dyDescent="0.3">
      <c r="C413" s="2">
        <v>42</v>
      </c>
    </row>
    <row r="414" spans="3:3" x14ac:dyDescent="0.3">
      <c r="C414" s="2">
        <v>42.1</v>
      </c>
    </row>
    <row r="415" spans="3:3" x14ac:dyDescent="0.3">
      <c r="C415" s="2">
        <v>42.2</v>
      </c>
    </row>
    <row r="416" spans="3:3" x14ac:dyDescent="0.3">
      <c r="C416" s="2">
        <v>42.3</v>
      </c>
    </row>
    <row r="417" spans="3:3" x14ac:dyDescent="0.3">
      <c r="C417" s="2">
        <v>42.4</v>
      </c>
    </row>
    <row r="418" spans="3:3" x14ac:dyDescent="0.3">
      <c r="C418" s="2">
        <v>42.5</v>
      </c>
    </row>
    <row r="419" spans="3:3" x14ac:dyDescent="0.3">
      <c r="C419" s="2">
        <v>42.6</v>
      </c>
    </row>
    <row r="420" spans="3:3" x14ac:dyDescent="0.3">
      <c r="C420" s="2">
        <v>42.7</v>
      </c>
    </row>
    <row r="421" spans="3:3" x14ac:dyDescent="0.3">
      <c r="C421" s="2">
        <v>42.8</v>
      </c>
    </row>
    <row r="422" spans="3:3" x14ac:dyDescent="0.3">
      <c r="C422" s="2">
        <v>42.9</v>
      </c>
    </row>
    <row r="423" spans="3:3" x14ac:dyDescent="0.3">
      <c r="C423" s="2">
        <v>43</v>
      </c>
    </row>
    <row r="424" spans="3:3" x14ac:dyDescent="0.3">
      <c r="C424" s="2">
        <v>43.1</v>
      </c>
    </row>
    <row r="425" spans="3:3" x14ac:dyDescent="0.3">
      <c r="C425" s="2">
        <v>43.2</v>
      </c>
    </row>
    <row r="426" spans="3:3" x14ac:dyDescent="0.3">
      <c r="C426" s="2">
        <v>43.3</v>
      </c>
    </row>
    <row r="427" spans="3:3" x14ac:dyDescent="0.3">
      <c r="C427" s="2">
        <v>43.4</v>
      </c>
    </row>
    <row r="428" spans="3:3" x14ac:dyDescent="0.3">
      <c r="C428" s="2">
        <v>43.5</v>
      </c>
    </row>
    <row r="429" spans="3:3" x14ac:dyDescent="0.3">
      <c r="C429" s="2">
        <v>43.6</v>
      </c>
    </row>
    <row r="430" spans="3:3" x14ac:dyDescent="0.3">
      <c r="C430" s="2">
        <v>43.7</v>
      </c>
    </row>
    <row r="431" spans="3:3" x14ac:dyDescent="0.3">
      <c r="C431" s="2">
        <v>43.8</v>
      </c>
    </row>
    <row r="432" spans="3:3" x14ac:dyDescent="0.3">
      <c r="C432" s="2">
        <v>43.9</v>
      </c>
    </row>
    <row r="433" spans="3:3" x14ac:dyDescent="0.3">
      <c r="C433" s="2">
        <v>44</v>
      </c>
    </row>
    <row r="434" spans="3:3" x14ac:dyDescent="0.3">
      <c r="C434" s="2">
        <v>44.1</v>
      </c>
    </row>
    <row r="435" spans="3:3" x14ac:dyDescent="0.3">
      <c r="C435" s="2">
        <v>44.2</v>
      </c>
    </row>
    <row r="436" spans="3:3" x14ac:dyDescent="0.3">
      <c r="C436" s="2">
        <v>44.3</v>
      </c>
    </row>
    <row r="437" spans="3:3" x14ac:dyDescent="0.3">
      <c r="C437" s="2">
        <v>44.4</v>
      </c>
    </row>
    <row r="438" spans="3:3" x14ac:dyDescent="0.3">
      <c r="C438" s="2">
        <v>44.5</v>
      </c>
    </row>
    <row r="439" spans="3:3" x14ac:dyDescent="0.3">
      <c r="C439" s="2">
        <v>44.6</v>
      </c>
    </row>
    <row r="440" spans="3:3" x14ac:dyDescent="0.3">
      <c r="C440" s="2">
        <v>44.7</v>
      </c>
    </row>
    <row r="441" spans="3:3" x14ac:dyDescent="0.3">
      <c r="C441" s="2">
        <v>44.8</v>
      </c>
    </row>
    <row r="442" spans="3:3" x14ac:dyDescent="0.3">
      <c r="C442" s="2">
        <v>44.9</v>
      </c>
    </row>
    <row r="443" spans="3:3" x14ac:dyDescent="0.3">
      <c r="C443" s="2">
        <v>45</v>
      </c>
    </row>
    <row r="444" spans="3:3" x14ac:dyDescent="0.3">
      <c r="C444" s="2">
        <v>45.1</v>
      </c>
    </row>
    <row r="445" spans="3:3" x14ac:dyDescent="0.3">
      <c r="C445" s="2">
        <v>45.2</v>
      </c>
    </row>
    <row r="446" spans="3:3" x14ac:dyDescent="0.3">
      <c r="C446" s="2">
        <v>45.3</v>
      </c>
    </row>
    <row r="447" spans="3:3" x14ac:dyDescent="0.3">
      <c r="C447" s="2">
        <v>45.4</v>
      </c>
    </row>
    <row r="448" spans="3:3" x14ac:dyDescent="0.3">
      <c r="C448" s="2">
        <v>45.5</v>
      </c>
    </row>
    <row r="449" spans="3:3" x14ac:dyDescent="0.3">
      <c r="C449" s="2">
        <v>45.6</v>
      </c>
    </row>
    <row r="450" spans="3:3" x14ac:dyDescent="0.3">
      <c r="C450" s="2">
        <v>45.7</v>
      </c>
    </row>
    <row r="451" spans="3:3" x14ac:dyDescent="0.3">
      <c r="C451" s="2">
        <v>45.8</v>
      </c>
    </row>
    <row r="452" spans="3:3" x14ac:dyDescent="0.3">
      <c r="C452" s="2">
        <v>45.9</v>
      </c>
    </row>
    <row r="453" spans="3:3" x14ac:dyDescent="0.3">
      <c r="C453" s="2">
        <v>46</v>
      </c>
    </row>
    <row r="454" spans="3:3" x14ac:dyDescent="0.3">
      <c r="C454" s="2">
        <v>46.1</v>
      </c>
    </row>
    <row r="455" spans="3:3" x14ac:dyDescent="0.3">
      <c r="C455" s="2">
        <v>46.2</v>
      </c>
    </row>
    <row r="456" spans="3:3" x14ac:dyDescent="0.3">
      <c r="C456" s="2">
        <v>46.3</v>
      </c>
    </row>
    <row r="457" spans="3:3" x14ac:dyDescent="0.3">
      <c r="C457" s="2">
        <v>46.4</v>
      </c>
    </row>
    <row r="458" spans="3:3" x14ac:dyDescent="0.3">
      <c r="C458" s="2">
        <v>46.5</v>
      </c>
    </row>
    <row r="459" spans="3:3" x14ac:dyDescent="0.3">
      <c r="C459" s="2">
        <v>46.6</v>
      </c>
    </row>
    <row r="460" spans="3:3" x14ac:dyDescent="0.3">
      <c r="C460" s="2">
        <v>46.7</v>
      </c>
    </row>
    <row r="461" spans="3:3" x14ac:dyDescent="0.3">
      <c r="C461" s="2">
        <v>46.8</v>
      </c>
    </row>
    <row r="462" spans="3:3" x14ac:dyDescent="0.3">
      <c r="C462" s="2">
        <v>46.9</v>
      </c>
    </row>
    <row r="463" spans="3:3" x14ac:dyDescent="0.3">
      <c r="C463" s="2">
        <v>47</v>
      </c>
    </row>
    <row r="464" spans="3:3" x14ac:dyDescent="0.3">
      <c r="C464" s="2">
        <v>47.1</v>
      </c>
    </row>
    <row r="465" spans="3:3" x14ac:dyDescent="0.3">
      <c r="C465" s="2">
        <v>47.2</v>
      </c>
    </row>
    <row r="466" spans="3:3" x14ac:dyDescent="0.3">
      <c r="C466" s="2">
        <v>47.3</v>
      </c>
    </row>
    <row r="467" spans="3:3" x14ac:dyDescent="0.3">
      <c r="C467" s="2">
        <v>47.4</v>
      </c>
    </row>
    <row r="468" spans="3:3" x14ac:dyDescent="0.3">
      <c r="C468" s="2">
        <v>47.5</v>
      </c>
    </row>
    <row r="469" spans="3:3" x14ac:dyDescent="0.3">
      <c r="C469" s="2">
        <v>47.6</v>
      </c>
    </row>
    <row r="470" spans="3:3" x14ac:dyDescent="0.3">
      <c r="C470" s="2">
        <v>47.7</v>
      </c>
    </row>
    <row r="471" spans="3:3" x14ac:dyDescent="0.3">
      <c r="C471" s="2">
        <v>47.8</v>
      </c>
    </row>
    <row r="472" spans="3:3" x14ac:dyDescent="0.3">
      <c r="C472" s="2">
        <v>47.9</v>
      </c>
    </row>
    <row r="473" spans="3:3" x14ac:dyDescent="0.3">
      <c r="C473" s="2">
        <v>48</v>
      </c>
    </row>
    <row r="474" spans="3:3" x14ac:dyDescent="0.3">
      <c r="C474" s="2">
        <v>48.1</v>
      </c>
    </row>
    <row r="475" spans="3:3" x14ac:dyDescent="0.3">
      <c r="C475" s="2">
        <v>48.2</v>
      </c>
    </row>
    <row r="476" spans="3:3" x14ac:dyDescent="0.3">
      <c r="C476" s="2">
        <v>48.3</v>
      </c>
    </row>
    <row r="477" spans="3:3" x14ac:dyDescent="0.3">
      <c r="C477" s="2">
        <v>48.4</v>
      </c>
    </row>
    <row r="478" spans="3:3" x14ac:dyDescent="0.3">
      <c r="C478" s="2">
        <v>48.5</v>
      </c>
    </row>
    <row r="479" spans="3:3" x14ac:dyDescent="0.3">
      <c r="C479" s="2">
        <v>48.6</v>
      </c>
    </row>
    <row r="480" spans="3:3" x14ac:dyDescent="0.3">
      <c r="C480" s="2">
        <v>48.7</v>
      </c>
    </row>
    <row r="481" spans="3:3" x14ac:dyDescent="0.3">
      <c r="C481" s="2">
        <v>48.8</v>
      </c>
    </row>
    <row r="482" spans="3:3" x14ac:dyDescent="0.3">
      <c r="C482" s="2">
        <v>48.9</v>
      </c>
    </row>
    <row r="483" spans="3:3" x14ac:dyDescent="0.3">
      <c r="C483" s="2">
        <v>49</v>
      </c>
    </row>
    <row r="484" spans="3:3" x14ac:dyDescent="0.3">
      <c r="C484" s="2">
        <v>49.1</v>
      </c>
    </row>
    <row r="485" spans="3:3" x14ac:dyDescent="0.3">
      <c r="C485" s="2">
        <v>49.2</v>
      </c>
    </row>
    <row r="486" spans="3:3" x14ac:dyDescent="0.3">
      <c r="C486" s="2">
        <v>49.3</v>
      </c>
    </row>
    <row r="487" spans="3:3" x14ac:dyDescent="0.3">
      <c r="C487" s="2">
        <v>49.4</v>
      </c>
    </row>
    <row r="488" spans="3:3" x14ac:dyDescent="0.3">
      <c r="C488" s="2">
        <v>49.5</v>
      </c>
    </row>
    <row r="489" spans="3:3" x14ac:dyDescent="0.3">
      <c r="C489" s="2">
        <v>49.6</v>
      </c>
    </row>
    <row r="490" spans="3:3" x14ac:dyDescent="0.3">
      <c r="C490" s="2">
        <v>49.7</v>
      </c>
    </row>
    <row r="491" spans="3:3" x14ac:dyDescent="0.3">
      <c r="C491" s="2">
        <v>49.8</v>
      </c>
    </row>
    <row r="492" spans="3:3" x14ac:dyDescent="0.3">
      <c r="C492" s="2">
        <v>49.9</v>
      </c>
    </row>
    <row r="493" spans="3:3" x14ac:dyDescent="0.3">
      <c r="C493" s="2">
        <v>50</v>
      </c>
    </row>
    <row r="494" spans="3:3" x14ac:dyDescent="0.3">
      <c r="C494" s="2">
        <v>50.1</v>
      </c>
    </row>
    <row r="495" spans="3:3" x14ac:dyDescent="0.3">
      <c r="C495" s="2">
        <v>50.2</v>
      </c>
    </row>
    <row r="496" spans="3:3" x14ac:dyDescent="0.3">
      <c r="C496" s="2">
        <v>50.3</v>
      </c>
    </row>
    <row r="497" spans="3:3" x14ac:dyDescent="0.3">
      <c r="C497" s="2">
        <v>50.4</v>
      </c>
    </row>
    <row r="498" spans="3:3" x14ac:dyDescent="0.3">
      <c r="C498" s="2">
        <v>50.5</v>
      </c>
    </row>
    <row r="499" spans="3:3" x14ac:dyDescent="0.3">
      <c r="C499" s="2">
        <v>50.6</v>
      </c>
    </row>
    <row r="500" spans="3:3" x14ac:dyDescent="0.3">
      <c r="C500" s="2">
        <v>50.7</v>
      </c>
    </row>
    <row r="501" spans="3:3" x14ac:dyDescent="0.3">
      <c r="C501" s="2">
        <v>50.8</v>
      </c>
    </row>
    <row r="502" spans="3:3" x14ac:dyDescent="0.3">
      <c r="C502" s="2">
        <v>50.9</v>
      </c>
    </row>
    <row r="503" spans="3:3" x14ac:dyDescent="0.3">
      <c r="C503" s="2">
        <v>51</v>
      </c>
    </row>
    <row r="504" spans="3:3" x14ac:dyDescent="0.3">
      <c r="C504" s="2">
        <v>51.1</v>
      </c>
    </row>
    <row r="505" spans="3:3" x14ac:dyDescent="0.3">
      <c r="C505" s="2">
        <v>51.2</v>
      </c>
    </row>
    <row r="506" spans="3:3" x14ac:dyDescent="0.3">
      <c r="C506" s="2">
        <v>51.3</v>
      </c>
    </row>
    <row r="507" spans="3:3" x14ac:dyDescent="0.3">
      <c r="C507" s="2">
        <v>51.4</v>
      </c>
    </row>
    <row r="508" spans="3:3" x14ac:dyDescent="0.3">
      <c r="C508" s="2">
        <v>51.5</v>
      </c>
    </row>
    <row r="509" spans="3:3" x14ac:dyDescent="0.3">
      <c r="C509" s="2">
        <v>51.6</v>
      </c>
    </row>
    <row r="510" spans="3:3" x14ac:dyDescent="0.3">
      <c r="C510" s="2">
        <v>51.7</v>
      </c>
    </row>
    <row r="511" spans="3:3" x14ac:dyDescent="0.3">
      <c r="C511" s="2">
        <v>51.8</v>
      </c>
    </row>
    <row r="512" spans="3:3" x14ac:dyDescent="0.3">
      <c r="C512" s="2">
        <v>51.9</v>
      </c>
    </row>
    <row r="513" spans="3:3" x14ac:dyDescent="0.3">
      <c r="C513" s="2">
        <v>52</v>
      </c>
    </row>
    <row r="514" spans="3:3" x14ac:dyDescent="0.3">
      <c r="C514" s="2">
        <v>52.1</v>
      </c>
    </row>
    <row r="515" spans="3:3" x14ac:dyDescent="0.3">
      <c r="C515" s="2">
        <v>52.2</v>
      </c>
    </row>
    <row r="516" spans="3:3" x14ac:dyDescent="0.3">
      <c r="C516" s="2">
        <v>52.3</v>
      </c>
    </row>
    <row r="517" spans="3:3" x14ac:dyDescent="0.3">
      <c r="C517" s="2">
        <v>52.4</v>
      </c>
    </row>
    <row r="518" spans="3:3" x14ac:dyDescent="0.3">
      <c r="C518" s="2">
        <v>52.5</v>
      </c>
    </row>
    <row r="519" spans="3:3" x14ac:dyDescent="0.3">
      <c r="C519" s="2">
        <v>52.6</v>
      </c>
    </row>
    <row r="520" spans="3:3" x14ac:dyDescent="0.3">
      <c r="C520" s="2">
        <v>52.7</v>
      </c>
    </row>
    <row r="521" spans="3:3" x14ac:dyDescent="0.3">
      <c r="C521" s="2">
        <v>52.8</v>
      </c>
    </row>
    <row r="522" spans="3:3" x14ac:dyDescent="0.3">
      <c r="C522" s="2">
        <v>52.9</v>
      </c>
    </row>
    <row r="523" spans="3:3" x14ac:dyDescent="0.3">
      <c r="C523" s="2">
        <v>53</v>
      </c>
    </row>
    <row r="524" spans="3:3" x14ac:dyDescent="0.3">
      <c r="C524" s="2">
        <v>53.1</v>
      </c>
    </row>
    <row r="525" spans="3:3" x14ac:dyDescent="0.3">
      <c r="C525" s="2">
        <v>53.2</v>
      </c>
    </row>
    <row r="526" spans="3:3" x14ac:dyDescent="0.3">
      <c r="C526" s="2">
        <v>53.3</v>
      </c>
    </row>
    <row r="527" spans="3:3" x14ac:dyDescent="0.3">
      <c r="C527" s="2">
        <v>53.4</v>
      </c>
    </row>
    <row r="528" spans="3:3" x14ac:dyDescent="0.3">
      <c r="C528" s="2">
        <v>53.5</v>
      </c>
    </row>
    <row r="529" spans="3:3" x14ac:dyDescent="0.3">
      <c r="C529" s="2">
        <v>53.6</v>
      </c>
    </row>
    <row r="530" spans="3:3" x14ac:dyDescent="0.3">
      <c r="C530" s="2">
        <v>53.7</v>
      </c>
    </row>
    <row r="531" spans="3:3" x14ac:dyDescent="0.3">
      <c r="C531" s="2">
        <v>53.8</v>
      </c>
    </row>
    <row r="532" spans="3:3" x14ac:dyDescent="0.3">
      <c r="C532" s="2">
        <v>53.9</v>
      </c>
    </row>
    <row r="533" spans="3:3" x14ac:dyDescent="0.3">
      <c r="C533" s="2">
        <v>54</v>
      </c>
    </row>
    <row r="534" spans="3:3" x14ac:dyDescent="0.3">
      <c r="C534" s="2">
        <v>54.1</v>
      </c>
    </row>
    <row r="535" spans="3:3" x14ac:dyDescent="0.3">
      <c r="C535" s="2">
        <v>54.2</v>
      </c>
    </row>
    <row r="536" spans="3:3" x14ac:dyDescent="0.3">
      <c r="C536" s="2">
        <v>54.3</v>
      </c>
    </row>
    <row r="537" spans="3:3" x14ac:dyDescent="0.3">
      <c r="C537" s="2">
        <v>54.4</v>
      </c>
    </row>
    <row r="538" spans="3:3" x14ac:dyDescent="0.3">
      <c r="C538" s="2">
        <v>54.5</v>
      </c>
    </row>
    <row r="539" spans="3:3" x14ac:dyDescent="0.3">
      <c r="C539" s="2">
        <v>54.6</v>
      </c>
    </row>
    <row r="540" spans="3:3" x14ac:dyDescent="0.3">
      <c r="C540" s="2">
        <v>54.7</v>
      </c>
    </row>
    <row r="541" spans="3:3" x14ac:dyDescent="0.3">
      <c r="C541" s="2">
        <v>54.8</v>
      </c>
    </row>
    <row r="542" spans="3:3" x14ac:dyDescent="0.3">
      <c r="C542" s="2">
        <v>54.9</v>
      </c>
    </row>
    <row r="543" spans="3:3" x14ac:dyDescent="0.3">
      <c r="C543" s="2">
        <v>55</v>
      </c>
    </row>
    <row r="544" spans="3:3" x14ac:dyDescent="0.3">
      <c r="C544" s="2">
        <v>55.1</v>
      </c>
    </row>
    <row r="545" spans="3:3" x14ac:dyDescent="0.3">
      <c r="C545" s="2">
        <v>55.2</v>
      </c>
    </row>
    <row r="546" spans="3:3" x14ac:dyDescent="0.3">
      <c r="C546" s="2">
        <v>55.3</v>
      </c>
    </row>
    <row r="547" spans="3:3" x14ac:dyDescent="0.3">
      <c r="C547" s="2">
        <v>55.4</v>
      </c>
    </row>
    <row r="548" spans="3:3" x14ac:dyDescent="0.3">
      <c r="C548" s="2">
        <v>55.5</v>
      </c>
    </row>
    <row r="549" spans="3:3" x14ac:dyDescent="0.3">
      <c r="C549" s="2">
        <v>55.6</v>
      </c>
    </row>
    <row r="550" spans="3:3" x14ac:dyDescent="0.3">
      <c r="C550" s="2">
        <v>55.7</v>
      </c>
    </row>
    <row r="551" spans="3:3" x14ac:dyDescent="0.3">
      <c r="C551" s="2">
        <v>55.8</v>
      </c>
    </row>
    <row r="552" spans="3:3" x14ac:dyDescent="0.3">
      <c r="C552" s="2">
        <v>55.9</v>
      </c>
    </row>
    <row r="553" spans="3:3" x14ac:dyDescent="0.3">
      <c r="C553" s="2">
        <v>56</v>
      </c>
    </row>
    <row r="554" spans="3:3" x14ac:dyDescent="0.3">
      <c r="C554" s="2">
        <v>56.1</v>
      </c>
    </row>
    <row r="555" spans="3:3" x14ac:dyDescent="0.3">
      <c r="C555" s="2">
        <v>56.2</v>
      </c>
    </row>
    <row r="556" spans="3:3" x14ac:dyDescent="0.3">
      <c r="C556" s="2">
        <v>56.3</v>
      </c>
    </row>
    <row r="557" spans="3:3" x14ac:dyDescent="0.3">
      <c r="C557" s="2">
        <v>56.4</v>
      </c>
    </row>
    <row r="558" spans="3:3" x14ac:dyDescent="0.3">
      <c r="C558" s="2">
        <v>56.5</v>
      </c>
    </row>
    <row r="559" spans="3:3" x14ac:dyDescent="0.3">
      <c r="C559" s="2">
        <v>56.6</v>
      </c>
    </row>
    <row r="560" spans="3:3" x14ac:dyDescent="0.3">
      <c r="C560" s="2">
        <v>56.7</v>
      </c>
    </row>
    <row r="561" spans="3:3" x14ac:dyDescent="0.3">
      <c r="C561" s="2">
        <v>56.8</v>
      </c>
    </row>
    <row r="562" spans="3:3" x14ac:dyDescent="0.3">
      <c r="C562" s="2">
        <v>56.9</v>
      </c>
    </row>
    <row r="563" spans="3:3" x14ac:dyDescent="0.3">
      <c r="C563" s="2">
        <v>57</v>
      </c>
    </row>
    <row r="564" spans="3:3" x14ac:dyDescent="0.3">
      <c r="C564" s="2">
        <v>57.1</v>
      </c>
    </row>
    <row r="565" spans="3:3" x14ac:dyDescent="0.3">
      <c r="C565" s="2">
        <v>57.2</v>
      </c>
    </row>
    <row r="566" spans="3:3" x14ac:dyDescent="0.3">
      <c r="C566" s="2">
        <v>57.3</v>
      </c>
    </row>
    <row r="567" spans="3:3" x14ac:dyDescent="0.3">
      <c r="C567" s="2">
        <v>57.4</v>
      </c>
    </row>
    <row r="568" spans="3:3" x14ac:dyDescent="0.3">
      <c r="C568" s="2">
        <v>57.5</v>
      </c>
    </row>
    <row r="569" spans="3:3" x14ac:dyDescent="0.3">
      <c r="C569" s="2">
        <v>57.6</v>
      </c>
    </row>
    <row r="570" spans="3:3" x14ac:dyDescent="0.3">
      <c r="C570" s="2">
        <v>57.7</v>
      </c>
    </row>
    <row r="571" spans="3:3" x14ac:dyDescent="0.3">
      <c r="C571" s="2">
        <v>57.8</v>
      </c>
    </row>
    <row r="572" spans="3:3" x14ac:dyDescent="0.3">
      <c r="C572" s="2">
        <v>57.9</v>
      </c>
    </row>
    <row r="573" spans="3:3" x14ac:dyDescent="0.3">
      <c r="C573" s="2">
        <v>58</v>
      </c>
    </row>
    <row r="574" spans="3:3" x14ac:dyDescent="0.3">
      <c r="C574" s="2">
        <v>58.1</v>
      </c>
    </row>
    <row r="575" spans="3:3" x14ac:dyDescent="0.3">
      <c r="C575" s="2">
        <v>58.2</v>
      </c>
    </row>
    <row r="576" spans="3:3" x14ac:dyDescent="0.3">
      <c r="C576" s="2">
        <v>58.3</v>
      </c>
    </row>
    <row r="577" spans="3:3" x14ac:dyDescent="0.3">
      <c r="C577" s="2">
        <v>58.4</v>
      </c>
    </row>
    <row r="578" spans="3:3" x14ac:dyDescent="0.3">
      <c r="C578" s="2">
        <v>58.5</v>
      </c>
    </row>
    <row r="579" spans="3:3" x14ac:dyDescent="0.3">
      <c r="C579" s="2">
        <v>58.6</v>
      </c>
    </row>
    <row r="580" spans="3:3" x14ac:dyDescent="0.3">
      <c r="C580" s="2">
        <v>58.7</v>
      </c>
    </row>
    <row r="581" spans="3:3" x14ac:dyDescent="0.3">
      <c r="C581" s="2">
        <v>58.8</v>
      </c>
    </row>
    <row r="582" spans="3:3" x14ac:dyDescent="0.3">
      <c r="C582" s="2">
        <v>58.9</v>
      </c>
    </row>
    <row r="583" spans="3:3" x14ac:dyDescent="0.3">
      <c r="C583" s="2">
        <v>59</v>
      </c>
    </row>
    <row r="584" spans="3:3" x14ac:dyDescent="0.3">
      <c r="C584" s="2">
        <v>59.1</v>
      </c>
    </row>
    <row r="585" spans="3:3" x14ac:dyDescent="0.3">
      <c r="C585" s="2">
        <v>59.2</v>
      </c>
    </row>
    <row r="586" spans="3:3" x14ac:dyDescent="0.3">
      <c r="C586" s="2">
        <v>59.3</v>
      </c>
    </row>
    <row r="587" spans="3:3" x14ac:dyDescent="0.3">
      <c r="C587" s="2">
        <v>59.4</v>
      </c>
    </row>
    <row r="588" spans="3:3" x14ac:dyDescent="0.3">
      <c r="C588" s="2">
        <v>59.5</v>
      </c>
    </row>
    <row r="589" spans="3:3" x14ac:dyDescent="0.3">
      <c r="C589" s="2">
        <v>59.6</v>
      </c>
    </row>
    <row r="590" spans="3:3" x14ac:dyDescent="0.3">
      <c r="C590" s="2">
        <v>59.7</v>
      </c>
    </row>
    <row r="591" spans="3:3" x14ac:dyDescent="0.3">
      <c r="C591" s="2">
        <v>59.8</v>
      </c>
    </row>
    <row r="592" spans="3:3" x14ac:dyDescent="0.3">
      <c r="C592" s="2">
        <v>59.9</v>
      </c>
    </row>
    <row r="593" spans="3:3" x14ac:dyDescent="0.3">
      <c r="C593" s="2">
        <v>60</v>
      </c>
    </row>
    <row r="594" spans="3:3" x14ac:dyDescent="0.3">
      <c r="C594" s="2">
        <v>60.1</v>
      </c>
    </row>
    <row r="595" spans="3:3" x14ac:dyDescent="0.3">
      <c r="C595" s="2">
        <v>60.2</v>
      </c>
    </row>
    <row r="596" spans="3:3" x14ac:dyDescent="0.3">
      <c r="C596" s="2">
        <v>60.3</v>
      </c>
    </row>
    <row r="597" spans="3:3" x14ac:dyDescent="0.3">
      <c r="C597" s="2">
        <v>60.4</v>
      </c>
    </row>
    <row r="598" spans="3:3" x14ac:dyDescent="0.3">
      <c r="C598" s="2">
        <v>60.5</v>
      </c>
    </row>
    <row r="599" spans="3:3" x14ac:dyDescent="0.3">
      <c r="C599" s="2">
        <v>60.6</v>
      </c>
    </row>
    <row r="600" spans="3:3" x14ac:dyDescent="0.3">
      <c r="C600" s="2">
        <v>60.7</v>
      </c>
    </row>
    <row r="601" spans="3:3" x14ac:dyDescent="0.3">
      <c r="C601" s="2">
        <v>60.8</v>
      </c>
    </row>
    <row r="602" spans="3:3" x14ac:dyDescent="0.3">
      <c r="C602" s="2">
        <v>60.9</v>
      </c>
    </row>
    <row r="603" spans="3:3" x14ac:dyDescent="0.3">
      <c r="C603" s="2">
        <v>61</v>
      </c>
    </row>
    <row r="604" spans="3:3" x14ac:dyDescent="0.3">
      <c r="C604" s="2">
        <v>61.1</v>
      </c>
    </row>
    <row r="605" spans="3:3" x14ac:dyDescent="0.3">
      <c r="C605" s="2">
        <v>61.2</v>
      </c>
    </row>
    <row r="606" spans="3:3" x14ac:dyDescent="0.3">
      <c r="C606" s="2">
        <v>61.3</v>
      </c>
    </row>
    <row r="607" spans="3:3" x14ac:dyDescent="0.3">
      <c r="C607" s="2">
        <v>61.4</v>
      </c>
    </row>
    <row r="608" spans="3:3" x14ac:dyDescent="0.3">
      <c r="C608" s="2">
        <v>61.5</v>
      </c>
    </row>
    <row r="609" spans="3:3" x14ac:dyDescent="0.3">
      <c r="C609" s="2">
        <v>61.6</v>
      </c>
    </row>
    <row r="610" spans="3:3" x14ac:dyDescent="0.3">
      <c r="C610" s="2">
        <v>61.7</v>
      </c>
    </row>
    <row r="611" spans="3:3" x14ac:dyDescent="0.3">
      <c r="C611" s="2">
        <v>61.8</v>
      </c>
    </row>
    <row r="612" spans="3:3" x14ac:dyDescent="0.3">
      <c r="C612" s="2">
        <v>61.9</v>
      </c>
    </row>
    <row r="613" spans="3:3" x14ac:dyDescent="0.3">
      <c r="C613" s="2">
        <v>62</v>
      </c>
    </row>
    <row r="614" spans="3:3" x14ac:dyDescent="0.3">
      <c r="C614" s="2">
        <v>62.1</v>
      </c>
    </row>
    <row r="615" spans="3:3" x14ac:dyDescent="0.3">
      <c r="C615" s="2">
        <v>62.2</v>
      </c>
    </row>
    <row r="616" spans="3:3" x14ac:dyDescent="0.3">
      <c r="C616" s="2">
        <v>62.3</v>
      </c>
    </row>
    <row r="617" spans="3:3" x14ac:dyDescent="0.3">
      <c r="C617" s="2">
        <v>62.4</v>
      </c>
    </row>
    <row r="618" spans="3:3" x14ac:dyDescent="0.3">
      <c r="C618" s="2">
        <v>62.5</v>
      </c>
    </row>
    <row r="619" spans="3:3" x14ac:dyDescent="0.3">
      <c r="C619" s="2">
        <v>62.6</v>
      </c>
    </row>
    <row r="620" spans="3:3" x14ac:dyDescent="0.3">
      <c r="C620" s="2">
        <v>62.7</v>
      </c>
    </row>
    <row r="621" spans="3:3" x14ac:dyDescent="0.3">
      <c r="C621" s="2">
        <v>62.8</v>
      </c>
    </row>
    <row r="622" spans="3:3" x14ac:dyDescent="0.3">
      <c r="C622" s="2">
        <v>62.9</v>
      </c>
    </row>
    <row r="623" spans="3:3" x14ac:dyDescent="0.3">
      <c r="C623" s="2">
        <v>63</v>
      </c>
    </row>
    <row r="624" spans="3:3" x14ac:dyDescent="0.3">
      <c r="C624" s="2">
        <v>63.1</v>
      </c>
    </row>
    <row r="625" spans="3:3" x14ac:dyDescent="0.3">
      <c r="C625" s="2">
        <v>63.2</v>
      </c>
    </row>
    <row r="626" spans="3:3" x14ac:dyDescent="0.3">
      <c r="C626" s="2">
        <v>63.3</v>
      </c>
    </row>
    <row r="627" spans="3:3" x14ac:dyDescent="0.3">
      <c r="C627" s="2">
        <v>63.4</v>
      </c>
    </row>
    <row r="628" spans="3:3" x14ac:dyDescent="0.3">
      <c r="C628" s="2">
        <v>63.5</v>
      </c>
    </row>
    <row r="629" spans="3:3" x14ac:dyDescent="0.3">
      <c r="C629" s="2">
        <v>63.6</v>
      </c>
    </row>
    <row r="630" spans="3:3" x14ac:dyDescent="0.3">
      <c r="C630" s="2">
        <v>63.7</v>
      </c>
    </row>
    <row r="631" spans="3:3" x14ac:dyDescent="0.3">
      <c r="C631" s="2">
        <v>63.8</v>
      </c>
    </row>
    <row r="632" spans="3:3" x14ac:dyDescent="0.3">
      <c r="C632" s="2">
        <v>63.9</v>
      </c>
    </row>
    <row r="633" spans="3:3" x14ac:dyDescent="0.3">
      <c r="C633" s="2">
        <v>64</v>
      </c>
    </row>
    <row r="634" spans="3:3" x14ac:dyDescent="0.3">
      <c r="C634" s="2">
        <v>64.099999999999994</v>
      </c>
    </row>
    <row r="635" spans="3:3" x14ac:dyDescent="0.3">
      <c r="C635" s="2">
        <v>64.2</v>
      </c>
    </row>
    <row r="636" spans="3:3" x14ac:dyDescent="0.3">
      <c r="C636" s="2">
        <v>64.3</v>
      </c>
    </row>
    <row r="637" spans="3:3" x14ac:dyDescent="0.3">
      <c r="C637" s="2">
        <v>64.400000000000006</v>
      </c>
    </row>
    <row r="638" spans="3:3" x14ac:dyDescent="0.3">
      <c r="C638" s="2">
        <v>64.5</v>
      </c>
    </row>
    <row r="639" spans="3:3" x14ac:dyDescent="0.3">
      <c r="C639" s="2">
        <v>64.599999999999994</v>
      </c>
    </row>
    <row r="640" spans="3:3" x14ac:dyDescent="0.3">
      <c r="C640" s="2">
        <v>64.7</v>
      </c>
    </row>
    <row r="641" spans="3:3" x14ac:dyDescent="0.3">
      <c r="C641" s="2">
        <v>64.8</v>
      </c>
    </row>
    <row r="642" spans="3:3" x14ac:dyDescent="0.3">
      <c r="C642" s="2">
        <v>64.900000000000006</v>
      </c>
    </row>
    <row r="643" spans="3:3" x14ac:dyDescent="0.3">
      <c r="C643" s="2">
        <v>65</v>
      </c>
    </row>
    <row r="644" spans="3:3" x14ac:dyDescent="0.3">
      <c r="C644" s="2">
        <v>65.099999999999994</v>
      </c>
    </row>
    <row r="645" spans="3:3" x14ac:dyDescent="0.3">
      <c r="C645" s="2">
        <v>65.2</v>
      </c>
    </row>
    <row r="646" spans="3:3" x14ac:dyDescent="0.3">
      <c r="C646" s="2">
        <v>65.3</v>
      </c>
    </row>
    <row r="647" spans="3:3" x14ac:dyDescent="0.3">
      <c r="C647" s="2">
        <v>65.400000000000006</v>
      </c>
    </row>
    <row r="648" spans="3:3" x14ac:dyDescent="0.3">
      <c r="C648" s="2">
        <v>65.5</v>
      </c>
    </row>
    <row r="649" spans="3:3" x14ac:dyDescent="0.3">
      <c r="C649" s="2">
        <v>65.599999999999994</v>
      </c>
    </row>
    <row r="650" spans="3:3" x14ac:dyDescent="0.3">
      <c r="C650" s="2">
        <v>65.7</v>
      </c>
    </row>
    <row r="651" spans="3:3" x14ac:dyDescent="0.3">
      <c r="C651" s="2">
        <v>65.8</v>
      </c>
    </row>
    <row r="652" spans="3:3" x14ac:dyDescent="0.3">
      <c r="C652" s="2">
        <v>65.900000000000006</v>
      </c>
    </row>
    <row r="653" spans="3:3" x14ac:dyDescent="0.3">
      <c r="C653" s="2">
        <v>66</v>
      </c>
    </row>
    <row r="654" spans="3:3" x14ac:dyDescent="0.3">
      <c r="C654" s="2">
        <v>66.099999999999994</v>
      </c>
    </row>
    <row r="655" spans="3:3" x14ac:dyDescent="0.3">
      <c r="C655" s="2">
        <v>66.2</v>
      </c>
    </row>
    <row r="656" spans="3:3" x14ac:dyDescent="0.3">
      <c r="C656" s="2">
        <v>66.3</v>
      </c>
    </row>
    <row r="657" spans="3:3" x14ac:dyDescent="0.3">
      <c r="C657" s="2">
        <v>66.400000000000006</v>
      </c>
    </row>
    <row r="658" spans="3:3" x14ac:dyDescent="0.3">
      <c r="C658" s="2">
        <v>66.5</v>
      </c>
    </row>
    <row r="659" spans="3:3" x14ac:dyDescent="0.3">
      <c r="C659" s="2">
        <v>66.599999999999994</v>
      </c>
    </row>
    <row r="660" spans="3:3" x14ac:dyDescent="0.3">
      <c r="C660" s="2">
        <v>66.7</v>
      </c>
    </row>
    <row r="661" spans="3:3" x14ac:dyDescent="0.3">
      <c r="C661" s="2">
        <v>66.8</v>
      </c>
    </row>
    <row r="662" spans="3:3" x14ac:dyDescent="0.3">
      <c r="C662" s="2">
        <v>66.900000000000006</v>
      </c>
    </row>
    <row r="663" spans="3:3" x14ac:dyDescent="0.3">
      <c r="C663" s="2">
        <v>67</v>
      </c>
    </row>
    <row r="664" spans="3:3" x14ac:dyDescent="0.3">
      <c r="C664" s="2">
        <v>67.099999999999994</v>
      </c>
    </row>
    <row r="665" spans="3:3" x14ac:dyDescent="0.3">
      <c r="C665" s="2">
        <v>67.2</v>
      </c>
    </row>
    <row r="666" spans="3:3" x14ac:dyDescent="0.3">
      <c r="C666" s="2">
        <v>67.3</v>
      </c>
    </row>
    <row r="667" spans="3:3" x14ac:dyDescent="0.3">
      <c r="C667" s="2">
        <v>67.400000000000006</v>
      </c>
    </row>
    <row r="668" spans="3:3" x14ac:dyDescent="0.3">
      <c r="C668" s="2">
        <v>67.5</v>
      </c>
    </row>
    <row r="669" spans="3:3" x14ac:dyDescent="0.3">
      <c r="C669" s="2">
        <v>67.599999999999994</v>
      </c>
    </row>
    <row r="670" spans="3:3" x14ac:dyDescent="0.3">
      <c r="C670" s="2">
        <v>67.7</v>
      </c>
    </row>
    <row r="671" spans="3:3" x14ac:dyDescent="0.3">
      <c r="C671" s="2">
        <v>67.8</v>
      </c>
    </row>
    <row r="672" spans="3:3" x14ac:dyDescent="0.3">
      <c r="C672" s="2">
        <v>67.900000000000006</v>
      </c>
    </row>
    <row r="673" spans="3:3" x14ac:dyDescent="0.3">
      <c r="C673" s="2">
        <v>68</v>
      </c>
    </row>
    <row r="674" spans="3:3" x14ac:dyDescent="0.3">
      <c r="C674" s="2">
        <v>68.099999999999994</v>
      </c>
    </row>
    <row r="675" spans="3:3" x14ac:dyDescent="0.3">
      <c r="C675" s="2">
        <v>68.2</v>
      </c>
    </row>
    <row r="676" spans="3:3" x14ac:dyDescent="0.3">
      <c r="C676" s="2">
        <v>68.3</v>
      </c>
    </row>
    <row r="677" spans="3:3" x14ac:dyDescent="0.3">
      <c r="C677" s="2">
        <v>68.400000000000006</v>
      </c>
    </row>
    <row r="678" spans="3:3" x14ac:dyDescent="0.3">
      <c r="C678" s="2">
        <v>68.5</v>
      </c>
    </row>
    <row r="679" spans="3:3" x14ac:dyDescent="0.3">
      <c r="C679" s="2">
        <v>68.599999999999994</v>
      </c>
    </row>
    <row r="680" spans="3:3" x14ac:dyDescent="0.3">
      <c r="C680" s="2">
        <v>68.7</v>
      </c>
    </row>
    <row r="681" spans="3:3" x14ac:dyDescent="0.3">
      <c r="C681" s="2">
        <v>68.8</v>
      </c>
    </row>
    <row r="682" spans="3:3" x14ac:dyDescent="0.3">
      <c r="C682" s="2">
        <v>68.900000000000006</v>
      </c>
    </row>
    <row r="683" spans="3:3" x14ac:dyDescent="0.3">
      <c r="C683" s="2">
        <v>69</v>
      </c>
    </row>
    <row r="684" spans="3:3" x14ac:dyDescent="0.3">
      <c r="C684" s="2">
        <v>69.099999999999994</v>
      </c>
    </row>
    <row r="685" spans="3:3" x14ac:dyDescent="0.3">
      <c r="C685" s="2">
        <v>69.2</v>
      </c>
    </row>
    <row r="686" spans="3:3" x14ac:dyDescent="0.3">
      <c r="C686" s="2">
        <v>69.3</v>
      </c>
    </row>
    <row r="687" spans="3:3" x14ac:dyDescent="0.3">
      <c r="C687" s="2">
        <v>69.400000000000006</v>
      </c>
    </row>
    <row r="688" spans="3:3" x14ac:dyDescent="0.3">
      <c r="C688" s="2">
        <v>69.5</v>
      </c>
    </row>
    <row r="689" spans="3:3" x14ac:dyDescent="0.3">
      <c r="C689" s="2">
        <v>69.599999999999994</v>
      </c>
    </row>
    <row r="690" spans="3:3" x14ac:dyDescent="0.3">
      <c r="C690" s="2">
        <v>69.7</v>
      </c>
    </row>
    <row r="691" spans="3:3" x14ac:dyDescent="0.3">
      <c r="C691" s="2">
        <v>69.8</v>
      </c>
    </row>
    <row r="692" spans="3:3" x14ac:dyDescent="0.3">
      <c r="C692" s="2">
        <v>69.900000000000006</v>
      </c>
    </row>
    <row r="693" spans="3:3" x14ac:dyDescent="0.3">
      <c r="C693" s="2">
        <v>70</v>
      </c>
    </row>
    <row r="694" spans="3:3" x14ac:dyDescent="0.3">
      <c r="C694" s="2">
        <v>70.099999999999994</v>
      </c>
    </row>
    <row r="695" spans="3:3" x14ac:dyDescent="0.3">
      <c r="C695" s="2">
        <v>70.2</v>
      </c>
    </row>
    <row r="696" spans="3:3" x14ac:dyDescent="0.3">
      <c r="C696" s="2">
        <v>70.3</v>
      </c>
    </row>
    <row r="697" spans="3:3" x14ac:dyDescent="0.3">
      <c r="C697" s="2">
        <v>70.400000000000006</v>
      </c>
    </row>
    <row r="698" spans="3:3" x14ac:dyDescent="0.3">
      <c r="C698" s="2">
        <v>70.5</v>
      </c>
    </row>
    <row r="699" spans="3:3" x14ac:dyDescent="0.3">
      <c r="C699" s="2">
        <v>70.599999999999994</v>
      </c>
    </row>
    <row r="700" spans="3:3" x14ac:dyDescent="0.3">
      <c r="C700" s="2">
        <v>70.7</v>
      </c>
    </row>
    <row r="701" spans="3:3" x14ac:dyDescent="0.3">
      <c r="C701" s="2">
        <v>70.8</v>
      </c>
    </row>
    <row r="702" spans="3:3" x14ac:dyDescent="0.3">
      <c r="C702" s="2">
        <v>70.900000000000006</v>
      </c>
    </row>
    <row r="703" spans="3:3" x14ac:dyDescent="0.3">
      <c r="C703" s="2">
        <v>71</v>
      </c>
    </row>
    <row r="704" spans="3:3" x14ac:dyDescent="0.3">
      <c r="C704" s="2">
        <v>71.099999999999994</v>
      </c>
    </row>
    <row r="705" spans="3:3" x14ac:dyDescent="0.3">
      <c r="C705" s="2">
        <v>71.2</v>
      </c>
    </row>
    <row r="706" spans="3:3" x14ac:dyDescent="0.3">
      <c r="C706" s="2">
        <v>71.3</v>
      </c>
    </row>
    <row r="707" spans="3:3" x14ac:dyDescent="0.3">
      <c r="C707" s="2">
        <v>71.400000000000006</v>
      </c>
    </row>
    <row r="708" spans="3:3" x14ac:dyDescent="0.3">
      <c r="C708" s="2">
        <v>71.5</v>
      </c>
    </row>
    <row r="709" spans="3:3" x14ac:dyDescent="0.3">
      <c r="C709" s="2">
        <v>71.599999999999994</v>
      </c>
    </row>
    <row r="710" spans="3:3" x14ac:dyDescent="0.3">
      <c r="C710" s="2">
        <v>71.7</v>
      </c>
    </row>
    <row r="711" spans="3:3" x14ac:dyDescent="0.3">
      <c r="C711" s="2">
        <v>71.8</v>
      </c>
    </row>
    <row r="712" spans="3:3" x14ac:dyDescent="0.3">
      <c r="C712" s="2">
        <v>71.900000000000006</v>
      </c>
    </row>
    <row r="713" spans="3:3" x14ac:dyDescent="0.3">
      <c r="C713" s="2">
        <v>72</v>
      </c>
    </row>
    <row r="714" spans="3:3" x14ac:dyDescent="0.3">
      <c r="C714" s="2">
        <v>72.099999999999994</v>
      </c>
    </row>
    <row r="715" spans="3:3" x14ac:dyDescent="0.3">
      <c r="C715" s="2">
        <v>72.2</v>
      </c>
    </row>
    <row r="716" spans="3:3" x14ac:dyDescent="0.3">
      <c r="C716" s="2">
        <v>72.3</v>
      </c>
    </row>
    <row r="717" spans="3:3" x14ac:dyDescent="0.3">
      <c r="C717" s="2">
        <v>72.400000000000006</v>
      </c>
    </row>
    <row r="718" spans="3:3" x14ac:dyDescent="0.3">
      <c r="C718" s="2">
        <v>72.5</v>
      </c>
    </row>
    <row r="719" spans="3:3" x14ac:dyDescent="0.3">
      <c r="C719" s="2">
        <v>72.599999999999994</v>
      </c>
    </row>
    <row r="720" spans="3:3" x14ac:dyDescent="0.3">
      <c r="C720" s="2">
        <v>72.7</v>
      </c>
    </row>
    <row r="721" spans="3:3" x14ac:dyDescent="0.3">
      <c r="C721" s="2">
        <v>72.8</v>
      </c>
    </row>
    <row r="722" spans="3:3" x14ac:dyDescent="0.3">
      <c r="C722" s="2">
        <v>72.900000000000006</v>
      </c>
    </row>
    <row r="723" spans="3:3" x14ac:dyDescent="0.3">
      <c r="C723" s="2">
        <v>73</v>
      </c>
    </row>
    <row r="724" spans="3:3" x14ac:dyDescent="0.3">
      <c r="C724" s="2">
        <v>73.099999999999994</v>
      </c>
    </row>
    <row r="725" spans="3:3" x14ac:dyDescent="0.3">
      <c r="C725" s="2">
        <v>73.2</v>
      </c>
    </row>
    <row r="726" spans="3:3" x14ac:dyDescent="0.3">
      <c r="C726" s="2">
        <v>73.3</v>
      </c>
    </row>
    <row r="727" spans="3:3" x14ac:dyDescent="0.3">
      <c r="C727" s="2">
        <v>73.400000000000006</v>
      </c>
    </row>
    <row r="728" spans="3:3" x14ac:dyDescent="0.3">
      <c r="C728" s="2">
        <v>73.5</v>
      </c>
    </row>
    <row r="729" spans="3:3" x14ac:dyDescent="0.3">
      <c r="C729" s="2">
        <v>73.599999999999994</v>
      </c>
    </row>
    <row r="730" spans="3:3" x14ac:dyDescent="0.3">
      <c r="C730" s="2">
        <v>73.7</v>
      </c>
    </row>
    <row r="731" spans="3:3" x14ac:dyDescent="0.3">
      <c r="C731" s="2">
        <v>73.8</v>
      </c>
    </row>
    <row r="732" spans="3:3" x14ac:dyDescent="0.3">
      <c r="C732" s="2">
        <v>73.900000000000006</v>
      </c>
    </row>
    <row r="733" spans="3:3" x14ac:dyDescent="0.3">
      <c r="C733" s="2">
        <v>74</v>
      </c>
    </row>
    <row r="734" spans="3:3" x14ac:dyDescent="0.3">
      <c r="C734" s="2">
        <v>74.099999999999994</v>
      </c>
    </row>
    <row r="735" spans="3:3" x14ac:dyDescent="0.3">
      <c r="C735" s="2">
        <v>74.2</v>
      </c>
    </row>
    <row r="736" spans="3:3" x14ac:dyDescent="0.3">
      <c r="C736" s="2">
        <v>74.3</v>
      </c>
    </row>
    <row r="737" spans="3:3" x14ac:dyDescent="0.3">
      <c r="C737" s="2">
        <v>74.400000000000006</v>
      </c>
    </row>
    <row r="738" spans="3:3" x14ac:dyDescent="0.3">
      <c r="C738" s="2">
        <v>74.5</v>
      </c>
    </row>
    <row r="739" spans="3:3" x14ac:dyDescent="0.3">
      <c r="C739" s="2">
        <v>74.599999999999994</v>
      </c>
    </row>
    <row r="740" spans="3:3" x14ac:dyDescent="0.3">
      <c r="C740" s="2">
        <v>74.7</v>
      </c>
    </row>
    <row r="741" spans="3:3" x14ac:dyDescent="0.3">
      <c r="C741" s="2">
        <v>74.8</v>
      </c>
    </row>
    <row r="742" spans="3:3" x14ac:dyDescent="0.3">
      <c r="C742" s="2">
        <v>74.900000000000006</v>
      </c>
    </row>
    <row r="743" spans="3:3" x14ac:dyDescent="0.3">
      <c r="C743" s="2">
        <v>75</v>
      </c>
    </row>
    <row r="744" spans="3:3" x14ac:dyDescent="0.3">
      <c r="C744" s="2">
        <v>75.099999999999994</v>
      </c>
    </row>
    <row r="745" spans="3:3" x14ac:dyDescent="0.3">
      <c r="C745" s="2">
        <v>75.2</v>
      </c>
    </row>
    <row r="746" spans="3:3" x14ac:dyDescent="0.3">
      <c r="C746" s="2">
        <v>75.3</v>
      </c>
    </row>
    <row r="747" spans="3:3" x14ac:dyDescent="0.3">
      <c r="C747" s="2">
        <v>75.400000000000006</v>
      </c>
    </row>
    <row r="748" spans="3:3" x14ac:dyDescent="0.3">
      <c r="C748" s="2">
        <v>75.5</v>
      </c>
    </row>
    <row r="749" spans="3:3" x14ac:dyDescent="0.3">
      <c r="C749" s="2">
        <v>75.599999999999994</v>
      </c>
    </row>
    <row r="750" spans="3:3" x14ac:dyDescent="0.3">
      <c r="C750" s="2">
        <v>75.7</v>
      </c>
    </row>
    <row r="751" spans="3:3" x14ac:dyDescent="0.3">
      <c r="C751" s="2">
        <v>75.8</v>
      </c>
    </row>
    <row r="752" spans="3:3" x14ac:dyDescent="0.3">
      <c r="C752" s="2">
        <v>75.900000000000006</v>
      </c>
    </row>
    <row r="753" spans="3:3" x14ac:dyDescent="0.3">
      <c r="C753" s="2">
        <v>76</v>
      </c>
    </row>
    <row r="754" spans="3:3" x14ac:dyDescent="0.3">
      <c r="C754" s="2">
        <v>76.099999999999994</v>
      </c>
    </row>
    <row r="755" spans="3:3" x14ac:dyDescent="0.3">
      <c r="C755" s="2">
        <v>76.2</v>
      </c>
    </row>
    <row r="756" spans="3:3" x14ac:dyDescent="0.3">
      <c r="C756" s="2">
        <v>76.3</v>
      </c>
    </row>
    <row r="757" spans="3:3" x14ac:dyDescent="0.3">
      <c r="C757" s="2">
        <v>76.400000000000006</v>
      </c>
    </row>
    <row r="758" spans="3:3" x14ac:dyDescent="0.3">
      <c r="C758" s="2">
        <v>76.5</v>
      </c>
    </row>
    <row r="759" spans="3:3" x14ac:dyDescent="0.3">
      <c r="C759" s="2">
        <v>76.599999999999994</v>
      </c>
    </row>
    <row r="760" spans="3:3" x14ac:dyDescent="0.3">
      <c r="C760" s="2">
        <v>76.7</v>
      </c>
    </row>
    <row r="761" spans="3:3" x14ac:dyDescent="0.3">
      <c r="C761" s="2">
        <v>76.8</v>
      </c>
    </row>
    <row r="762" spans="3:3" x14ac:dyDescent="0.3">
      <c r="C762" s="2">
        <v>76.900000000000006</v>
      </c>
    </row>
    <row r="763" spans="3:3" x14ac:dyDescent="0.3">
      <c r="C763" s="2">
        <v>77</v>
      </c>
    </row>
    <row r="764" spans="3:3" x14ac:dyDescent="0.3">
      <c r="C764" s="2">
        <v>77.099999999999994</v>
      </c>
    </row>
    <row r="765" spans="3:3" x14ac:dyDescent="0.3">
      <c r="C765" s="2">
        <v>77.2</v>
      </c>
    </row>
    <row r="766" spans="3:3" x14ac:dyDescent="0.3">
      <c r="C766" s="2">
        <v>77.3</v>
      </c>
    </row>
    <row r="767" spans="3:3" x14ac:dyDescent="0.3">
      <c r="C767" s="2">
        <v>77.400000000000006</v>
      </c>
    </row>
    <row r="768" spans="3:3" x14ac:dyDescent="0.3">
      <c r="C768" s="2">
        <v>77.5</v>
      </c>
    </row>
    <row r="769" spans="3:3" x14ac:dyDescent="0.3">
      <c r="C769" s="2">
        <v>77.599999999999994</v>
      </c>
    </row>
    <row r="770" spans="3:3" x14ac:dyDescent="0.3">
      <c r="C770" s="2">
        <v>77.7</v>
      </c>
    </row>
    <row r="771" spans="3:3" x14ac:dyDescent="0.3">
      <c r="C771" s="2">
        <v>77.8</v>
      </c>
    </row>
    <row r="772" spans="3:3" x14ac:dyDescent="0.3">
      <c r="C772" s="2">
        <v>77.900000000000006</v>
      </c>
    </row>
    <row r="773" spans="3:3" x14ac:dyDescent="0.3">
      <c r="C773" s="2">
        <v>78</v>
      </c>
    </row>
    <row r="774" spans="3:3" x14ac:dyDescent="0.3">
      <c r="C774" s="2">
        <v>78.099999999999994</v>
      </c>
    </row>
    <row r="775" spans="3:3" x14ac:dyDescent="0.3">
      <c r="C775" s="2">
        <v>78.2</v>
      </c>
    </row>
    <row r="776" spans="3:3" x14ac:dyDescent="0.3">
      <c r="C776" s="2">
        <v>78.3</v>
      </c>
    </row>
    <row r="777" spans="3:3" x14ac:dyDescent="0.3">
      <c r="C777" s="2">
        <v>78.400000000000006</v>
      </c>
    </row>
    <row r="778" spans="3:3" x14ac:dyDescent="0.3">
      <c r="C778" s="2">
        <v>78.5</v>
      </c>
    </row>
    <row r="779" spans="3:3" x14ac:dyDescent="0.3">
      <c r="C779" s="2">
        <v>78.599999999999994</v>
      </c>
    </row>
    <row r="780" spans="3:3" x14ac:dyDescent="0.3">
      <c r="C780" s="2">
        <v>78.7</v>
      </c>
    </row>
    <row r="781" spans="3:3" x14ac:dyDescent="0.3">
      <c r="C781" s="2">
        <v>78.8</v>
      </c>
    </row>
    <row r="782" spans="3:3" x14ac:dyDescent="0.3">
      <c r="C782" s="2">
        <v>78.900000000000006</v>
      </c>
    </row>
    <row r="783" spans="3:3" x14ac:dyDescent="0.3">
      <c r="C783" s="2">
        <v>79</v>
      </c>
    </row>
    <row r="784" spans="3:3" x14ac:dyDescent="0.3">
      <c r="C784" s="2">
        <v>79.099999999999994</v>
      </c>
    </row>
    <row r="785" spans="3:3" x14ac:dyDescent="0.3">
      <c r="C785" s="2">
        <v>79.2</v>
      </c>
    </row>
    <row r="786" spans="3:3" x14ac:dyDescent="0.3">
      <c r="C786" s="2">
        <v>79.3</v>
      </c>
    </row>
    <row r="787" spans="3:3" x14ac:dyDescent="0.3">
      <c r="C787" s="2">
        <v>79.400000000000006</v>
      </c>
    </row>
    <row r="788" spans="3:3" x14ac:dyDescent="0.3">
      <c r="C788" s="2">
        <v>79.5</v>
      </c>
    </row>
    <row r="789" spans="3:3" x14ac:dyDescent="0.3">
      <c r="C789" s="2">
        <v>79.599999999999994</v>
      </c>
    </row>
    <row r="790" spans="3:3" x14ac:dyDescent="0.3">
      <c r="C790" s="2">
        <v>79.7</v>
      </c>
    </row>
    <row r="791" spans="3:3" x14ac:dyDescent="0.3">
      <c r="C791" s="2">
        <v>79.8</v>
      </c>
    </row>
    <row r="792" spans="3:3" x14ac:dyDescent="0.3">
      <c r="C792" s="2">
        <v>79.900000000000006</v>
      </c>
    </row>
    <row r="793" spans="3:3" x14ac:dyDescent="0.3">
      <c r="C793" s="2">
        <v>80</v>
      </c>
    </row>
  </sheetData>
  <sheetProtection algorithmName="SHA-512" hashValue="DOgJ0iVEs/mksFb7IzEpCv+xeYJhmovpFw/ZYlTiGu7wzFmR7v0c9vHhk6YUvMKEhjakt89eBWqIyK8jkqrjOw==" saltValue="8eYGqKUEkr0aELH34o5Exw==" spinCount="100000" sheet="1" objects="1" scenarios="1" formatColumns="0" formatRows="0"/>
  <phoneticPr fontId="10" type="noConversion"/>
  <pageMargins left="0.7" right="0.7" top="0.75" bottom="0.75" header="0.3" footer="0.3"/>
  <pageSetup paperSize="9" orientation="portrait" horizontalDpi="0" verticalDpi="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51180-36F8-4814-8C32-543BF2316568}">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rdwXWrd8rQMlZBePo8GR4tt9zclUuYt8tKg2Nmo3q81o5lchV1OUIgOsFdDBAptrPfuWaOfkkS04p0EpVGMO8Q==" saltValue="A3vXYr2HTiprQL5RTF0Mug==" spinCount="100000" sheet="1" objects="1" scenarios="1" formatColumns="0" formatRows="0"/>
  <mergeCells count="1">
    <mergeCell ref="F21:L22"/>
  </mergeCells>
  <conditionalFormatting sqref="D4:D7 D9:D11 D15 D17:D19">
    <cfRule type="expression" dxfId="17" priority="3">
      <formula>D4=""</formula>
    </cfRule>
  </conditionalFormatting>
  <conditionalFormatting sqref="D21:D22">
    <cfRule type="expression" dxfId="16" priority="2">
      <formula>AND($D$15&gt;0,$D$17&gt;0,$D$19&gt;0,$D$21&gt;0)</formula>
    </cfRule>
  </conditionalFormatting>
  <conditionalFormatting sqref="F21:L22">
    <cfRule type="expression" dxfId="15" priority="1">
      <formula>COUNTA($D$17:$D$18,$D$15)=3</formula>
    </cfRule>
  </conditionalFormatting>
  <dataValidations count="4">
    <dataValidation type="list" allowBlank="1" showInputMessage="1" showErrorMessage="1" sqref="D7" xr:uid="{60B26961-DEFE-4622-BF7A-3AE8BE1EE4BB}">
      <formula1>bezetting</formula1>
    </dataValidation>
    <dataValidation type="list" allowBlank="1" showInputMessage="1" showErrorMessage="1" sqref="D15 D6" xr:uid="{0A76606C-7D1D-4FB9-9E46-86DB54BF8D30}">
      <formula1>bez</formula1>
    </dataValidation>
    <dataValidation allowBlank="1" showInputMessage="1" showErrorMessage="1" sqref="D10" xr:uid="{AE93C296-BAF5-4A21-8129-C293CF99B065}"/>
    <dataValidation type="list" allowBlank="1" showInputMessage="1" showErrorMessage="1" sqref="D9" xr:uid="{A45746A9-A849-4188-A279-1D4D753ACD66}">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7F057-3651-4688-8F11-83CF2812D68C}">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HiDlWinN6lPYVF7Jy4kgN4qWwlfDxnXmKsmIZ6LMFbPMRgdLB/uZvL2DQyg4SLesLUrCUsXvrhI0oHVnP0039g==" saltValue="iJWUjAqYDsrUrEEMazNICg==" spinCount="100000" sheet="1" objects="1" scenarios="1" formatColumns="0" formatRows="0"/>
  <mergeCells count="1">
    <mergeCell ref="F21:L22"/>
  </mergeCells>
  <conditionalFormatting sqref="D4:D7 D9:D11 D15 D17:D19">
    <cfRule type="expression" dxfId="14" priority="3">
      <formula>D4=""</formula>
    </cfRule>
  </conditionalFormatting>
  <conditionalFormatting sqref="D21:D22">
    <cfRule type="expression" dxfId="13" priority="2">
      <formula>AND($D$15&gt;0,$D$17&gt;0,$D$19&gt;0,$D$21&gt;0)</formula>
    </cfRule>
  </conditionalFormatting>
  <conditionalFormatting sqref="F21:L22">
    <cfRule type="expression" dxfId="12" priority="1">
      <formula>COUNTA($D$17:$D$18,$D$15)=3</formula>
    </cfRule>
  </conditionalFormatting>
  <dataValidations count="4">
    <dataValidation type="list" allowBlank="1" showInputMessage="1" showErrorMessage="1" sqref="D7" xr:uid="{53C2C1BC-3420-4829-9BCA-05B58A6EBC69}">
      <formula1>bezetting</formula1>
    </dataValidation>
    <dataValidation type="list" allowBlank="1" showInputMessage="1" showErrorMessage="1" sqref="D15 D6" xr:uid="{27837678-1493-49A3-A5E7-9DC434EF3102}">
      <formula1>bez</formula1>
    </dataValidation>
    <dataValidation allowBlank="1" showInputMessage="1" showErrorMessage="1" sqref="D10" xr:uid="{75D62679-F801-42D1-936A-4B602B213C39}"/>
    <dataValidation type="list" allowBlank="1" showInputMessage="1" showErrorMessage="1" sqref="D9" xr:uid="{D717EA04-7411-4637-A0A4-810BA20E639F}">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4360C-5044-4867-B518-D8805E0E82CE}">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UCic7qAnKuMd8dm+7ECcji14CkYdTvODXGY824hX/MWohOsidtQ3ioRwBKe+rVNpSH/FJ2a7Xx4l+Efv2tnGTg==" saltValue="OL274rfSH89yeOQ+AxFnMA==" spinCount="100000" sheet="1" objects="1" scenarios="1" formatColumns="0" formatRows="0"/>
  <mergeCells count="1">
    <mergeCell ref="F21:L22"/>
  </mergeCells>
  <conditionalFormatting sqref="D4:D7 D9:D11 D15 D17:D19">
    <cfRule type="expression" dxfId="11" priority="3">
      <formula>D4=""</formula>
    </cfRule>
  </conditionalFormatting>
  <conditionalFormatting sqref="D21:D22">
    <cfRule type="expression" dxfId="10" priority="2">
      <formula>AND($D$15&gt;0,$D$17&gt;0,$D$19&gt;0,$D$21&gt;0)</formula>
    </cfRule>
  </conditionalFormatting>
  <conditionalFormatting sqref="F21:L22">
    <cfRule type="expression" dxfId="9" priority="1">
      <formula>COUNTA($D$17:$D$18,$D$15)=3</formula>
    </cfRule>
  </conditionalFormatting>
  <dataValidations count="4">
    <dataValidation type="list" allowBlank="1" showInputMessage="1" showErrorMessage="1" sqref="D7" xr:uid="{85EE1B39-1DF0-402E-B240-40D23C18F261}">
      <formula1>bezetting</formula1>
    </dataValidation>
    <dataValidation type="list" allowBlank="1" showInputMessage="1" showErrorMessage="1" sqref="D15 D6" xr:uid="{66677BCB-F83D-406B-9E00-484810768E74}">
      <formula1>bez</formula1>
    </dataValidation>
    <dataValidation allowBlank="1" showInputMessage="1" showErrorMessage="1" sqref="D10" xr:uid="{D5BE47C9-99EE-43CC-860F-48B28C41F48F}"/>
    <dataValidation type="list" allowBlank="1" showInputMessage="1" showErrorMessage="1" sqref="D9" xr:uid="{86B3A235-45A3-48F9-96A5-DE18C254CD41}">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DD6E4-58E0-4078-AD08-4149DADD99A8}">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4ctT5CEOe8rWGcl/2RwqCL3yYuNX35Js7tpiCc8QVwV1QTWjyBErA7osjQ9Fraaeub+v9eEaqjCHHn2qBMin8A==" saltValue="G3x7UfemztYiJrFGoXdiwg==" spinCount="100000" sheet="1" objects="1" scenarios="1" formatColumns="0" formatRows="0"/>
  <mergeCells count="1">
    <mergeCell ref="F21:L22"/>
  </mergeCells>
  <conditionalFormatting sqref="D4:D7 D9:D11 D15 D17:D19">
    <cfRule type="expression" dxfId="8" priority="3">
      <formula>D4=""</formula>
    </cfRule>
  </conditionalFormatting>
  <conditionalFormatting sqref="D21:D22">
    <cfRule type="expression" dxfId="7" priority="2">
      <formula>AND($D$15&gt;0,$D$17&gt;0,$D$19&gt;0,$D$21&gt;0)</formula>
    </cfRule>
  </conditionalFormatting>
  <conditionalFormatting sqref="F21:L22">
    <cfRule type="expression" dxfId="6" priority="1">
      <formula>COUNTA($D$17:$D$18,$D$15)=3</formula>
    </cfRule>
  </conditionalFormatting>
  <dataValidations count="4">
    <dataValidation type="list" allowBlank="1" showInputMessage="1" showErrorMessage="1" sqref="D7" xr:uid="{FA4DEBD3-CBE8-4D1D-8080-FE68F91010D4}">
      <formula1>bezetting</formula1>
    </dataValidation>
    <dataValidation type="list" allowBlank="1" showInputMessage="1" showErrorMessage="1" sqref="D15 D6" xr:uid="{B2101B73-E7E6-47C0-A842-537D2C7DFEBD}">
      <formula1>bez</formula1>
    </dataValidation>
    <dataValidation allowBlank="1" showInputMessage="1" showErrorMessage="1" sqref="D10" xr:uid="{C4ACD9CA-2B51-41DD-A933-6B0B36F0D2C0}"/>
    <dataValidation type="list" allowBlank="1" showInputMessage="1" showErrorMessage="1" sqref="D9" xr:uid="{2423FF14-7942-4509-96AE-56FF024CF38C}">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FA7EA-BEC5-40C0-8ABB-335598722547}">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JINSNUhwpt1njFQBqLpFL4wCeSkgqLxI9BNqqDzcwBoeVwtd3LhvSFnlTN7/o4ztts6Id3f21ISNx7yO/xr5ug==" saltValue="gJBoeYn8Nd6aRGLxe+zT/A==" spinCount="100000" sheet="1" objects="1" scenarios="1" formatColumns="0" formatRows="0"/>
  <mergeCells count="1">
    <mergeCell ref="F21:L22"/>
  </mergeCells>
  <conditionalFormatting sqref="D4:D7 D9:D11 D15 D17:D19">
    <cfRule type="expression" dxfId="5" priority="3">
      <formula>D4=""</formula>
    </cfRule>
  </conditionalFormatting>
  <conditionalFormatting sqref="D21:D22">
    <cfRule type="expression" dxfId="4" priority="2">
      <formula>AND($D$15&gt;0,$D$17&gt;0,$D$19&gt;0,$D$21&gt;0)</formula>
    </cfRule>
  </conditionalFormatting>
  <conditionalFormatting sqref="F21:L22">
    <cfRule type="expression" dxfId="3" priority="1">
      <formula>COUNTA($D$17:$D$18,$D$15)=3</formula>
    </cfRule>
  </conditionalFormatting>
  <dataValidations count="4">
    <dataValidation type="list" allowBlank="1" showInputMessage="1" showErrorMessage="1" sqref="D7" xr:uid="{258DFAE0-A16E-4563-A711-859FABDA0F64}">
      <formula1>bezetting</formula1>
    </dataValidation>
    <dataValidation type="list" allowBlank="1" showInputMessage="1" showErrorMessage="1" sqref="D15 D6" xr:uid="{4DA3C99E-2865-429D-85F7-A2E3F107AD74}">
      <formula1>bez</formula1>
    </dataValidation>
    <dataValidation allowBlank="1" showInputMessage="1" showErrorMessage="1" sqref="D10" xr:uid="{DEE7B6BE-969D-4AE4-BB05-A4B5B6DD2855}"/>
    <dataValidation type="list" allowBlank="1" showInputMessage="1" showErrorMessage="1" sqref="D9" xr:uid="{AB3C9EE3-461C-4E7F-8B36-FADDBDE0BB55}">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2459C-7DAF-48DB-9479-461EC2940562}">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0FLOsvHa03L0phsobVqFdlwqWshvwqx9+5jWmHVCwS3zeaD9hVMoYJlmTrWYSxE3AFOIh+40RZJoCHSF/R/UzQ==" saltValue="iS0QKpxA7pzF8WnPfwFhiA==" spinCount="100000" sheet="1" objects="1" scenarios="1" formatColumns="0" formatRows="0"/>
  <mergeCells count="1">
    <mergeCell ref="F21:L22"/>
  </mergeCells>
  <conditionalFormatting sqref="D4:D7 D9:D11 D15 D17:D19">
    <cfRule type="expression" dxfId="2" priority="3">
      <formula>D4=""</formula>
    </cfRule>
  </conditionalFormatting>
  <conditionalFormatting sqref="D21:D22">
    <cfRule type="expression" dxfId="1" priority="2">
      <formula>AND($D$15&gt;0,$D$17&gt;0,$D$19&gt;0,$D$21&gt;0)</formula>
    </cfRule>
  </conditionalFormatting>
  <conditionalFormatting sqref="F21:L22">
    <cfRule type="expression" dxfId="0" priority="1">
      <formula>COUNTA($D$17:$D$18,$D$15)=3</formula>
    </cfRule>
  </conditionalFormatting>
  <dataValidations count="4">
    <dataValidation type="list" allowBlank="1" showInputMessage="1" showErrorMessage="1" sqref="D7" xr:uid="{2B6C7944-7281-44BD-8FBC-4372A0A098C4}">
      <formula1>bezetting</formula1>
    </dataValidation>
    <dataValidation type="list" allowBlank="1" showInputMessage="1" showErrorMessage="1" sqref="D15 D6" xr:uid="{4D253156-9945-41D3-92F6-E60883379081}">
      <formula1>bez</formula1>
    </dataValidation>
    <dataValidation allowBlank="1" showInputMessage="1" showErrorMessage="1" sqref="D10" xr:uid="{66278F5D-0ACE-412F-A529-434902DA70A1}"/>
    <dataValidation type="list" allowBlank="1" showInputMessage="1" showErrorMessage="1" sqref="D9" xr:uid="{0C09EE14-9FA1-4EB1-B889-640106A43EE9}">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12FD4-CE69-466D-B263-453979865947}">
  <sheetPr>
    <pageSetUpPr fitToPage="1"/>
  </sheetPr>
  <dimension ref="B3:L29"/>
  <sheetViews>
    <sheetView showGridLines="0" showZeros="0" tabSelected="1" zoomScaleNormal="100" workbookViewId="0">
      <selection activeCell="D4" sqref="D4"/>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formatColumns="0" formatRows="0"/>
  <mergeCells count="1">
    <mergeCell ref="F21:L22"/>
  </mergeCells>
  <conditionalFormatting sqref="D4:D7 D9:D11 D15 D17:D19">
    <cfRule type="expression" dxfId="149" priority="7">
      <formula>D4=""</formula>
    </cfRule>
  </conditionalFormatting>
  <conditionalFormatting sqref="D21:D22">
    <cfRule type="expression" dxfId="148" priority="2">
      <formula>AND($D$15&gt;0,$D$17&gt;0,$D$19&gt;0,$D$21&gt;0)</formula>
    </cfRule>
  </conditionalFormatting>
  <conditionalFormatting sqref="F21:L22">
    <cfRule type="expression" dxfId="147" priority="1">
      <formula>COUNTA($D$17:$D$18,$D$15)=3</formula>
    </cfRule>
  </conditionalFormatting>
  <dataValidations count="4">
    <dataValidation type="list" allowBlank="1" showInputMessage="1" showErrorMessage="1" sqref="D9" xr:uid="{3D01F53C-C8B8-47DB-B482-3F47D5EED84B}">
      <formula1>dag</formula1>
    </dataValidation>
    <dataValidation allowBlank="1" showInputMessage="1" showErrorMessage="1" sqref="D10" xr:uid="{D5E6615C-DDF4-44A7-A42C-7CCC3A4B708D}"/>
    <dataValidation type="list" allowBlank="1" showInputMessage="1" showErrorMessage="1" sqref="D15 D6" xr:uid="{3667528A-B8CC-4780-A609-782F155038E8}">
      <formula1>bez</formula1>
    </dataValidation>
    <dataValidation type="list" allowBlank="1" showInputMessage="1" showErrorMessage="1" sqref="D7" xr:uid="{C9A92868-6456-4D67-904F-CFA70B9AFF6B}">
      <formula1>bezetting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9EF3E-DFAB-4A11-902A-304AB194F81F}">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formatColumns="0" formatRows="0"/>
  <mergeCells count="1">
    <mergeCell ref="F21:L22"/>
  </mergeCells>
  <conditionalFormatting sqref="D4:D7 D9:D11 D15 D17:D19">
    <cfRule type="expression" dxfId="146" priority="3">
      <formula>D4=""</formula>
    </cfRule>
  </conditionalFormatting>
  <conditionalFormatting sqref="D21:D22">
    <cfRule type="expression" dxfId="145" priority="2">
      <formula>AND($D$15&gt;0,$D$17&gt;0,$D$19&gt;0,$D$21&gt;0)</formula>
    </cfRule>
  </conditionalFormatting>
  <conditionalFormatting sqref="F21:L22">
    <cfRule type="expression" dxfId="144" priority="1">
      <formula>COUNTA($D$17:$D$18,$D$15)=3</formula>
    </cfRule>
  </conditionalFormatting>
  <dataValidations count="4">
    <dataValidation type="list" allowBlank="1" showInputMessage="1" showErrorMessage="1" sqref="D7" xr:uid="{79E330DE-7182-493B-AC88-57D7640011A2}">
      <formula1>bezetting</formula1>
    </dataValidation>
    <dataValidation type="list" allowBlank="1" showInputMessage="1" showErrorMessage="1" sqref="D15 D6" xr:uid="{9E6450AC-5395-477D-AD23-38267C92E53C}">
      <formula1>bez</formula1>
    </dataValidation>
    <dataValidation allowBlank="1" showInputMessage="1" showErrorMessage="1" sqref="D10" xr:uid="{92F1907F-DD15-4BFA-82F7-BB55CFF92451}"/>
    <dataValidation type="list" allowBlank="1" showInputMessage="1" showErrorMessage="1" sqref="D9" xr:uid="{7C75883D-5AF2-41BC-BB33-5AD98309119E}">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3B391-CAB9-4F88-9537-7A45FAFC80F0}">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Um8XcYzCwRNtzpiihM7jqiclfi6Zv5G9HnMcY5SZ79NtE/AMLMKxTZEQ80b5Dlpso91rXX3+H1MRmK2TQ1nWWg==" saltValue="loxCGNzdCHjDCnQD/VCGNw==" spinCount="100000" sheet="1" objects="1" scenarios="1" formatColumns="0" formatRows="0"/>
  <mergeCells count="1">
    <mergeCell ref="F21:L22"/>
  </mergeCells>
  <conditionalFormatting sqref="D4:D7 D9:D11 D15 D17:D19">
    <cfRule type="expression" dxfId="143" priority="3">
      <formula>D4=""</formula>
    </cfRule>
  </conditionalFormatting>
  <conditionalFormatting sqref="D21:D22">
    <cfRule type="expression" dxfId="142" priority="2">
      <formula>AND($D$15&gt;0,$D$17&gt;0,$D$19&gt;0,$D$21&gt;0)</formula>
    </cfRule>
  </conditionalFormatting>
  <conditionalFormatting sqref="F21:L22">
    <cfRule type="expression" dxfId="141" priority="1">
      <formula>COUNTA($D$17:$D$18,$D$15)=3</formula>
    </cfRule>
  </conditionalFormatting>
  <dataValidations count="4">
    <dataValidation type="list" allowBlank="1" showInputMessage="1" showErrorMessage="1" sqref="D7" xr:uid="{E2BDDFAF-3677-4671-843C-75358E4C549B}">
      <formula1>bezetting</formula1>
    </dataValidation>
    <dataValidation type="list" allowBlank="1" showInputMessage="1" showErrorMessage="1" sqref="D15 D6" xr:uid="{3F3164A7-A1A7-48F8-8321-108342CFB0C8}">
      <formula1>bez</formula1>
    </dataValidation>
    <dataValidation allowBlank="1" showInputMessage="1" showErrorMessage="1" sqref="D10" xr:uid="{D5822639-A925-473C-A296-B63FB6D4748F}"/>
    <dataValidation type="list" allowBlank="1" showInputMessage="1" showErrorMessage="1" sqref="D9" xr:uid="{A9283C93-B348-42E1-9B15-A13F1A105B85}">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E6662-D133-4D64-82F0-7F1795716786}">
  <sheetPr>
    <pageSetUpPr fitToPage="1"/>
  </sheetPr>
  <dimension ref="B3:L29"/>
  <sheetViews>
    <sheetView showGridLines="0" showZeros="0" zoomScaleNormal="100" workbookViewId="0">
      <selection activeCell="F8" sqref="F8"/>
    </sheetView>
  </sheetViews>
  <sheetFormatPr defaultColWidth="9.109375" defaultRowHeight="14.4" x14ac:dyDescent="0.3"/>
  <cols>
    <col min="1" max="2" width="3" customWidth="1"/>
    <col min="3" max="3" width="87.88671875" customWidth="1"/>
    <col min="4" max="4" width="23.5546875" customWidth="1"/>
    <col min="5" max="5" width="2.33203125" customWidth="1"/>
    <col min="6" max="6" width="7.6640625" customWidth="1"/>
  </cols>
  <sheetData>
    <row r="3" spans="2:6" ht="18" x14ac:dyDescent="0.35">
      <c r="B3" s="29"/>
      <c r="C3" s="30" t="s">
        <v>115</v>
      </c>
      <c r="D3" s="31" t="s">
        <v>116</v>
      </c>
      <c r="E3" s="14"/>
    </row>
    <row r="4" spans="2:6" ht="14.4" customHeight="1" x14ac:dyDescent="0.35">
      <c r="B4" s="29">
        <v>1</v>
      </c>
      <c r="C4" s="4" t="s">
        <v>117</v>
      </c>
      <c r="D4" s="39"/>
      <c r="E4" s="14"/>
      <c r="F4" t="s">
        <v>118</v>
      </c>
    </row>
    <row r="5" spans="2:6" ht="14.4" customHeight="1" x14ac:dyDescent="0.35">
      <c r="B5" s="29">
        <v>2</v>
      </c>
      <c r="C5" s="4" t="s">
        <v>119</v>
      </c>
      <c r="D5" s="40"/>
      <c r="E5" s="14"/>
      <c r="F5" t="s">
        <v>120</v>
      </c>
    </row>
    <row r="6" spans="2:6" ht="14.4" customHeight="1" x14ac:dyDescent="0.35">
      <c r="B6" s="29">
        <v>3</v>
      </c>
      <c r="C6" s="4" t="s">
        <v>121</v>
      </c>
      <c r="D6" s="41"/>
      <c r="E6" s="14"/>
      <c r="F6" t="s">
        <v>122</v>
      </c>
    </row>
    <row r="7" spans="2:6" ht="14.4" customHeight="1" x14ac:dyDescent="0.35">
      <c r="B7" s="29">
        <v>4</v>
      </c>
      <c r="C7" s="4" t="s">
        <v>123</v>
      </c>
      <c r="D7" s="42"/>
      <c r="E7" s="14"/>
      <c r="F7" t="s">
        <v>124</v>
      </c>
    </row>
    <row r="8" spans="2:6" ht="14.4" customHeight="1" x14ac:dyDescent="0.35">
      <c r="B8" s="29">
        <v>5</v>
      </c>
      <c r="C8" s="4" t="s">
        <v>125</v>
      </c>
      <c r="D8" s="22">
        <f>D6*D7</f>
        <v>0</v>
      </c>
      <c r="E8" s="14"/>
    </row>
    <row r="9" spans="2:6" ht="14.4" customHeight="1" x14ac:dyDescent="0.35">
      <c r="B9" s="29">
        <v>6</v>
      </c>
      <c r="C9" s="4" t="s">
        <v>126</v>
      </c>
      <c r="D9" s="41"/>
      <c r="E9" s="14"/>
    </row>
    <row r="10" spans="2:6" ht="14.4" customHeight="1" x14ac:dyDescent="0.35">
      <c r="B10" s="29">
        <v>7</v>
      </c>
      <c r="C10" s="4" t="s">
        <v>127</v>
      </c>
      <c r="D10" s="41"/>
      <c r="E10" s="14"/>
      <c r="F10" s="27" t="s">
        <v>128</v>
      </c>
    </row>
    <row r="11" spans="2:6" ht="14.4" customHeight="1" x14ac:dyDescent="0.35">
      <c r="B11" s="29">
        <v>8</v>
      </c>
      <c r="C11" s="4" t="s">
        <v>129</v>
      </c>
      <c r="D11" s="43"/>
      <c r="E11" s="14"/>
    </row>
    <row r="12" spans="2:6" ht="14.4" customHeight="1" x14ac:dyDescent="0.35">
      <c r="B12" s="29">
        <v>9</v>
      </c>
      <c r="C12" s="4" t="s">
        <v>130</v>
      </c>
      <c r="D12" s="12">
        <f>D11*D8</f>
        <v>0</v>
      </c>
      <c r="E12" s="14"/>
    </row>
    <row r="13" spans="2:6" ht="14.4" customHeight="1" x14ac:dyDescent="0.35">
      <c r="B13" s="29">
        <v>10</v>
      </c>
      <c r="C13" s="4" t="s">
        <v>131</v>
      </c>
      <c r="D13" s="11">
        <f>IFERROR(D11/D10,0)</f>
        <v>0</v>
      </c>
      <c r="E13" s="14"/>
    </row>
    <row r="14" spans="2:6" ht="14.4" customHeight="1" x14ac:dyDescent="0.35">
      <c r="B14" s="29">
        <v>11</v>
      </c>
      <c r="C14" s="4" t="s">
        <v>132</v>
      </c>
      <c r="D14" s="13">
        <f>IFERROR((D11/D10*D9),0)</f>
        <v>0</v>
      </c>
      <c r="E14" s="14"/>
    </row>
    <row r="15" spans="2:6" ht="14.4" customHeight="1" x14ac:dyDescent="0.35">
      <c r="B15" s="29">
        <v>12</v>
      </c>
      <c r="C15" s="4" t="s">
        <v>133</v>
      </c>
      <c r="D15" s="41"/>
      <c r="E15" s="14"/>
      <c r="F15" t="s">
        <v>134</v>
      </c>
    </row>
    <row r="16" spans="2:6" ht="14.4" customHeight="1" x14ac:dyDescent="0.35">
      <c r="B16" s="29">
        <v>13</v>
      </c>
      <c r="C16" s="4" t="s">
        <v>135</v>
      </c>
      <c r="D16" s="12">
        <f>D15*(365/7)*36</f>
        <v>0</v>
      </c>
      <c r="E16" s="14"/>
    </row>
    <row r="17" spans="2:12" ht="14.4" customHeight="1" x14ac:dyDescent="0.35">
      <c r="B17" s="29">
        <v>14</v>
      </c>
      <c r="C17" s="4" t="str">
        <f>"Netto roosteruren groepsbegeleiders op de groep TIJDENS de "&amp;TEXT(D11,"#.###")&amp;" openingsuren per jaar"</f>
        <v>Netto roosteruren groepsbegeleiders op de groep TIJDENS de  openingsuren per jaar</v>
      </c>
      <c r="D17" s="43"/>
      <c r="E17" s="14"/>
      <c r="F17" t="s">
        <v>136</v>
      </c>
    </row>
    <row r="18" spans="2:12" ht="14.4" customHeight="1" x14ac:dyDescent="0.35">
      <c r="B18" s="29">
        <v>15</v>
      </c>
      <c r="C18" s="4" t="s">
        <v>137</v>
      </c>
      <c r="D18" s="44"/>
      <c r="E18" s="14"/>
      <c r="F18" t="s">
        <v>138</v>
      </c>
    </row>
    <row r="19" spans="2:12" ht="14.4" customHeight="1" x14ac:dyDescent="0.35">
      <c r="B19" s="29">
        <v>16</v>
      </c>
      <c r="C19" s="4" t="s">
        <v>139</v>
      </c>
      <c r="D19" s="12">
        <f>D18*D14</f>
        <v>0</v>
      </c>
      <c r="E19" s="14"/>
    </row>
    <row r="20" spans="2:12" ht="14.4" customHeight="1" x14ac:dyDescent="0.35">
      <c r="B20" s="29">
        <v>17</v>
      </c>
      <c r="C20" s="4" t="s">
        <v>140</v>
      </c>
      <c r="D20" s="12" t="str">
        <f>IF(COUNTA(D17:D18)=2,D16-D17-D18,"")</f>
        <v/>
      </c>
      <c r="E20" s="14"/>
    </row>
    <row r="21" spans="2:12" ht="14.4" customHeight="1" x14ac:dyDescent="0.35">
      <c r="B21" s="29">
        <v>18</v>
      </c>
      <c r="C21" s="6" t="s">
        <v>141</v>
      </c>
      <c r="D21" s="12" t="str">
        <f>IFERROR((D17+D19)/D15,"")</f>
        <v/>
      </c>
      <c r="E21" s="14"/>
      <c r="F21" s="61" t="str">
        <f>IF(COUNTA(D17:D18,D15)=3," check: kloppen deze twee oranje waarden met jullie administratie?","")</f>
        <v/>
      </c>
      <c r="G21" s="61"/>
      <c r="H21" s="61"/>
      <c r="I21" s="61"/>
      <c r="J21" s="61"/>
      <c r="K21" s="61"/>
      <c r="L21" s="61"/>
    </row>
    <row r="22" spans="2:12" ht="14.4" customHeight="1" x14ac:dyDescent="0.35">
      <c r="B22" s="29">
        <v>19</v>
      </c>
      <c r="C22" s="6" t="s">
        <v>142</v>
      </c>
      <c r="D22" s="56" t="str">
        <f>IFERROR(D21/1878,"")</f>
        <v/>
      </c>
      <c r="E22" s="14"/>
      <c r="F22" s="61"/>
      <c r="G22" s="61"/>
      <c r="H22" s="61"/>
      <c r="I22" s="61"/>
      <c r="J22" s="61"/>
      <c r="K22" s="61"/>
      <c r="L22" s="61"/>
    </row>
    <row r="23" spans="2:12" ht="18" x14ac:dyDescent="0.35">
      <c r="B23" s="29">
        <v>20</v>
      </c>
      <c r="C23" s="5" t="s">
        <v>143</v>
      </c>
      <c r="D23" s="38" t="str">
        <f>IFERROR(IF(D17/D11/D8&lt;Lijsten!F3,Lijsten!F3,IF(D17/D11/D8&gt;Lijsten!G6,Lijsten!G6,D17/D11/D8)),"")</f>
        <v/>
      </c>
      <c r="E23" s="14"/>
      <c r="G23" s="26"/>
      <c r="H23" s="26"/>
      <c r="I23" s="26"/>
      <c r="J23" s="26"/>
      <c r="K23" s="26"/>
      <c r="L23" s="26"/>
    </row>
    <row r="24" spans="2:12" ht="14.4" customHeight="1" x14ac:dyDescent="0.35">
      <c r="B24" s="29">
        <v>21</v>
      </c>
      <c r="C24" s="4" t="s">
        <v>144</v>
      </c>
      <c r="D24" s="32" t="str">
        <f>IFERROR(IF(D23&gt;0,(D23-INDEX(Lijsten!$F$3:$K$6,MATCH(D23,Lijsten!$F$3:$F$6,1),6))/INDEX(Lijsten!$F$3:$K$6,MATCH(D23,Lijsten!$F$3:$F$6,1),5)*4,""),"")</f>
        <v/>
      </c>
      <c r="E24" s="14"/>
      <c r="F24" t="s">
        <v>145</v>
      </c>
      <c r="G24" s="26"/>
      <c r="H24" s="26"/>
      <c r="I24" s="26"/>
      <c r="J24" s="26"/>
      <c r="K24" s="26"/>
      <c r="L24" s="26"/>
    </row>
    <row r="25" spans="2:12" x14ac:dyDescent="0.3">
      <c r="F25" s="28" t="s">
        <v>146</v>
      </c>
    </row>
    <row r="26" spans="2:12" ht="18" x14ac:dyDescent="0.35">
      <c r="C26" s="26" t="str">
        <f>IFERROR(IF(D23&gt;0,"Intensiteit: '"&amp;INDEX(Lijsten!$F$3:$L$6,MATCH($D$23,Lijsten!F3:F6,1),3)&amp;"'. Bandbreedte begeleidingsintensiteit: "&amp;INDEX(Lijsten!$F$3:$L$6,MATCH($D$23,Lijsten!F3:F6,1),4)&amp;".   Tarief: "&amp;TEXT(INDEX(Lijsten!$F$3:$L$6,MATCH(D23,Lijsten!F3:F6,1),7),"€00,00")&amp; " per uur","Vul alle grijze velden in om de intensiteitsbepaling te zien."),"Vul alle grijze velden in om de intensiteitsbepaling te zien.")</f>
        <v>Vul alle grijze velden in om de intensiteitsbepaling te zien.</v>
      </c>
    </row>
    <row r="28" spans="2:12" x14ac:dyDescent="0.3">
      <c r="D28" s="8"/>
    </row>
    <row r="29" spans="2:12" x14ac:dyDescent="0.3">
      <c r="C29" s="10"/>
    </row>
  </sheetData>
  <sheetProtection algorithmName="SHA-512" hashValue="7yXw9CozKIAXZ/gNgtkNa5fNrmxgnRcoWVhBwuq54zpAkEmJcntSBkS/Dp2dIbPmQfiBHoiaB6MuG620+F23Ew==" saltValue="NuuXmaLflRRwhHDxbNl6kw==" spinCount="100000" sheet="1" objects="1" scenarios="1" formatColumns="0" formatRows="0"/>
  <mergeCells count="1">
    <mergeCell ref="F21:L22"/>
  </mergeCells>
  <conditionalFormatting sqref="D4:D7 D9:D11 D15 D17:D19">
    <cfRule type="expression" dxfId="140" priority="3">
      <formula>D4=""</formula>
    </cfRule>
  </conditionalFormatting>
  <conditionalFormatting sqref="D21:D22">
    <cfRule type="expression" dxfId="139" priority="2">
      <formula>AND($D$15&gt;0,$D$17&gt;0,$D$19&gt;0,$D$21&gt;0)</formula>
    </cfRule>
  </conditionalFormatting>
  <conditionalFormatting sqref="F21:L22">
    <cfRule type="expression" dxfId="138" priority="1">
      <formula>COUNTA($D$17:$D$18,$D$15)=3</formula>
    </cfRule>
  </conditionalFormatting>
  <dataValidations count="4">
    <dataValidation type="list" allowBlank="1" showInputMessage="1" showErrorMessage="1" sqref="D7" xr:uid="{5DCFA588-5120-4C4A-BA69-E96D8F2B9E9E}">
      <formula1>bezetting</formula1>
    </dataValidation>
    <dataValidation type="list" allowBlank="1" showInputMessage="1" showErrorMessage="1" sqref="D15 D6" xr:uid="{86175A1D-E415-49C3-98D7-894AA2C56FAF}">
      <formula1>bez</formula1>
    </dataValidation>
    <dataValidation allowBlank="1" showInputMessage="1" showErrorMessage="1" sqref="D10" xr:uid="{F39E6D5B-182C-4E34-9155-354E5073B215}"/>
    <dataValidation type="list" allowBlank="1" showInputMessage="1" showErrorMessage="1" sqref="D9" xr:uid="{7FD6060E-D3E9-4359-AC6F-9771C65E78E1}">
      <formula1>dag</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1BAB378C0735746AF63EB6F528523A9" ma:contentTypeVersion="17" ma:contentTypeDescription="Een nieuw document maken." ma:contentTypeScope="" ma:versionID="a8c195a54e27db0b91a40cbdb53b4f0b">
  <xsd:schema xmlns:xsd="http://www.w3.org/2001/XMLSchema" xmlns:xs="http://www.w3.org/2001/XMLSchema" xmlns:p="http://schemas.microsoft.com/office/2006/metadata/properties" xmlns:ns2="72831109-93e2-45f4-9ef2-f68b578c7fc0" xmlns:ns3="93ccd8f4-8b3b-401f-9181-a7e3484732b7" targetNamespace="http://schemas.microsoft.com/office/2006/metadata/properties" ma:root="true" ma:fieldsID="241907201954947daed3a109219e437f" ns2:_="" ns3:_="">
    <xsd:import namespace="72831109-93e2-45f4-9ef2-f68b578c7fc0"/>
    <xsd:import namespace="93ccd8f4-8b3b-401f-9181-a7e3484732b7"/>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831109-93e2-45f4-9ef2-f68b578c7f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b4ade715-ca9d-4ad3-8308-0170b3290e0b"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3ccd8f4-8b3b-401f-9181-a7e3484732b7"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f5719a35-a0cc-4b04-96c1-5f57b40ad792}" ma:internalName="TaxCatchAll" ma:showField="CatchAllData" ma:web="93ccd8f4-8b3b-401f-9181-a7e3484732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2831109-93e2-45f4-9ef2-f68b578c7fc0">
      <Terms xmlns="http://schemas.microsoft.com/office/infopath/2007/PartnerControls"/>
    </lcf76f155ced4ddcb4097134ff3c332f>
    <TaxCatchAll xmlns="93ccd8f4-8b3b-401f-9181-a7e3484732b7" xsi:nil="true"/>
  </documentManagement>
</p:properties>
</file>

<file path=customXml/itemProps1.xml><?xml version="1.0" encoding="utf-8"?>
<ds:datastoreItem xmlns:ds="http://schemas.openxmlformats.org/officeDocument/2006/customXml" ds:itemID="{F76DA4B6-CC3E-4C94-B3AA-4A3FADC8A8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831109-93e2-45f4-9ef2-f68b578c7fc0"/>
    <ds:schemaRef ds:uri="93ccd8f4-8b3b-401f-9181-a7e3484732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7605C0-5284-49BA-A49B-E6BF1688775D}">
  <ds:schemaRefs>
    <ds:schemaRef ds:uri="http://schemas.microsoft.com/sharepoint/v3/contenttype/forms"/>
  </ds:schemaRefs>
</ds:datastoreItem>
</file>

<file path=customXml/itemProps3.xml><?xml version="1.0" encoding="utf-8"?>
<ds:datastoreItem xmlns:ds="http://schemas.openxmlformats.org/officeDocument/2006/customXml" ds:itemID="{5C221AD5-E85A-48DD-8572-CA63FB16572A}">
  <ds:schemaRefs>
    <ds:schemaRef ds:uri="http://schemas.microsoft.com/office/2006/metadata/properties"/>
    <ds:schemaRef ds:uri="http://schemas.microsoft.com/office/infopath/2007/PartnerControls"/>
    <ds:schemaRef ds:uri="72831109-93e2-45f4-9ef2-f68b578c7fc0"/>
    <ds:schemaRef ds:uri="93ccd8f4-8b3b-401f-9181-a7e3484732b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55</vt:i4>
      </vt:variant>
      <vt:variant>
        <vt:lpstr>Benoemde bereiken</vt:lpstr>
      </vt:variant>
      <vt:variant>
        <vt:i4>57</vt:i4>
      </vt:variant>
    </vt:vector>
  </HeadingPairs>
  <TitlesOfParts>
    <vt:vector size="112" baseType="lpstr">
      <vt:lpstr>Versiebeheer</vt:lpstr>
      <vt:lpstr>Algemene instructie</vt:lpstr>
      <vt:lpstr>Invulinstructie per vraag</vt:lpstr>
      <vt:lpstr>Verzamelblad</vt:lpstr>
      <vt:lpstr>Lijsten</vt:lpstr>
      <vt:lpstr>Groepsaanbod groep 1</vt:lpstr>
      <vt:lpstr>Groepsaanbod groep 2</vt:lpstr>
      <vt:lpstr>Groepsaanbod groep 3</vt:lpstr>
      <vt:lpstr>Groepsaanbod groep 4</vt:lpstr>
      <vt:lpstr>Groepsaanbod groep 5</vt:lpstr>
      <vt:lpstr>Groepsaanbod groep 6</vt:lpstr>
      <vt:lpstr>Groepsaanbod groep 7</vt:lpstr>
      <vt:lpstr>Groepsaanbod groep 8</vt:lpstr>
      <vt:lpstr>Groepsaanbod groep 9</vt:lpstr>
      <vt:lpstr>Groepsaanbod groep 10</vt:lpstr>
      <vt:lpstr>Groepsaanbod groep 11</vt:lpstr>
      <vt:lpstr>Groepsaanbod groep 12</vt:lpstr>
      <vt:lpstr>Groepsaanbod groep 13</vt:lpstr>
      <vt:lpstr>Groepsaanbod groep 14</vt:lpstr>
      <vt:lpstr>Groepsaanbod groep 15</vt:lpstr>
      <vt:lpstr>Groepsaanbod groep 16</vt:lpstr>
      <vt:lpstr>Groepsaanbod groep 17</vt:lpstr>
      <vt:lpstr>Groepsaanbod groep 18</vt:lpstr>
      <vt:lpstr>Groepsaanbod groep 19</vt:lpstr>
      <vt:lpstr>Groepsaanbod groep 20</vt:lpstr>
      <vt:lpstr>Groepsaanbod groep 21</vt:lpstr>
      <vt:lpstr>Groepsaanbod groep 22</vt:lpstr>
      <vt:lpstr>Groepsaanbod groep 23</vt:lpstr>
      <vt:lpstr>Groepsaanbod groep 24</vt:lpstr>
      <vt:lpstr>Groepsaanbod groep 25</vt:lpstr>
      <vt:lpstr>Groepsaanbod groep 26</vt:lpstr>
      <vt:lpstr>Groepsaanbod groep 27</vt:lpstr>
      <vt:lpstr>Groepsaanbod groep 28</vt:lpstr>
      <vt:lpstr>Groepsaanbod groep 29</vt:lpstr>
      <vt:lpstr>Groepsaanbod groep 30</vt:lpstr>
      <vt:lpstr>Groepsaanbod groep 31</vt:lpstr>
      <vt:lpstr>Groepsaanbod groep 32</vt:lpstr>
      <vt:lpstr>Groepsaanbod groep 33</vt:lpstr>
      <vt:lpstr>Groepsaanbod groep 34</vt:lpstr>
      <vt:lpstr>Groepsaanbod groep 35</vt:lpstr>
      <vt:lpstr>Groepsaanbod groep 36</vt:lpstr>
      <vt:lpstr>Groepsaanbod groep 37</vt:lpstr>
      <vt:lpstr>Groepsaanbod groep 38</vt:lpstr>
      <vt:lpstr>Groepsaanbod groep 39</vt:lpstr>
      <vt:lpstr>Groepsaanbod groep 40</vt:lpstr>
      <vt:lpstr>Groepsaanbod groep 41</vt:lpstr>
      <vt:lpstr>Groepsaanbod groep 42</vt:lpstr>
      <vt:lpstr>Groepsaanbod groep 43</vt:lpstr>
      <vt:lpstr>Groepsaanbod groep 44</vt:lpstr>
      <vt:lpstr>Groepsaanbod groep 45</vt:lpstr>
      <vt:lpstr>Groepsaanbod groep 46</vt:lpstr>
      <vt:lpstr>Groepsaanbod groep 47</vt:lpstr>
      <vt:lpstr>Groepsaanbod groep 48</vt:lpstr>
      <vt:lpstr>Groepsaanbod groep 49</vt:lpstr>
      <vt:lpstr>Groepsaanbod groep 50</vt:lpstr>
      <vt:lpstr>'Algemene instructie'!Afdrukbereik</vt:lpstr>
      <vt:lpstr>'Groepsaanbod groep 1'!Afdrukbereik</vt:lpstr>
      <vt:lpstr>'Groepsaanbod groep 10'!Afdrukbereik</vt:lpstr>
      <vt:lpstr>'Groepsaanbod groep 11'!Afdrukbereik</vt:lpstr>
      <vt:lpstr>'Groepsaanbod groep 12'!Afdrukbereik</vt:lpstr>
      <vt:lpstr>'Groepsaanbod groep 13'!Afdrukbereik</vt:lpstr>
      <vt:lpstr>'Groepsaanbod groep 14'!Afdrukbereik</vt:lpstr>
      <vt:lpstr>'Groepsaanbod groep 15'!Afdrukbereik</vt:lpstr>
      <vt:lpstr>'Groepsaanbod groep 16'!Afdrukbereik</vt:lpstr>
      <vt:lpstr>'Groepsaanbod groep 17'!Afdrukbereik</vt:lpstr>
      <vt:lpstr>'Groepsaanbod groep 18'!Afdrukbereik</vt:lpstr>
      <vt:lpstr>'Groepsaanbod groep 19'!Afdrukbereik</vt:lpstr>
      <vt:lpstr>'Groepsaanbod groep 2'!Afdrukbereik</vt:lpstr>
      <vt:lpstr>'Groepsaanbod groep 20'!Afdrukbereik</vt:lpstr>
      <vt:lpstr>'Groepsaanbod groep 21'!Afdrukbereik</vt:lpstr>
      <vt:lpstr>'Groepsaanbod groep 22'!Afdrukbereik</vt:lpstr>
      <vt:lpstr>'Groepsaanbod groep 23'!Afdrukbereik</vt:lpstr>
      <vt:lpstr>'Groepsaanbod groep 24'!Afdrukbereik</vt:lpstr>
      <vt:lpstr>'Groepsaanbod groep 25'!Afdrukbereik</vt:lpstr>
      <vt:lpstr>'Groepsaanbod groep 26'!Afdrukbereik</vt:lpstr>
      <vt:lpstr>'Groepsaanbod groep 27'!Afdrukbereik</vt:lpstr>
      <vt:lpstr>'Groepsaanbod groep 28'!Afdrukbereik</vt:lpstr>
      <vt:lpstr>'Groepsaanbod groep 29'!Afdrukbereik</vt:lpstr>
      <vt:lpstr>'Groepsaanbod groep 3'!Afdrukbereik</vt:lpstr>
      <vt:lpstr>'Groepsaanbod groep 30'!Afdrukbereik</vt:lpstr>
      <vt:lpstr>'Groepsaanbod groep 31'!Afdrukbereik</vt:lpstr>
      <vt:lpstr>'Groepsaanbod groep 32'!Afdrukbereik</vt:lpstr>
      <vt:lpstr>'Groepsaanbod groep 33'!Afdrukbereik</vt:lpstr>
      <vt:lpstr>'Groepsaanbod groep 34'!Afdrukbereik</vt:lpstr>
      <vt:lpstr>'Groepsaanbod groep 35'!Afdrukbereik</vt:lpstr>
      <vt:lpstr>'Groepsaanbod groep 36'!Afdrukbereik</vt:lpstr>
      <vt:lpstr>'Groepsaanbod groep 37'!Afdrukbereik</vt:lpstr>
      <vt:lpstr>'Groepsaanbod groep 38'!Afdrukbereik</vt:lpstr>
      <vt:lpstr>'Groepsaanbod groep 39'!Afdrukbereik</vt:lpstr>
      <vt:lpstr>'Groepsaanbod groep 4'!Afdrukbereik</vt:lpstr>
      <vt:lpstr>'Groepsaanbod groep 40'!Afdrukbereik</vt:lpstr>
      <vt:lpstr>'Groepsaanbod groep 41'!Afdrukbereik</vt:lpstr>
      <vt:lpstr>'Groepsaanbod groep 42'!Afdrukbereik</vt:lpstr>
      <vt:lpstr>'Groepsaanbod groep 43'!Afdrukbereik</vt:lpstr>
      <vt:lpstr>'Groepsaanbod groep 44'!Afdrukbereik</vt:lpstr>
      <vt:lpstr>'Groepsaanbod groep 45'!Afdrukbereik</vt:lpstr>
      <vt:lpstr>'Groepsaanbod groep 46'!Afdrukbereik</vt:lpstr>
      <vt:lpstr>'Groepsaanbod groep 47'!Afdrukbereik</vt:lpstr>
      <vt:lpstr>'Groepsaanbod groep 48'!Afdrukbereik</vt:lpstr>
      <vt:lpstr>'Groepsaanbod groep 49'!Afdrukbereik</vt:lpstr>
      <vt:lpstr>'Groepsaanbod groep 5'!Afdrukbereik</vt:lpstr>
      <vt:lpstr>'Groepsaanbod groep 50'!Afdrukbereik</vt:lpstr>
      <vt:lpstr>'Groepsaanbod groep 6'!Afdrukbereik</vt:lpstr>
      <vt:lpstr>'Groepsaanbod groep 7'!Afdrukbereik</vt:lpstr>
      <vt:lpstr>'Groepsaanbod groep 8'!Afdrukbereik</vt:lpstr>
      <vt:lpstr>'Groepsaanbod groep 9'!Afdrukbereik</vt:lpstr>
      <vt:lpstr>'Invulinstructie per vraag'!Afdrukbereik</vt:lpstr>
      <vt:lpstr>bez</vt:lpstr>
      <vt:lpstr>bezetting</vt:lpstr>
      <vt:lpstr>cap</vt:lpstr>
      <vt:lpstr>dag</vt:lpstr>
      <vt:lpstr>ja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Bijleveld Advies</dc:creator>
  <cp:keywords/>
  <dc:description/>
  <cp:lastModifiedBy>Vera Velhorst</cp:lastModifiedBy>
  <cp:revision/>
  <dcterms:created xsi:type="dcterms:W3CDTF">2018-04-24T11:48:23Z</dcterms:created>
  <dcterms:modified xsi:type="dcterms:W3CDTF">2023-11-06T13:21:29Z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0x010100F1BAB378C0735746AF63EB6F528523A9</vt:lpwstr>
  </property>
  <property fmtid="{D5CDD505-2E9C-101B-9397-08002B2CF9AE}" pid="3" name="MediaServiceImageTags">
    <vt:lpwstr/>
  </property>
</Properties>
</file>