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https://rsjijsselland.sharepoint.com/sites/RSJData/Gedeelde documenten/Inkoop/Databestanden/Rekentools wonen, verblijf en groepsaanbod/"/>
    </mc:Choice>
  </mc:AlternateContent>
  <xr:revisionPtr revIDLastSave="10" documentId="8_{08B45A35-EA18-470E-8547-33B91DD5DC8E}" xr6:coauthVersionLast="47" xr6:coauthVersionMax="47" xr10:uidLastSave="{30398DA3-7FF4-4C9C-95C3-0E5D41E88D00}"/>
  <workbookProtection workbookAlgorithmName="SHA-512" workbookHashValue="is0AkKXViKtmg7wZc3A/A+uSqruaP4TMWbyVUGxEdfLAgyoDh1Hp2uv9cdoKfQCgowN7injKGhpTRMf6KRvyKw==" workbookSaltValue="mKLTHW3DxNN7Jqy6RQWFtA==" workbookSpinCount="100000" lockStructure="1"/>
  <bookViews>
    <workbookView xWindow="-28920" yWindow="-120" windowWidth="29040" windowHeight="15840" tabRatio="855" activeTab="5" xr2:uid="{DEC89382-DB95-46DD-83DE-9C99EBC2AA45}"/>
  </bookViews>
  <sheets>
    <sheet name="Versiebeheer" sheetId="27" r:id="rId1"/>
    <sheet name="Algemene instructie" sheetId="272" r:id="rId2"/>
    <sheet name="Invulinstructie" sheetId="273" r:id="rId3"/>
    <sheet name="Verzamelblad" sheetId="59" r:id="rId4"/>
    <sheet name="Lijsten" sheetId="55" state="hidden" r:id="rId5"/>
    <sheet name="Verblijfsgroep 1" sheetId="57" r:id="rId6"/>
    <sheet name="Verblijfsgroep 2" sheetId="421" r:id="rId7"/>
    <sheet name="Verblijfsgroep 3" sheetId="422" r:id="rId8"/>
    <sheet name="Verblijfsgroep 4" sheetId="423" r:id="rId9"/>
    <sheet name="Verblijfsgroep 5" sheetId="424" r:id="rId10"/>
    <sheet name="Verblijfsgroep 6" sheetId="425" r:id="rId11"/>
    <sheet name="Verblijfsgroep 7" sheetId="426" r:id="rId12"/>
    <sheet name="Verblijfsgroep 8" sheetId="427" r:id="rId13"/>
    <sheet name="Verblijfsgroep 9" sheetId="428" r:id="rId14"/>
    <sheet name="Verblijfsgroep 10" sheetId="429" r:id="rId15"/>
    <sheet name="Verblijfsgroep 11" sheetId="430" r:id="rId16"/>
    <sheet name="Verblijfsgroep 12" sheetId="431" r:id="rId17"/>
    <sheet name="Verblijfsgroep 13" sheetId="432" r:id="rId18"/>
    <sheet name="Verblijfsgroep 14" sheetId="433" r:id="rId19"/>
    <sheet name="Verblijfsgroep 15" sheetId="434" r:id="rId20"/>
    <sheet name="Verblijfsgroep 16" sheetId="435" r:id="rId21"/>
    <sheet name="Verblijfsgroep 17" sheetId="436" r:id="rId22"/>
    <sheet name="Verblijfsgroep 18" sheetId="437" r:id="rId23"/>
    <sheet name="Verblijfsgroep 19" sheetId="438" r:id="rId24"/>
    <sheet name="Verblijfsgroep 20" sheetId="439" r:id="rId25"/>
    <sheet name="Verblijfsgroep 21" sheetId="440" r:id="rId26"/>
    <sheet name="Verblijfsgroep 22" sheetId="441" r:id="rId27"/>
    <sheet name="Verblijfsgroep 23" sheetId="442" r:id="rId28"/>
    <sheet name="Verblijfsgroep 24" sheetId="443" r:id="rId29"/>
    <sheet name="Verblijfsgroep 25" sheetId="444" r:id="rId30"/>
    <sheet name="Verblijfsgroep 26" sheetId="445" r:id="rId31"/>
    <sheet name="Verblijfsgroep 27" sheetId="446" r:id="rId32"/>
    <sheet name="Verblijfsgroep 28" sheetId="447" r:id="rId33"/>
    <sheet name="Verblijfsgroep 29" sheetId="448" r:id="rId34"/>
    <sheet name="Verblijfsgroep 30" sheetId="449" r:id="rId35"/>
    <sheet name="Verblijfsgroep 31" sheetId="450" r:id="rId36"/>
    <sheet name="Verblijfsgroep 32" sheetId="451" r:id="rId37"/>
    <sheet name="Verblijfsgroep 33" sheetId="452" r:id="rId38"/>
    <sheet name="Verblijfsgroep 34" sheetId="453" r:id="rId39"/>
    <sheet name="Verblijfsgroep 35" sheetId="454" r:id="rId40"/>
    <sheet name="Verblijfsgroep 36" sheetId="455" r:id="rId41"/>
    <sheet name="Verblijfsgroep 37" sheetId="456" r:id="rId42"/>
    <sheet name="Verblijfsgroep 38" sheetId="457" r:id="rId43"/>
    <sheet name="Verblijfsgroep 39" sheetId="458" r:id="rId44"/>
    <sheet name="Verblijfsgroep 40" sheetId="459" r:id="rId45"/>
    <sheet name="Verblijfsgroep 41" sheetId="460" r:id="rId46"/>
    <sheet name="Verblijfsgroep 42" sheetId="461" r:id="rId47"/>
    <sheet name="Verblijfsgroep 43" sheetId="462" r:id="rId48"/>
    <sheet name="Verblijfsgroep 44" sheetId="463" r:id="rId49"/>
    <sheet name="Verblijfsgroep 45" sheetId="464" r:id="rId50"/>
    <sheet name="Verblijfsgroep 46" sheetId="465" r:id="rId51"/>
    <sheet name="Verblijfsgroep 47" sheetId="466" r:id="rId52"/>
    <sheet name="Verblijfsgroep 48" sheetId="467" r:id="rId53"/>
    <sheet name="Verblijfsgroep 49" sheetId="468" r:id="rId54"/>
    <sheet name="Verblijfsgroep 50" sheetId="469" r:id="rId55"/>
  </sheets>
  <definedNames>
    <definedName name="_xlnm.Print_Area" localSheetId="2">Invulinstructie!$A$1:$D$23</definedName>
    <definedName name="_xlnm.Print_Area" localSheetId="5">'Verblijfsgroep 1'!$C$2:$D$21</definedName>
    <definedName name="_xlnm.Print_Area" localSheetId="14">'Verblijfsgroep 10'!$C$2:$D$21</definedName>
    <definedName name="_xlnm.Print_Area" localSheetId="15">'Verblijfsgroep 11'!$C$2:$D$21</definedName>
    <definedName name="_xlnm.Print_Area" localSheetId="16">'Verblijfsgroep 12'!$C$2:$D$21</definedName>
    <definedName name="_xlnm.Print_Area" localSheetId="17">'Verblijfsgroep 13'!$C$2:$D$21</definedName>
    <definedName name="_xlnm.Print_Area" localSheetId="18">'Verblijfsgroep 14'!$C$2:$D$21</definedName>
    <definedName name="_xlnm.Print_Area" localSheetId="19">'Verblijfsgroep 15'!$C$2:$D$21</definedName>
    <definedName name="_xlnm.Print_Area" localSheetId="20">'Verblijfsgroep 16'!$C$2:$D$21</definedName>
    <definedName name="_xlnm.Print_Area" localSheetId="21">'Verblijfsgroep 17'!$C$2:$D$21</definedName>
    <definedName name="_xlnm.Print_Area" localSheetId="22">'Verblijfsgroep 18'!$C$2:$D$21</definedName>
    <definedName name="_xlnm.Print_Area" localSheetId="23">'Verblijfsgroep 19'!$C$2:$D$21</definedName>
    <definedName name="_xlnm.Print_Area" localSheetId="6">'Verblijfsgroep 2'!$C$2:$D$21</definedName>
    <definedName name="_xlnm.Print_Area" localSheetId="24">'Verblijfsgroep 20'!$C$2:$D$21</definedName>
    <definedName name="_xlnm.Print_Area" localSheetId="25">'Verblijfsgroep 21'!$C$2:$D$21</definedName>
    <definedName name="_xlnm.Print_Area" localSheetId="26">'Verblijfsgroep 22'!$C$2:$D$21</definedName>
    <definedName name="_xlnm.Print_Area" localSheetId="27">'Verblijfsgroep 23'!$C$2:$D$21</definedName>
    <definedName name="_xlnm.Print_Area" localSheetId="28">'Verblijfsgroep 24'!$C$2:$D$21</definedName>
    <definedName name="_xlnm.Print_Area" localSheetId="29">'Verblijfsgroep 25'!$C$2:$D$21</definedName>
    <definedName name="_xlnm.Print_Area" localSheetId="30">'Verblijfsgroep 26'!$C$2:$D$21</definedName>
    <definedName name="_xlnm.Print_Area" localSheetId="31">'Verblijfsgroep 27'!$C$2:$D$21</definedName>
    <definedName name="_xlnm.Print_Area" localSheetId="32">'Verblijfsgroep 28'!$C$2:$D$21</definedName>
    <definedName name="_xlnm.Print_Area" localSheetId="33">'Verblijfsgroep 29'!$C$2:$D$21</definedName>
    <definedName name="_xlnm.Print_Area" localSheetId="7">'Verblijfsgroep 3'!$C$2:$D$21</definedName>
    <definedName name="_xlnm.Print_Area" localSheetId="34">'Verblijfsgroep 30'!$C$2:$D$21</definedName>
    <definedName name="_xlnm.Print_Area" localSheetId="35">'Verblijfsgroep 31'!$C$2:$D$21</definedName>
    <definedName name="_xlnm.Print_Area" localSheetId="36">'Verblijfsgroep 32'!$C$2:$D$21</definedName>
    <definedName name="_xlnm.Print_Area" localSheetId="37">'Verblijfsgroep 33'!$C$2:$D$21</definedName>
    <definedName name="_xlnm.Print_Area" localSheetId="38">'Verblijfsgroep 34'!$C$2:$D$21</definedName>
    <definedName name="_xlnm.Print_Area" localSheetId="39">'Verblijfsgroep 35'!$C$2:$D$21</definedName>
    <definedName name="_xlnm.Print_Area" localSheetId="40">'Verblijfsgroep 36'!$C$2:$D$21</definedName>
    <definedName name="_xlnm.Print_Area" localSheetId="41">'Verblijfsgroep 37'!$C$2:$D$21</definedName>
    <definedName name="_xlnm.Print_Area" localSheetId="42">'Verblijfsgroep 38'!$C$2:$D$21</definedName>
    <definedName name="_xlnm.Print_Area" localSheetId="43">'Verblijfsgroep 39'!$C$2:$D$21</definedName>
    <definedName name="_xlnm.Print_Area" localSheetId="8">'Verblijfsgroep 4'!$C$2:$D$21</definedName>
    <definedName name="_xlnm.Print_Area" localSheetId="44">'Verblijfsgroep 40'!$C$2:$D$21</definedName>
    <definedName name="_xlnm.Print_Area" localSheetId="45">'Verblijfsgroep 41'!$C$2:$D$21</definedName>
    <definedName name="_xlnm.Print_Area" localSheetId="46">'Verblijfsgroep 42'!$C$2:$D$21</definedName>
    <definedName name="_xlnm.Print_Area" localSheetId="47">'Verblijfsgroep 43'!$C$2:$D$21</definedName>
    <definedName name="_xlnm.Print_Area" localSheetId="48">'Verblijfsgroep 44'!$C$2:$D$21</definedName>
    <definedName name="_xlnm.Print_Area" localSheetId="49">'Verblijfsgroep 45'!$C$2:$D$21</definedName>
    <definedName name="_xlnm.Print_Area" localSheetId="50">'Verblijfsgroep 46'!$C$2:$D$21</definedName>
    <definedName name="_xlnm.Print_Area" localSheetId="51">'Verblijfsgroep 47'!$C$2:$D$21</definedName>
    <definedName name="_xlnm.Print_Area" localSheetId="52">'Verblijfsgroep 48'!$C$2:$D$21</definedName>
    <definedName name="_xlnm.Print_Area" localSheetId="53">'Verblijfsgroep 49'!$C$2:$D$21</definedName>
    <definedName name="_xlnm.Print_Area" localSheetId="9">'Verblijfsgroep 5'!$C$2:$D$21</definedName>
    <definedName name="_xlnm.Print_Area" localSheetId="54">'Verblijfsgroep 50'!$C$2:$D$21</definedName>
    <definedName name="_xlnm.Print_Area" localSheetId="10">'Verblijfsgroep 6'!$C$2:$D$21</definedName>
    <definedName name="_xlnm.Print_Area" localSheetId="11">'Verblijfsgroep 7'!$C$2:$D$21</definedName>
    <definedName name="_xlnm.Print_Area" localSheetId="12">'Verblijfsgroep 8'!$C$2:$D$21</definedName>
    <definedName name="_xlnm.Print_Area" localSheetId="13">'Verblijfsgroep 9'!$C$2:$D$21</definedName>
    <definedName name="_xlnm.Print_Area" localSheetId="3">Verzamelblad!$A$2:$J$55</definedName>
    <definedName name="bez">Lijsten!$O$3:$O$2002</definedName>
    <definedName name="bezetting">Lijsten!$U$3:$U$13</definedName>
    <definedName name="cap">Lijsten!$N$3:$N$109</definedName>
    <definedName name="dag">Lijsten!$A$3:$A$9</definedName>
    <definedName name="ja">Lijsten!$Q$2:$Q$4</definedName>
    <definedName name="nacht">Lijsten!$M$3:$M$5</definedName>
    <definedName name="type">Lijsten!$D$3:$D$9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 i="55" l="1"/>
  <c r="K5" i="55"/>
  <c r="K6" i="55"/>
  <c r="K7" i="55"/>
  <c r="K8" i="55"/>
  <c r="K9" i="55"/>
  <c r="K10" i="55"/>
  <c r="K3" i="55"/>
  <c r="J3" i="55"/>
  <c r="J4" i="55"/>
  <c r="J5" i="55"/>
  <c r="J6" i="55"/>
  <c r="J7" i="55"/>
  <c r="J8" i="55"/>
  <c r="J9" i="55"/>
  <c r="J10" i="55"/>
  <c r="D21" i="469" l="1"/>
  <c r="C24" i="469" s="1"/>
  <c r="D19" i="469"/>
  <c r="D18" i="469"/>
  <c r="F18" i="469" s="1"/>
  <c r="D17" i="469"/>
  <c r="F16" i="469"/>
  <c r="D15" i="469"/>
  <c r="D20" i="469" s="1"/>
  <c r="C14" i="469"/>
  <c r="C10" i="469"/>
  <c r="F9" i="469"/>
  <c r="D8" i="469"/>
  <c r="D12" i="469" s="1"/>
  <c r="C13" i="469" s="1"/>
  <c r="D21" i="468"/>
  <c r="D19" i="468"/>
  <c r="F18" i="468"/>
  <c r="D18" i="468"/>
  <c r="D17" i="468"/>
  <c r="F16" i="468"/>
  <c r="D15" i="468"/>
  <c r="D20" i="468" s="1"/>
  <c r="C14" i="468"/>
  <c r="C10" i="468"/>
  <c r="F9" i="468"/>
  <c r="D8" i="468"/>
  <c r="D12" i="468" s="1"/>
  <c r="C13" i="468" s="1"/>
  <c r="D21" i="467"/>
  <c r="D19" i="467"/>
  <c r="F18" i="467"/>
  <c r="D18" i="467"/>
  <c r="D17" i="467"/>
  <c r="F16" i="467"/>
  <c r="D15" i="467"/>
  <c r="D20" i="467" s="1"/>
  <c r="C14" i="467"/>
  <c r="C10" i="467"/>
  <c r="F9" i="467"/>
  <c r="D8" i="467"/>
  <c r="D12" i="467" s="1"/>
  <c r="C13" i="467" s="1"/>
  <c r="D21" i="466"/>
  <c r="D19" i="466"/>
  <c r="F18" i="466"/>
  <c r="D18" i="466"/>
  <c r="D17" i="466"/>
  <c r="F16" i="466"/>
  <c r="D15" i="466"/>
  <c r="D20" i="466" s="1"/>
  <c r="C14" i="466"/>
  <c r="C10" i="466"/>
  <c r="F9" i="466"/>
  <c r="D8" i="466"/>
  <c r="D12" i="466" s="1"/>
  <c r="C13" i="466" s="1"/>
  <c r="D21" i="465"/>
  <c r="D19" i="465"/>
  <c r="F18" i="465"/>
  <c r="D18" i="465"/>
  <c r="D17" i="465"/>
  <c r="F16" i="465"/>
  <c r="D15" i="465"/>
  <c r="D20" i="465" s="1"/>
  <c r="C14" i="465"/>
  <c r="C10" i="465"/>
  <c r="F9" i="465"/>
  <c r="D8" i="465"/>
  <c r="D12" i="465" s="1"/>
  <c r="C13" i="465" s="1"/>
  <c r="D21" i="464"/>
  <c r="D19" i="464"/>
  <c r="F18" i="464"/>
  <c r="D18" i="464"/>
  <c r="D17" i="464"/>
  <c r="F16" i="464"/>
  <c r="D15" i="464"/>
  <c r="D20" i="464" s="1"/>
  <c r="C14" i="464"/>
  <c r="C10" i="464"/>
  <c r="F9" i="464"/>
  <c r="D8" i="464"/>
  <c r="D12" i="464" s="1"/>
  <c r="C13" i="464" s="1"/>
  <c r="D21" i="463"/>
  <c r="D19" i="463"/>
  <c r="F18" i="463"/>
  <c r="D18" i="463"/>
  <c r="D17" i="463"/>
  <c r="F16" i="463"/>
  <c r="D15" i="463"/>
  <c r="D20" i="463" s="1"/>
  <c r="C14" i="463"/>
  <c r="C10" i="463"/>
  <c r="F9" i="463"/>
  <c r="D8" i="463"/>
  <c r="D12" i="463" s="1"/>
  <c r="C13" i="463" s="1"/>
  <c r="D21" i="462"/>
  <c r="D19" i="462"/>
  <c r="F18" i="462"/>
  <c r="D18" i="462"/>
  <c r="D17" i="462"/>
  <c r="F16" i="462"/>
  <c r="D15" i="462"/>
  <c r="D20" i="462" s="1"/>
  <c r="C14" i="462"/>
  <c r="C10" i="462"/>
  <c r="F9" i="462"/>
  <c r="D8" i="462"/>
  <c r="D12" i="462" s="1"/>
  <c r="C13" i="462" s="1"/>
  <c r="D21" i="461"/>
  <c r="D19" i="461"/>
  <c r="F18" i="461"/>
  <c r="D18" i="461"/>
  <c r="D17" i="461"/>
  <c r="F16" i="461"/>
  <c r="D15" i="461"/>
  <c r="D20" i="461" s="1"/>
  <c r="C14" i="461"/>
  <c r="C10" i="461"/>
  <c r="F9" i="461"/>
  <c r="D8" i="461"/>
  <c r="D12" i="461" s="1"/>
  <c r="C13" i="461" s="1"/>
  <c r="D21" i="460"/>
  <c r="D22" i="460" s="1"/>
  <c r="D19" i="460"/>
  <c r="F18" i="460"/>
  <c r="D18" i="460"/>
  <c r="D17" i="460"/>
  <c r="F16" i="460"/>
  <c r="D15" i="460"/>
  <c r="D20" i="460" s="1"/>
  <c r="C14" i="460"/>
  <c r="C10" i="460"/>
  <c r="F9" i="460"/>
  <c r="D8" i="460"/>
  <c r="D12" i="460" s="1"/>
  <c r="C13" i="460" s="1"/>
  <c r="D21" i="459"/>
  <c r="D22" i="459" s="1"/>
  <c r="D19" i="459"/>
  <c r="F18" i="459"/>
  <c r="D18" i="459"/>
  <c r="D17" i="459"/>
  <c r="F16" i="459"/>
  <c r="D15" i="459"/>
  <c r="D20" i="459" s="1"/>
  <c r="C14" i="459"/>
  <c r="C10" i="459"/>
  <c r="F9" i="459"/>
  <c r="D8" i="459"/>
  <c r="D12" i="459" s="1"/>
  <c r="C13" i="459" s="1"/>
  <c r="C24" i="458"/>
  <c r="D21" i="458"/>
  <c r="D22" i="458" s="1"/>
  <c r="D19" i="458"/>
  <c r="F18" i="458"/>
  <c r="D18" i="458"/>
  <c r="D17" i="458"/>
  <c r="F16" i="458"/>
  <c r="D15" i="458"/>
  <c r="D20" i="458" s="1"/>
  <c r="C14" i="458"/>
  <c r="C10" i="458"/>
  <c r="F9" i="458"/>
  <c r="D8" i="458"/>
  <c r="D12" i="458" s="1"/>
  <c r="C13" i="458" s="1"/>
  <c r="D21" i="457"/>
  <c r="D22" i="457" s="1"/>
  <c r="D19" i="457"/>
  <c r="F18" i="457"/>
  <c r="D18" i="457"/>
  <c r="D17" i="457"/>
  <c r="F16" i="457"/>
  <c r="D15" i="457"/>
  <c r="D20" i="457" s="1"/>
  <c r="C14" i="457"/>
  <c r="C10" i="457"/>
  <c r="F9" i="457"/>
  <c r="D8" i="457"/>
  <c r="D12" i="457" s="1"/>
  <c r="C13" i="457" s="1"/>
  <c r="D21" i="456"/>
  <c r="C24" i="456" s="1"/>
  <c r="D19" i="456"/>
  <c r="F18" i="456"/>
  <c r="D18" i="456"/>
  <c r="D17" i="456"/>
  <c r="F16" i="456"/>
  <c r="D15" i="456"/>
  <c r="D20" i="456" s="1"/>
  <c r="C14" i="456"/>
  <c r="C10" i="456"/>
  <c r="F9" i="456"/>
  <c r="D8" i="456"/>
  <c r="D12" i="456" s="1"/>
  <c r="C13" i="456" s="1"/>
  <c r="D21" i="455"/>
  <c r="C24" i="455" s="1"/>
  <c r="D19" i="455"/>
  <c r="F18" i="455"/>
  <c r="D18" i="455"/>
  <c r="D17" i="455"/>
  <c r="F16" i="455"/>
  <c r="D15" i="455"/>
  <c r="D20" i="455" s="1"/>
  <c r="C14" i="455"/>
  <c r="C10" i="455"/>
  <c r="F9" i="455"/>
  <c r="D8" i="455"/>
  <c r="D12" i="455" s="1"/>
  <c r="C13" i="455" s="1"/>
  <c r="D21" i="454"/>
  <c r="D22" i="454" s="1"/>
  <c r="D19" i="454"/>
  <c r="F18" i="454"/>
  <c r="D18" i="454"/>
  <c r="D17" i="454"/>
  <c r="F16" i="454"/>
  <c r="D15" i="454"/>
  <c r="D20" i="454" s="1"/>
  <c r="C14" i="454"/>
  <c r="C10" i="454"/>
  <c r="F9" i="454"/>
  <c r="D8" i="454"/>
  <c r="D12" i="454" s="1"/>
  <c r="C13" i="454" s="1"/>
  <c r="D21" i="453"/>
  <c r="C24" i="453" s="1"/>
  <c r="D19" i="453"/>
  <c r="D18" i="453"/>
  <c r="F18" i="453" s="1"/>
  <c r="D17" i="453"/>
  <c r="F16" i="453"/>
  <c r="D15" i="453"/>
  <c r="D20" i="453" s="1"/>
  <c r="C14" i="453"/>
  <c r="C10" i="453"/>
  <c r="F9" i="453"/>
  <c r="D8" i="453"/>
  <c r="D12" i="453" s="1"/>
  <c r="C13" i="453" s="1"/>
  <c r="D21" i="452"/>
  <c r="C24" i="452" s="1"/>
  <c r="D19" i="452"/>
  <c r="F18" i="452"/>
  <c r="D18" i="452"/>
  <c r="D17" i="452"/>
  <c r="F16" i="452"/>
  <c r="D15" i="452"/>
  <c r="D20" i="452" s="1"/>
  <c r="C14" i="452"/>
  <c r="C10" i="452"/>
  <c r="F9" i="452"/>
  <c r="D8" i="452"/>
  <c r="D12" i="452" s="1"/>
  <c r="C13" i="452" s="1"/>
  <c r="D21" i="451"/>
  <c r="C24" i="451" s="1"/>
  <c r="D19" i="451"/>
  <c r="F18" i="451"/>
  <c r="D18" i="451"/>
  <c r="D17" i="451"/>
  <c r="F16" i="451"/>
  <c r="D15" i="451"/>
  <c r="D20" i="451" s="1"/>
  <c r="C14" i="451"/>
  <c r="C10" i="451"/>
  <c r="F9" i="451"/>
  <c r="D8" i="451"/>
  <c r="D12" i="451" s="1"/>
  <c r="C13" i="451" s="1"/>
  <c r="D21" i="450"/>
  <c r="C24" i="450" s="1"/>
  <c r="D19" i="450"/>
  <c r="D18" i="450"/>
  <c r="F18" i="450" s="1"/>
  <c r="D17" i="450"/>
  <c r="F16" i="450"/>
  <c r="D15" i="450"/>
  <c r="D20" i="450" s="1"/>
  <c r="C14" i="450"/>
  <c r="C10" i="450"/>
  <c r="F9" i="450"/>
  <c r="D8" i="450"/>
  <c r="D12" i="450" s="1"/>
  <c r="C13" i="450" s="1"/>
  <c r="D21" i="449"/>
  <c r="C24" i="449" s="1"/>
  <c r="D19" i="449"/>
  <c r="D18" i="449"/>
  <c r="F18" i="449" s="1"/>
  <c r="D17" i="449"/>
  <c r="F16" i="449"/>
  <c r="D15" i="449"/>
  <c r="D20" i="449" s="1"/>
  <c r="C14" i="449"/>
  <c r="D12" i="449"/>
  <c r="C13" i="449" s="1"/>
  <c r="C10" i="449"/>
  <c r="F9" i="449"/>
  <c r="D8" i="449"/>
  <c r="D21" i="448"/>
  <c r="C24" i="448" s="1"/>
  <c r="D19" i="448"/>
  <c r="F18" i="448"/>
  <c r="D18" i="448"/>
  <c r="D17" i="448"/>
  <c r="F16" i="448"/>
  <c r="D15" i="448"/>
  <c r="D20" i="448" s="1"/>
  <c r="C14" i="448"/>
  <c r="D12" i="448"/>
  <c r="C13" i="448" s="1"/>
  <c r="C10" i="448"/>
  <c r="F9" i="448"/>
  <c r="D8" i="448"/>
  <c r="D21" i="447"/>
  <c r="C24" i="447" s="1"/>
  <c r="D19" i="447"/>
  <c r="D18" i="447"/>
  <c r="F18" i="447" s="1"/>
  <c r="D17" i="447"/>
  <c r="F16" i="447"/>
  <c r="D15" i="447"/>
  <c r="D20" i="447" s="1"/>
  <c r="C14" i="447"/>
  <c r="C10" i="447"/>
  <c r="F9" i="447"/>
  <c r="D8" i="447"/>
  <c r="D12" i="447" s="1"/>
  <c r="C13" i="447" s="1"/>
  <c r="D21" i="446"/>
  <c r="D22" i="446" s="1"/>
  <c r="D19" i="446"/>
  <c r="D18" i="446"/>
  <c r="F18" i="446" s="1"/>
  <c r="D17" i="446"/>
  <c r="F16" i="446"/>
  <c r="D15" i="446"/>
  <c r="D20" i="446" s="1"/>
  <c r="C14" i="446"/>
  <c r="C10" i="446"/>
  <c r="F9" i="446"/>
  <c r="D8" i="446"/>
  <c r="D12" i="446" s="1"/>
  <c r="C13" i="446" s="1"/>
  <c r="D21" i="445"/>
  <c r="C24" i="445" s="1"/>
  <c r="D19" i="445"/>
  <c r="D18" i="445"/>
  <c r="F18" i="445" s="1"/>
  <c r="D17" i="445"/>
  <c r="F16" i="445"/>
  <c r="D15" i="445"/>
  <c r="D20" i="445" s="1"/>
  <c r="C14" i="445"/>
  <c r="D12" i="445"/>
  <c r="C13" i="445" s="1"/>
  <c r="C10" i="445"/>
  <c r="F9" i="445"/>
  <c r="D8" i="445"/>
  <c r="D21" i="444"/>
  <c r="C24" i="444" s="1"/>
  <c r="D19" i="444"/>
  <c r="F18" i="444"/>
  <c r="D18" i="444"/>
  <c r="D17" i="444"/>
  <c r="F16" i="444"/>
  <c r="D15" i="444"/>
  <c r="D20" i="444" s="1"/>
  <c r="C14" i="444"/>
  <c r="D12" i="444"/>
  <c r="C13" i="444" s="1"/>
  <c r="C10" i="444"/>
  <c r="F9" i="444"/>
  <c r="D8" i="444"/>
  <c r="D21" i="443"/>
  <c r="D22" i="443" s="1"/>
  <c r="D19" i="443"/>
  <c r="D18" i="443"/>
  <c r="F18" i="443" s="1"/>
  <c r="D17" i="443"/>
  <c r="F16" i="443"/>
  <c r="D15" i="443"/>
  <c r="D20" i="443" s="1"/>
  <c r="C14" i="443"/>
  <c r="C10" i="443"/>
  <c r="F9" i="443"/>
  <c r="D8" i="443"/>
  <c r="D12" i="443" s="1"/>
  <c r="C13" i="443" s="1"/>
  <c r="D21" i="442"/>
  <c r="C24" i="442" s="1"/>
  <c r="D19" i="442"/>
  <c r="D18" i="442"/>
  <c r="F18" i="442" s="1"/>
  <c r="D17" i="442"/>
  <c r="F16" i="442"/>
  <c r="D15" i="442"/>
  <c r="D20" i="442" s="1"/>
  <c r="C14" i="442"/>
  <c r="C10" i="442"/>
  <c r="F9" i="442"/>
  <c r="D8" i="442"/>
  <c r="D12" i="442" s="1"/>
  <c r="C13" i="442" s="1"/>
  <c r="D21" i="441"/>
  <c r="C24" i="441" s="1"/>
  <c r="D19" i="441"/>
  <c r="D18" i="441"/>
  <c r="F18" i="441" s="1"/>
  <c r="D17" i="441"/>
  <c r="F16" i="441"/>
  <c r="D15" i="441"/>
  <c r="D20" i="441" s="1"/>
  <c r="C14" i="441"/>
  <c r="D12" i="441"/>
  <c r="C13" i="441" s="1"/>
  <c r="C10" i="441"/>
  <c r="F9" i="441"/>
  <c r="D8" i="441"/>
  <c r="D21" i="440"/>
  <c r="C24" i="440" s="1"/>
  <c r="D19" i="440"/>
  <c r="F18" i="440"/>
  <c r="D18" i="440"/>
  <c r="D17" i="440"/>
  <c r="F16" i="440"/>
  <c r="D15" i="440"/>
  <c r="D20" i="440" s="1"/>
  <c r="C14" i="440"/>
  <c r="C10" i="440"/>
  <c r="F9" i="440"/>
  <c r="D8" i="440"/>
  <c r="D12" i="440" s="1"/>
  <c r="C13" i="440" s="1"/>
  <c r="D21" i="439"/>
  <c r="C24" i="439" s="1"/>
  <c r="D19" i="439"/>
  <c r="D18" i="439"/>
  <c r="F18" i="439" s="1"/>
  <c r="D17" i="439"/>
  <c r="F16" i="439"/>
  <c r="D15" i="439"/>
  <c r="D20" i="439" s="1"/>
  <c r="C14" i="439"/>
  <c r="C10" i="439"/>
  <c r="F9" i="439"/>
  <c r="D8" i="439"/>
  <c r="D12" i="439" s="1"/>
  <c r="C13" i="439" s="1"/>
  <c r="D21" i="438"/>
  <c r="C24" i="438" s="1"/>
  <c r="D19" i="438"/>
  <c r="D18" i="438"/>
  <c r="F18" i="438" s="1"/>
  <c r="D17" i="438"/>
  <c r="F16" i="438"/>
  <c r="D15" i="438"/>
  <c r="D20" i="438" s="1"/>
  <c r="C14" i="438"/>
  <c r="D12" i="438"/>
  <c r="C13" i="438" s="1"/>
  <c r="C10" i="438"/>
  <c r="F9" i="438"/>
  <c r="D8" i="438"/>
  <c r="D21" i="437"/>
  <c r="C24" i="437" s="1"/>
  <c r="D19" i="437"/>
  <c r="D18" i="437"/>
  <c r="F18" i="437" s="1"/>
  <c r="D17" i="437"/>
  <c r="F16" i="437"/>
  <c r="D15" i="437"/>
  <c r="D20" i="437" s="1"/>
  <c r="C14" i="437"/>
  <c r="D12" i="437"/>
  <c r="C13" i="437" s="1"/>
  <c r="C10" i="437"/>
  <c r="F9" i="437"/>
  <c r="D8" i="437"/>
  <c r="D21" i="436"/>
  <c r="C24" i="436" s="1"/>
  <c r="D19" i="436"/>
  <c r="D18" i="436"/>
  <c r="F18" i="436" s="1"/>
  <c r="D17" i="436"/>
  <c r="F16" i="436"/>
  <c r="D15" i="436"/>
  <c r="D20" i="436" s="1"/>
  <c r="C14" i="436"/>
  <c r="C10" i="436"/>
  <c r="F9" i="436"/>
  <c r="D8" i="436"/>
  <c r="D12" i="436" s="1"/>
  <c r="C13" i="436" s="1"/>
  <c r="D21" i="435"/>
  <c r="C24" i="435" s="1"/>
  <c r="D19" i="435"/>
  <c r="D18" i="435"/>
  <c r="F18" i="435" s="1"/>
  <c r="D17" i="435"/>
  <c r="F16" i="435"/>
  <c r="D15" i="435"/>
  <c r="D20" i="435" s="1"/>
  <c r="C14" i="435"/>
  <c r="C10" i="435"/>
  <c r="F9" i="435"/>
  <c r="D8" i="435"/>
  <c r="D12" i="435" s="1"/>
  <c r="C13" i="435" s="1"/>
  <c r="D21" i="434"/>
  <c r="D22" i="434" s="1"/>
  <c r="D19" i="434"/>
  <c r="D18" i="434"/>
  <c r="F18" i="434" s="1"/>
  <c r="D17" i="434"/>
  <c r="F16" i="434"/>
  <c r="D15" i="434"/>
  <c r="D20" i="434" s="1"/>
  <c r="C14" i="434"/>
  <c r="D12" i="434"/>
  <c r="C13" i="434" s="1"/>
  <c r="C10" i="434"/>
  <c r="F9" i="434"/>
  <c r="D8" i="434"/>
  <c r="D21" i="433"/>
  <c r="C24" i="433" s="1"/>
  <c r="D19" i="433"/>
  <c r="D18" i="433"/>
  <c r="F18" i="433" s="1"/>
  <c r="D17" i="433"/>
  <c r="F16" i="433"/>
  <c r="D15" i="433"/>
  <c r="D20" i="433" s="1"/>
  <c r="C14" i="433"/>
  <c r="D12" i="433"/>
  <c r="C13" i="433" s="1"/>
  <c r="C10" i="433"/>
  <c r="F9" i="433"/>
  <c r="D8" i="433"/>
  <c r="D21" i="432"/>
  <c r="C24" i="432" s="1"/>
  <c r="D19" i="432"/>
  <c r="D18" i="432"/>
  <c r="F18" i="432" s="1"/>
  <c r="D17" i="432"/>
  <c r="F16" i="432"/>
  <c r="D15" i="432"/>
  <c r="D20" i="432" s="1"/>
  <c r="C14" i="432"/>
  <c r="C10" i="432"/>
  <c r="F9" i="432"/>
  <c r="D8" i="432"/>
  <c r="D12" i="432" s="1"/>
  <c r="C13" i="432" s="1"/>
  <c r="D21" i="431"/>
  <c r="C24" i="431" s="1"/>
  <c r="D19" i="431"/>
  <c r="D18" i="431"/>
  <c r="F18" i="431" s="1"/>
  <c r="D17" i="431"/>
  <c r="F16" i="431"/>
  <c r="D15" i="431"/>
  <c r="D20" i="431" s="1"/>
  <c r="C14" i="431"/>
  <c r="C10" i="431"/>
  <c r="F9" i="431"/>
  <c r="D8" i="431"/>
  <c r="D12" i="431" s="1"/>
  <c r="C13" i="431" s="1"/>
  <c r="D21" i="430"/>
  <c r="C24" i="430" s="1"/>
  <c r="D19" i="430"/>
  <c r="D18" i="430"/>
  <c r="F18" i="430" s="1"/>
  <c r="D17" i="430"/>
  <c r="F16" i="430"/>
  <c r="D15" i="430"/>
  <c r="D20" i="430" s="1"/>
  <c r="C14" i="430"/>
  <c r="D12" i="430"/>
  <c r="C13" i="430" s="1"/>
  <c r="C10" i="430"/>
  <c r="F9" i="430"/>
  <c r="D8" i="430"/>
  <c r="D21" i="429"/>
  <c r="C24" i="429" s="1"/>
  <c r="D19" i="429"/>
  <c r="D18" i="429"/>
  <c r="F18" i="429" s="1"/>
  <c r="D17" i="429"/>
  <c r="F16" i="429"/>
  <c r="D15" i="429"/>
  <c r="D20" i="429" s="1"/>
  <c r="C14" i="429"/>
  <c r="D12" i="429"/>
  <c r="C13" i="429" s="1"/>
  <c r="C10" i="429"/>
  <c r="F9" i="429"/>
  <c r="D8" i="429"/>
  <c r="D21" i="428"/>
  <c r="C24" i="428" s="1"/>
  <c r="D19" i="428"/>
  <c r="D18" i="428"/>
  <c r="F18" i="428" s="1"/>
  <c r="D17" i="428"/>
  <c r="F16" i="428"/>
  <c r="D15" i="428"/>
  <c r="D20" i="428" s="1"/>
  <c r="C14" i="428"/>
  <c r="C10" i="428"/>
  <c r="F9" i="428"/>
  <c r="D8" i="428"/>
  <c r="D12" i="428" s="1"/>
  <c r="C13" i="428" s="1"/>
  <c r="D21" i="427"/>
  <c r="D22" i="427" s="1"/>
  <c r="D19" i="427"/>
  <c r="D18" i="427"/>
  <c r="F18" i="427" s="1"/>
  <c r="D17" i="427"/>
  <c r="F16" i="427"/>
  <c r="D15" i="427"/>
  <c r="D20" i="427" s="1"/>
  <c r="C14" i="427"/>
  <c r="C10" i="427"/>
  <c r="F9" i="427"/>
  <c r="D8" i="427"/>
  <c r="D12" i="427" s="1"/>
  <c r="C13" i="427" s="1"/>
  <c r="D21" i="426"/>
  <c r="D22" i="426" s="1"/>
  <c r="D19" i="426"/>
  <c r="D18" i="426"/>
  <c r="F18" i="426" s="1"/>
  <c r="D17" i="426"/>
  <c r="F16" i="426"/>
  <c r="D15" i="426"/>
  <c r="D20" i="426" s="1"/>
  <c r="C14" i="426"/>
  <c r="C10" i="426"/>
  <c r="F9" i="426"/>
  <c r="D8" i="426"/>
  <c r="D12" i="426" s="1"/>
  <c r="C13" i="426" s="1"/>
  <c r="D21" i="425"/>
  <c r="D22" i="425" s="1"/>
  <c r="D19" i="425"/>
  <c r="D18" i="425"/>
  <c r="F18" i="425" s="1"/>
  <c r="D17" i="425"/>
  <c r="F16" i="425"/>
  <c r="D15" i="425"/>
  <c r="D20" i="425" s="1"/>
  <c r="C14" i="425"/>
  <c r="C10" i="425"/>
  <c r="F9" i="425"/>
  <c r="D8" i="425"/>
  <c r="D12" i="425" s="1"/>
  <c r="C13" i="425" s="1"/>
  <c r="D21" i="424"/>
  <c r="D22" i="424" s="1"/>
  <c r="D19" i="424"/>
  <c r="D18" i="424"/>
  <c r="F18" i="424" s="1"/>
  <c r="D17" i="424"/>
  <c r="F16" i="424"/>
  <c r="D15" i="424"/>
  <c r="D20" i="424" s="1"/>
  <c r="C14" i="424"/>
  <c r="C10" i="424"/>
  <c r="F9" i="424"/>
  <c r="D8" i="424"/>
  <c r="D12" i="424" s="1"/>
  <c r="C13" i="424" s="1"/>
  <c r="D21" i="423"/>
  <c r="D22" i="423" s="1"/>
  <c r="D19" i="423"/>
  <c r="D18" i="423"/>
  <c r="F18" i="423" s="1"/>
  <c r="D17" i="423"/>
  <c r="F16" i="423"/>
  <c r="D15" i="423"/>
  <c r="D20" i="423" s="1"/>
  <c r="C14" i="423"/>
  <c r="C10" i="423"/>
  <c r="F9" i="423"/>
  <c r="D8" i="423"/>
  <c r="D12" i="423" s="1"/>
  <c r="C13" i="423" s="1"/>
  <c r="D21" i="422"/>
  <c r="D22" i="422" s="1"/>
  <c r="D19" i="422"/>
  <c r="D18" i="422"/>
  <c r="F18" i="422" s="1"/>
  <c r="D17" i="422"/>
  <c r="F16" i="422"/>
  <c r="D15" i="422"/>
  <c r="D20" i="422" s="1"/>
  <c r="C14" i="422"/>
  <c r="C10" i="422"/>
  <c r="F9" i="422"/>
  <c r="D8" i="422"/>
  <c r="D12" i="422" s="1"/>
  <c r="C13" i="422" s="1"/>
  <c r="D21" i="421"/>
  <c r="D22" i="421" s="1"/>
  <c r="D20" i="421"/>
  <c r="D19" i="421"/>
  <c r="F18" i="421"/>
  <c r="D18" i="421"/>
  <c r="D17" i="421"/>
  <c r="F16" i="421"/>
  <c r="D15" i="421"/>
  <c r="C14" i="421"/>
  <c r="C10" i="421"/>
  <c r="F9" i="421"/>
  <c r="D8" i="421"/>
  <c r="D12" i="421" s="1"/>
  <c r="C13" i="421" s="1"/>
  <c r="D22" i="452" l="1"/>
  <c r="D22" i="442"/>
  <c r="C24" i="446"/>
  <c r="C24" i="426"/>
  <c r="C24" i="423"/>
  <c r="D22" i="435"/>
  <c r="C24" i="443"/>
  <c r="D22" i="453"/>
  <c r="D22" i="455"/>
  <c r="C24" i="457"/>
  <c r="C24" i="427"/>
  <c r="C24" i="422"/>
  <c r="C24" i="434"/>
  <c r="D22" i="431"/>
  <c r="D22" i="438"/>
  <c r="D22" i="447"/>
  <c r="C24" i="424"/>
  <c r="D22" i="449"/>
  <c r="C24" i="460"/>
  <c r="C24" i="425"/>
  <c r="D22" i="430"/>
  <c r="D22" i="439"/>
  <c r="C24" i="421"/>
  <c r="C24" i="461"/>
  <c r="D22" i="461"/>
  <c r="D22" i="429"/>
  <c r="D22" i="433"/>
  <c r="D22" i="437"/>
  <c r="D22" i="440"/>
  <c r="D22" i="444"/>
  <c r="D22" i="448"/>
  <c r="D22" i="451"/>
  <c r="C24" i="454"/>
  <c r="C24" i="459"/>
  <c r="C24" i="464"/>
  <c r="D22" i="464"/>
  <c r="D22" i="441"/>
  <c r="D22" i="445"/>
  <c r="D22" i="428"/>
  <c r="D22" i="432"/>
  <c r="D22" i="436"/>
  <c r="D22" i="456"/>
  <c r="C24" i="467"/>
  <c r="D22" i="467"/>
  <c r="C24" i="462"/>
  <c r="D22" i="462"/>
  <c r="D22" i="450"/>
  <c r="C24" i="465"/>
  <c r="D22" i="465"/>
  <c r="C24" i="468"/>
  <c r="D22" i="468"/>
  <c r="C24" i="463"/>
  <c r="D22" i="463"/>
  <c r="C24" i="466"/>
  <c r="D22" i="466"/>
  <c r="D22" i="469"/>
  <c r="C24" i="273" l="1"/>
  <c r="C23" i="273"/>
  <c r="C22" i="273"/>
  <c r="C21" i="273"/>
  <c r="C20" i="273"/>
  <c r="C19" i="273"/>
  <c r="C18" i="273"/>
  <c r="C17" i="273"/>
  <c r="C14" i="273"/>
  <c r="C13" i="273"/>
  <c r="C11" i="273"/>
  <c r="C10" i="273"/>
  <c r="C9" i="273"/>
  <c r="C8" i="273"/>
  <c r="C7" i="273"/>
  <c r="C6" i="273"/>
  <c r="B7" i="273"/>
  <c r="B8" i="273"/>
  <c r="B9" i="273"/>
  <c r="B10" i="273"/>
  <c r="B11" i="273"/>
  <c r="B12" i="273"/>
  <c r="B13" i="273"/>
  <c r="B14" i="273"/>
  <c r="B15" i="273"/>
  <c r="B16" i="273"/>
  <c r="B17" i="273"/>
  <c r="B18" i="273"/>
  <c r="B19" i="273"/>
  <c r="B20" i="273"/>
  <c r="B21" i="273"/>
  <c r="B22" i="273"/>
  <c r="B23" i="273"/>
  <c r="B24" i="273"/>
  <c r="B6" i="273"/>
  <c r="B6" i="59" l="1"/>
  <c r="B7" i="59"/>
  <c r="B8" i="59"/>
  <c r="B9" i="59"/>
  <c r="B10" i="59"/>
  <c r="B11" i="59"/>
  <c r="B12" i="59"/>
  <c r="B13" i="59"/>
  <c r="B14" i="59"/>
  <c r="B15" i="59"/>
  <c r="B16" i="59"/>
  <c r="B17" i="59"/>
  <c r="B18" i="59"/>
  <c r="B19" i="59"/>
  <c r="B20" i="59"/>
  <c r="B21" i="59"/>
  <c r="B22" i="59"/>
  <c r="B23" i="59"/>
  <c r="B24" i="59"/>
  <c r="B25" i="59"/>
  <c r="B26" i="59"/>
  <c r="B27" i="59"/>
  <c r="B28" i="59"/>
  <c r="B29" i="59"/>
  <c r="B30" i="59"/>
  <c r="B31" i="59"/>
  <c r="B32" i="59"/>
  <c r="B33" i="59"/>
  <c r="B34" i="59"/>
  <c r="B35" i="59"/>
  <c r="B36" i="59"/>
  <c r="B37" i="59"/>
  <c r="B38" i="59"/>
  <c r="B39" i="59"/>
  <c r="B40" i="59"/>
  <c r="B41" i="59"/>
  <c r="B42" i="59"/>
  <c r="B43" i="59"/>
  <c r="B44" i="59"/>
  <c r="B45" i="59"/>
  <c r="B46" i="59"/>
  <c r="B47" i="59"/>
  <c r="B48" i="59"/>
  <c r="B49" i="59"/>
  <c r="B50" i="59"/>
  <c r="B51" i="59"/>
  <c r="B52" i="59"/>
  <c r="B53" i="59"/>
  <c r="B54" i="59"/>
  <c r="D46" i="59" a="1"/>
  <c r="C20" i="59" a="1"/>
  <c r="E34" i="59" a="1"/>
  <c r="C16" i="59" a="1"/>
  <c r="G11" i="59" a="1"/>
  <c r="F36" i="59" a="1"/>
  <c r="D42" i="59" a="1"/>
  <c r="G34" i="59" a="1"/>
  <c r="G6" i="59" a="1"/>
  <c r="E32" i="59" a="1"/>
  <c r="D40" i="59" a="1"/>
  <c r="C46" i="59" a="1"/>
  <c r="F6" i="59" a="1"/>
  <c r="F13" i="59" a="1"/>
  <c r="F14" i="59" a="1"/>
  <c r="C44" i="59" a="1"/>
  <c r="C26" i="59" a="1"/>
  <c r="E11" i="59" a="1"/>
  <c r="G48" i="59" a="1"/>
  <c r="G26" i="59" a="1"/>
  <c r="G54" i="59" a="1"/>
  <c r="F20" i="59" a="1"/>
  <c r="G16" i="59" a="1"/>
  <c r="C6" i="59" a="1"/>
  <c r="D12" i="59" a="1"/>
  <c r="E24" i="59" a="1"/>
  <c r="C52" i="59" a="1"/>
  <c r="G30" i="59" a="1"/>
  <c r="C48" i="59" a="1"/>
  <c r="F46" i="59" a="1"/>
  <c r="D32" i="59" a="1"/>
  <c r="D17" i="59" a="1"/>
  <c r="D14" i="59" a="1"/>
  <c r="C38" i="59" a="1"/>
  <c r="C40" i="59" a="1"/>
  <c r="E19" i="59" a="1"/>
  <c r="C30" i="59" a="1"/>
  <c r="E14" i="59" a="1"/>
  <c r="E48" i="59" a="1"/>
  <c r="D10" i="59" a="1"/>
  <c r="C28" i="59" a="1"/>
  <c r="F22" i="59" a="1"/>
  <c r="C36" i="59" a="1"/>
  <c r="D26" i="59" a="1"/>
  <c r="E35" i="59" a="1"/>
  <c r="F8" i="59" a="1"/>
  <c r="C24" i="59" a="1"/>
  <c r="D38" i="59" a="1"/>
  <c r="F34" i="59" a="1"/>
  <c r="D18" i="59" a="1"/>
  <c r="G52" i="59" a="1"/>
  <c r="C50" i="59" a="1"/>
  <c r="F48" i="59" a="1"/>
  <c r="E54" i="59" a="1"/>
  <c r="E50" i="59" a="1"/>
  <c r="E42" i="59" a="1"/>
  <c r="G44" i="59" a="1"/>
  <c r="G28" i="59" a="1"/>
  <c r="G24" i="59" a="1"/>
  <c r="G22" i="59" a="1"/>
  <c r="E6" i="59" a="1"/>
  <c r="E18" i="59" a="1"/>
  <c r="D52" i="59" a="1"/>
  <c r="E44" i="59" a="1"/>
  <c r="E10" i="59" a="1"/>
  <c r="G40" i="59" a="1"/>
  <c r="F24" i="59" a="1"/>
  <c r="F26" i="59" a="1"/>
  <c r="D9" i="59" a="1"/>
  <c r="F40" i="59" a="1"/>
  <c r="F52" i="59" a="1"/>
  <c r="C10" i="59" a="1"/>
  <c r="G12" i="59" a="1"/>
  <c r="E20" i="59" a="1"/>
  <c r="D36" i="59" a="1"/>
  <c r="E38" i="59" a="1"/>
  <c r="E22" i="59" a="1"/>
  <c r="C34" i="59" a="1"/>
  <c r="E46" i="59" a="1"/>
  <c r="G36" i="59" a="1"/>
  <c r="F11" i="59" a="1"/>
  <c r="F50" i="59" a="1"/>
  <c r="D34" i="59" a="1"/>
  <c r="C12" i="59" a="1"/>
  <c r="G10" i="59" a="1"/>
  <c r="D24" i="59" a="1"/>
  <c r="F38" i="59" a="1"/>
  <c r="F28" i="59" a="1"/>
  <c r="F54" i="59" a="1"/>
  <c r="G46" i="59" a="1"/>
  <c r="G32" i="59" a="1"/>
  <c r="C8" i="59" a="1"/>
  <c r="E52" i="59" a="1"/>
  <c r="F12" i="59" a="1"/>
  <c r="D20" i="59" a="1"/>
  <c r="D6" i="59" a="1"/>
  <c r="F18" i="59" a="1"/>
  <c r="E8" i="59" a="1"/>
  <c r="C42" i="59" a="1"/>
  <c r="D8" i="59" a="1"/>
  <c r="D50" i="59" a="1"/>
  <c r="E36" i="59" a="1"/>
  <c r="G50" i="59" a="1"/>
  <c r="D54" i="59" a="1"/>
  <c r="D28" i="59" a="1"/>
  <c r="D44" i="59" a="1"/>
  <c r="E26" i="59" a="1"/>
  <c r="E40" i="59" a="1"/>
  <c r="E16" i="59" a="1"/>
  <c r="G14" i="59" a="1"/>
  <c r="C32" i="59" a="1"/>
  <c r="E27" i="59" a="1"/>
  <c r="E12" i="59" a="1"/>
  <c r="E30" i="59" a="1"/>
  <c r="F32" i="59" a="1"/>
  <c r="D22" i="59" a="1"/>
  <c r="C54" i="59" a="1"/>
  <c r="G42" i="59" a="1"/>
  <c r="D30" i="59" a="1"/>
  <c r="C18" i="59" a="1"/>
  <c r="F42" i="59" a="1"/>
  <c r="E28" i="59" a="1"/>
  <c r="C11" i="59" a="1"/>
  <c r="D48" i="59" a="1"/>
  <c r="C22" i="59" a="1"/>
  <c r="F44" i="59" a="1"/>
  <c r="D11" i="59" a="1"/>
  <c r="D16" i="59" a="1"/>
  <c r="G20" i="59" a="1"/>
  <c r="G18" i="59" a="1"/>
  <c r="G8" i="59" a="1"/>
  <c r="F10" i="59" a="1"/>
  <c r="F30" i="59" a="1"/>
  <c r="G38" i="59" a="1"/>
  <c r="C14" i="59" a="1"/>
  <c r="F16" i="59" a="1"/>
  <c r="G54" i="59" l="1"/>
  <c r="C44" i="59"/>
  <c r="D34" i="59"/>
  <c r="E30" i="59"/>
  <c r="G26" i="59"/>
  <c r="G22" i="59"/>
  <c r="D16" i="59"/>
  <c r="F14" i="59"/>
  <c r="D9" i="59"/>
  <c r="C34" i="59"/>
  <c r="F22" i="59"/>
  <c r="G8" i="59"/>
  <c r="G52" i="59"/>
  <c r="G50" i="59"/>
  <c r="G48" i="59"/>
  <c r="G46" i="59"/>
  <c r="G44" i="59"/>
  <c r="G42" i="59"/>
  <c r="G40" i="59"/>
  <c r="G38" i="59"/>
  <c r="E36" i="59"/>
  <c r="G32" i="59"/>
  <c r="D26" i="59"/>
  <c r="E22" i="59"/>
  <c r="F11" i="59"/>
  <c r="C8" i="59"/>
  <c r="F36" i="59"/>
  <c r="C30" i="59"/>
  <c r="E26" i="59"/>
  <c r="C16" i="59"/>
  <c r="F54" i="59"/>
  <c r="F52" i="59"/>
  <c r="F50" i="59"/>
  <c r="F48" i="59"/>
  <c r="F46" i="59"/>
  <c r="F44" i="59"/>
  <c r="F42" i="59"/>
  <c r="F40" i="59"/>
  <c r="F38" i="59"/>
  <c r="D36" i="59"/>
  <c r="E35" i="59"/>
  <c r="F32" i="59"/>
  <c r="F28" i="59"/>
  <c r="C26" i="59"/>
  <c r="C22" i="59"/>
  <c r="E19" i="59"/>
  <c r="E8" i="59"/>
  <c r="D14" i="59"/>
  <c r="E54" i="59"/>
  <c r="E52" i="59"/>
  <c r="E50" i="59"/>
  <c r="E48" i="59"/>
  <c r="E46" i="59"/>
  <c r="E44" i="59"/>
  <c r="E42" i="59"/>
  <c r="E40" i="59"/>
  <c r="E38" i="59"/>
  <c r="D32" i="59"/>
  <c r="E28" i="59"/>
  <c r="G24" i="59"/>
  <c r="F20" i="59"/>
  <c r="F13" i="59"/>
  <c r="D10" i="59"/>
  <c r="D54" i="59"/>
  <c r="D52" i="59"/>
  <c r="D50" i="59"/>
  <c r="D48" i="59"/>
  <c r="D46" i="59"/>
  <c r="D44" i="59"/>
  <c r="D42" i="59"/>
  <c r="D40" i="59"/>
  <c r="D38" i="59"/>
  <c r="C32" i="59"/>
  <c r="D28" i="59"/>
  <c r="E27" i="59"/>
  <c r="F24" i="59"/>
  <c r="E20" i="59"/>
  <c r="D17" i="59"/>
  <c r="F10" i="59"/>
  <c r="C52" i="59"/>
  <c r="C48" i="59"/>
  <c r="C46" i="59"/>
  <c r="C42" i="59"/>
  <c r="C40" i="59"/>
  <c r="C38" i="59"/>
  <c r="G34" i="59"/>
  <c r="G30" i="59"/>
  <c r="D24" i="59"/>
  <c r="E18" i="59"/>
  <c r="E12" i="59"/>
  <c r="F6" i="59"/>
  <c r="C54" i="59"/>
  <c r="C50" i="59"/>
  <c r="E34" i="59"/>
  <c r="F30" i="59"/>
  <c r="C24" i="59"/>
  <c r="D18" i="59"/>
  <c r="G16" i="59"/>
  <c r="G14" i="59"/>
  <c r="D6" i="59"/>
  <c r="D11" i="59"/>
  <c r="D20" i="59"/>
  <c r="G18" i="59"/>
  <c r="C18" i="59"/>
  <c r="F16" i="59"/>
  <c r="E14" i="59"/>
  <c r="D12" i="59"/>
  <c r="G10" i="59"/>
  <c r="C10" i="59"/>
  <c r="F8" i="59"/>
  <c r="E6" i="59"/>
  <c r="G11" i="59"/>
  <c r="C11" i="59"/>
  <c r="G36" i="59"/>
  <c r="C36" i="59"/>
  <c r="F34" i="59"/>
  <c r="E32" i="59"/>
  <c r="D30" i="59"/>
  <c r="G28" i="59"/>
  <c r="C28" i="59"/>
  <c r="F26" i="59"/>
  <c r="E24" i="59"/>
  <c r="D22" i="59"/>
  <c r="G20" i="59"/>
  <c r="C20" i="59"/>
  <c r="F18" i="59"/>
  <c r="E16" i="59"/>
  <c r="G12" i="59"/>
  <c r="C12" i="59"/>
  <c r="C14" i="59"/>
  <c r="F12" i="59"/>
  <c r="E10" i="59"/>
  <c r="D8" i="59"/>
  <c r="G6" i="59"/>
  <c r="C6" i="59"/>
  <c r="E11" i="59"/>
  <c r="J14" i="59" a="1"/>
  <c r="C37" i="59" a="1"/>
  <c r="F37" i="59" a="1"/>
  <c r="E51" i="59" a="1"/>
  <c r="E13" i="59" a="1"/>
  <c r="D25" i="59" a="1"/>
  <c r="F45" i="59" a="1"/>
  <c r="E41" i="59" a="1"/>
  <c r="J46" i="59" a="1"/>
  <c r="D39" i="59" a="1"/>
  <c r="J44" i="59" a="1"/>
  <c r="D53" i="59" a="1"/>
  <c r="E39" i="59" a="1"/>
  <c r="G29" i="59" a="1"/>
  <c r="E33" i="59" a="1"/>
  <c r="C29" i="59" a="1"/>
  <c r="F33" i="59" a="1"/>
  <c r="D29" i="59" a="1"/>
  <c r="C9" i="59" a="1"/>
  <c r="C25" i="59" a="1"/>
  <c r="E7" i="59" a="1"/>
  <c r="G51" i="59" a="1"/>
  <c r="G43" i="59" a="1"/>
  <c r="D23" i="59" a="1"/>
  <c r="G17" i="59" a="1"/>
  <c r="G19" i="59" a="1"/>
  <c r="E17" i="59" a="1"/>
  <c r="J12" i="59" a="1"/>
  <c r="E47" i="59" a="1"/>
  <c r="F41" i="59" a="1"/>
  <c r="D43" i="59" a="1"/>
  <c r="C31" i="59" a="1"/>
  <c r="J54" i="59" a="1"/>
  <c r="D21" i="59" a="1"/>
  <c r="G13" i="59" a="1"/>
  <c r="F7" i="59" a="1"/>
  <c r="F21" i="59" a="1"/>
  <c r="C7" i="59" a="1"/>
  <c r="E45" i="59" a="1"/>
  <c r="E21" i="59" a="1"/>
  <c r="G15" i="59" a="1"/>
  <c r="F17" i="59" a="1"/>
  <c r="C43" i="59" a="1"/>
  <c r="C27" i="59" a="1"/>
  <c r="J36" i="59" a="1"/>
  <c r="D41" i="59" a="1"/>
  <c r="D35" i="59" a="1"/>
  <c r="F23" i="59" a="1"/>
  <c r="G35" i="59" a="1"/>
  <c r="F9" i="59" a="1"/>
  <c r="J18" i="59" a="1"/>
  <c r="E29" i="59" a="1"/>
  <c r="D49" i="59" a="1"/>
  <c r="J13" i="59" a="1"/>
  <c r="J32" i="59" a="1"/>
  <c r="C53" i="59" a="1"/>
  <c r="G47" i="59" a="1"/>
  <c r="F43" i="59" a="1"/>
  <c r="C19" i="59" a="1"/>
  <c r="C13" i="59" a="1"/>
  <c r="C35" i="59" a="1"/>
  <c r="D37" i="59" a="1"/>
  <c r="G49" i="59" a="1"/>
  <c r="G7" i="59" a="1"/>
  <c r="J16" i="59" a="1"/>
  <c r="C23" i="59" a="1"/>
  <c r="D47" i="59" a="1"/>
  <c r="J30" i="59" a="1"/>
  <c r="F35" i="59" a="1"/>
  <c r="G31" i="59" a="1"/>
  <c r="F27" i="59" a="1"/>
  <c r="G25" i="59" a="1"/>
  <c r="F25" i="59" a="1"/>
  <c r="C51" i="59" a="1"/>
  <c r="D33" i="59" a="1"/>
  <c r="C33" i="59" a="1"/>
  <c r="J24" i="59" a="1"/>
  <c r="J6" i="59" a="1"/>
  <c r="C15" i="59" a="1"/>
  <c r="C17" i="59" a="1"/>
  <c r="F39" i="59" a="1"/>
  <c r="C49" i="59" a="1"/>
  <c r="G39" i="59" a="1"/>
  <c r="J11" i="59" a="1"/>
  <c r="J52" i="59" a="1"/>
  <c r="J48" i="59" a="1"/>
  <c r="F51" i="59" a="1"/>
  <c r="J8" i="59" a="1"/>
  <c r="D31" i="59" a="1"/>
  <c r="E37" i="59" a="1"/>
  <c r="F53" i="59" a="1"/>
  <c r="G53" i="59" a="1"/>
  <c r="E25" i="59" a="1"/>
  <c r="D45" i="59" a="1"/>
  <c r="G21" i="59" a="1"/>
  <c r="C47" i="59" a="1"/>
  <c r="J26" i="59" a="1"/>
  <c r="J40" i="59" a="1"/>
  <c r="E15" i="59" a="1"/>
  <c r="G45" i="59" a="1"/>
  <c r="J28" i="59" a="1"/>
  <c r="E53" i="59" a="1"/>
  <c r="G23" i="59" a="1"/>
  <c r="J34" i="59" a="1"/>
  <c r="E23" i="59" a="1"/>
  <c r="J50" i="59" a="1"/>
  <c r="F49" i="59" a="1"/>
  <c r="D27" i="59" a="1"/>
  <c r="C45" i="59" a="1"/>
  <c r="D7" i="59" a="1"/>
  <c r="F31" i="59" a="1"/>
  <c r="E49" i="59" a="1"/>
  <c r="D15" i="59" a="1"/>
  <c r="C21" i="59" a="1"/>
  <c r="F29" i="59" a="1"/>
  <c r="G33" i="59" a="1"/>
  <c r="J42" i="59" a="1"/>
  <c r="F15" i="59" a="1"/>
  <c r="F19" i="59" a="1"/>
  <c r="E9" i="59" a="1"/>
  <c r="G37" i="59" a="1"/>
  <c r="J10" i="59" a="1"/>
  <c r="D13" i="59" a="1"/>
  <c r="D51" i="59" a="1"/>
  <c r="E31" i="59" a="1"/>
  <c r="J22" i="59" a="1"/>
  <c r="E43" i="59" a="1"/>
  <c r="G41" i="59" a="1"/>
  <c r="C41" i="59" a="1"/>
  <c r="C39" i="59" a="1"/>
  <c r="J38" i="59" a="1"/>
  <c r="F47" i="59" a="1"/>
  <c r="J20" i="59" a="1"/>
  <c r="G9" i="59" a="1"/>
  <c r="D19" i="59" a="1"/>
  <c r="G27" i="59" a="1"/>
  <c r="D39" i="59" l="1"/>
  <c r="D49" i="59"/>
  <c r="D31" i="59"/>
  <c r="G39" i="59"/>
  <c r="D53" i="59"/>
  <c r="F21" i="59"/>
  <c r="J12" i="59"/>
  <c r="J8" i="59"/>
  <c r="C35" i="59"/>
  <c r="D19" i="59"/>
  <c r="C39" i="59"/>
  <c r="G43" i="59"/>
  <c r="G45" i="59"/>
  <c r="C47" i="59"/>
  <c r="G51" i="59"/>
  <c r="G53" i="59"/>
  <c r="C15" i="59"/>
  <c r="E37" i="59"/>
  <c r="D7" i="59"/>
  <c r="C31" i="59"/>
  <c r="G25" i="59"/>
  <c r="D29" i="59"/>
  <c r="E33" i="59"/>
  <c r="J24" i="59"/>
  <c r="J20" i="59"/>
  <c r="J42" i="59"/>
  <c r="F27" i="59"/>
  <c r="E45" i="59"/>
  <c r="C23" i="59"/>
  <c r="G17" i="59"/>
  <c r="G47" i="59"/>
  <c r="E7" i="59"/>
  <c r="C13" i="59"/>
  <c r="F9" i="59"/>
  <c r="G35" i="59"/>
  <c r="D27" i="59"/>
  <c r="G41" i="59"/>
  <c r="C43" i="59"/>
  <c r="C45" i="59"/>
  <c r="G49" i="59"/>
  <c r="C51" i="59"/>
  <c r="C53" i="59"/>
  <c r="F23" i="59"/>
  <c r="D37" i="59"/>
  <c r="G7" i="59"/>
  <c r="C25" i="59"/>
  <c r="G29" i="59"/>
  <c r="D33" i="59"/>
  <c r="J26" i="59"/>
  <c r="J16" i="59"/>
  <c r="J6" i="59"/>
  <c r="J44" i="59"/>
  <c r="D47" i="59"/>
  <c r="F35" i="59"/>
  <c r="J40" i="59"/>
  <c r="G13" i="59"/>
  <c r="D13" i="59"/>
  <c r="C9" i="59"/>
  <c r="D35" i="59"/>
  <c r="C41" i="59"/>
  <c r="F43" i="59"/>
  <c r="F45" i="59"/>
  <c r="C49" i="59"/>
  <c r="F51" i="59"/>
  <c r="F53" i="59"/>
  <c r="G37" i="59"/>
  <c r="C7" i="59"/>
  <c r="F25" i="59"/>
  <c r="C29" i="59"/>
  <c r="J28" i="59"/>
  <c r="J46" i="59"/>
  <c r="J36" i="59"/>
  <c r="J22" i="59"/>
  <c r="C17" i="59"/>
  <c r="E53" i="59"/>
  <c r="C21" i="59"/>
  <c r="J34" i="59"/>
  <c r="J54" i="59"/>
  <c r="E9" i="59"/>
  <c r="D43" i="59"/>
  <c r="G15" i="59"/>
  <c r="E29" i="59"/>
  <c r="E17" i="59"/>
  <c r="F17" i="59"/>
  <c r="G9" i="59"/>
  <c r="F39" i="59"/>
  <c r="F41" i="59"/>
  <c r="F47" i="59"/>
  <c r="F49" i="59"/>
  <c r="F15" i="59"/>
  <c r="E23" i="59"/>
  <c r="C37" i="59"/>
  <c r="F31" i="59"/>
  <c r="E21" i="59"/>
  <c r="F29" i="59"/>
  <c r="J30" i="59"/>
  <c r="J32" i="59"/>
  <c r="J48" i="59"/>
  <c r="C27" i="59"/>
  <c r="J38" i="59"/>
  <c r="D45" i="59"/>
  <c r="G31" i="59"/>
  <c r="C19" i="59"/>
  <c r="E13" i="59"/>
  <c r="E43" i="59"/>
  <c r="E51" i="59"/>
  <c r="D23" i="59"/>
  <c r="F37" i="59"/>
  <c r="D21" i="59"/>
  <c r="E25" i="59"/>
  <c r="G33" i="59"/>
  <c r="J18" i="59"/>
  <c r="J50" i="59"/>
  <c r="J11" i="59"/>
  <c r="D41" i="59"/>
  <c r="D15" i="59"/>
  <c r="F33" i="59"/>
  <c r="G27" i="59"/>
  <c r="D51" i="59"/>
  <c r="F19" i="59"/>
  <c r="G19" i="59"/>
  <c r="J13" i="59"/>
  <c r="E39" i="59"/>
  <c r="E41" i="59"/>
  <c r="E47" i="59"/>
  <c r="E49" i="59"/>
  <c r="E15" i="59"/>
  <c r="G23" i="59"/>
  <c r="F7" i="59"/>
  <c r="E31" i="59"/>
  <c r="G21" i="59"/>
  <c r="D25" i="59"/>
  <c r="C33" i="59"/>
  <c r="J10" i="59"/>
  <c r="J52" i="59"/>
  <c r="J14" i="59"/>
  <c r="H20" i="59"/>
  <c r="I20" i="59"/>
  <c r="H22" i="59"/>
  <c r="I22" i="59"/>
  <c r="I36" i="59"/>
  <c r="H36" i="59"/>
  <c r="I16" i="59"/>
  <c r="H16" i="59"/>
  <c r="I52" i="59"/>
  <c r="H52" i="59"/>
  <c r="I26" i="59"/>
  <c r="H26" i="59"/>
  <c r="I48" i="59"/>
  <c r="H48" i="59"/>
  <c r="I50" i="59"/>
  <c r="H50" i="59"/>
  <c r="I24" i="59"/>
  <c r="H24" i="59"/>
  <c r="I38" i="59"/>
  <c r="H38" i="59"/>
  <c r="H8" i="59"/>
  <c r="I8" i="59"/>
  <c r="H12" i="59"/>
  <c r="I12" i="59"/>
  <c r="H11" i="59"/>
  <c r="I11" i="59"/>
  <c r="I40" i="59"/>
  <c r="H40" i="59"/>
  <c r="H14" i="59"/>
  <c r="I14" i="59"/>
  <c r="I32" i="59"/>
  <c r="H32" i="59"/>
  <c r="I28" i="59"/>
  <c r="H28" i="59"/>
  <c r="I18" i="59"/>
  <c r="H18" i="59"/>
  <c r="I42" i="59"/>
  <c r="H42" i="59"/>
  <c r="H6" i="59"/>
  <c r="I6" i="59"/>
  <c r="I44" i="59"/>
  <c r="H44" i="59"/>
  <c r="I54" i="59"/>
  <c r="H54" i="59"/>
  <c r="I10" i="59"/>
  <c r="H10" i="59"/>
  <c r="I34" i="59"/>
  <c r="H34" i="59"/>
  <c r="H30" i="59"/>
  <c r="I30" i="59"/>
  <c r="I46" i="59"/>
  <c r="H46" i="59"/>
  <c r="J41" i="59" a="1"/>
  <c r="J51" i="59" a="1"/>
  <c r="J39" i="59" a="1"/>
  <c r="J17" i="59" a="1"/>
  <c r="J49" i="59" a="1"/>
  <c r="J53" i="59" a="1"/>
  <c r="J33" i="59" a="1"/>
  <c r="J43" i="59" a="1"/>
  <c r="J35" i="59" a="1"/>
  <c r="J47" i="59" a="1"/>
  <c r="J7" i="59" a="1"/>
  <c r="J15" i="59" a="1"/>
  <c r="J23" i="59" a="1"/>
  <c r="J9" i="59" a="1"/>
  <c r="J29" i="59" a="1"/>
  <c r="J19" i="59" a="1"/>
  <c r="J45" i="59" a="1"/>
  <c r="J31" i="59" a="1"/>
  <c r="J27" i="59" a="1"/>
  <c r="J25" i="59" a="1"/>
  <c r="J21" i="59" a="1"/>
  <c r="J37" i="59" a="1"/>
  <c r="J29" i="59" l="1"/>
  <c r="J41" i="59"/>
  <c r="J39" i="59"/>
  <c r="J35" i="59"/>
  <c r="J33" i="59"/>
  <c r="J31" i="59"/>
  <c r="J43" i="59"/>
  <c r="J21" i="59"/>
  <c r="J37" i="59"/>
  <c r="J17" i="59"/>
  <c r="J25" i="59"/>
  <c r="J15" i="59"/>
  <c r="J23" i="59"/>
  <c r="J27" i="59"/>
  <c r="J45" i="59"/>
  <c r="J7" i="59"/>
  <c r="J49" i="59"/>
  <c r="J53" i="59"/>
  <c r="J9" i="59"/>
  <c r="J19" i="59"/>
  <c r="J47" i="59"/>
  <c r="J51" i="59"/>
  <c r="H33" i="59"/>
  <c r="I33" i="59"/>
  <c r="H29" i="59"/>
  <c r="I29" i="59"/>
  <c r="H49" i="59"/>
  <c r="I49" i="59"/>
  <c r="H53" i="59"/>
  <c r="I53" i="59"/>
  <c r="H27" i="59"/>
  <c r="I27" i="59"/>
  <c r="H31" i="59"/>
  <c r="I31" i="59"/>
  <c r="H47" i="59"/>
  <c r="I47" i="59"/>
  <c r="H9" i="59"/>
  <c r="I9" i="59"/>
  <c r="H17" i="59"/>
  <c r="I17" i="59"/>
  <c r="H7" i="59"/>
  <c r="I7" i="59"/>
  <c r="H41" i="59"/>
  <c r="I41" i="59"/>
  <c r="H25" i="59"/>
  <c r="I25" i="59"/>
  <c r="H45" i="59"/>
  <c r="I45" i="59"/>
  <c r="H51" i="59"/>
  <c r="I51" i="59"/>
  <c r="H21" i="59"/>
  <c r="I21" i="59"/>
  <c r="H43" i="59"/>
  <c r="I43" i="59"/>
  <c r="H39" i="59"/>
  <c r="I39" i="59"/>
  <c r="H37" i="59"/>
  <c r="I37" i="59"/>
  <c r="H35" i="59"/>
  <c r="I35" i="59"/>
  <c r="H19" i="59"/>
  <c r="I19" i="59"/>
  <c r="H15" i="59"/>
  <c r="I15" i="59"/>
  <c r="H23" i="59"/>
  <c r="I23" i="59"/>
  <c r="H13" i="59"/>
  <c r="I13" i="59"/>
  <c r="F9" i="57" l="1"/>
  <c r="D15" i="57"/>
  <c r="D8" i="57"/>
  <c r="D18" i="57" l="1"/>
  <c r="F18" i="57" s="1"/>
  <c r="B5" i="59"/>
  <c r="F5" i="59" a="1"/>
  <c r="E55" i="59" a="1"/>
  <c r="E5" i="59" a="1"/>
  <c r="C5" i="59" a="1"/>
  <c r="D5" i="59" a="1"/>
  <c r="E5" i="59" l="1"/>
  <c r="F5" i="59"/>
  <c r="C5" i="59"/>
  <c r="D5" i="59"/>
  <c r="E55" i="59"/>
  <c r="C14" i="57" l="1"/>
  <c r="C16" i="273" s="1"/>
  <c r="D19" i="57" l="1"/>
  <c r="F16" i="57"/>
  <c r="D20" i="57"/>
  <c r="D12" i="57"/>
  <c r="D21" i="57" s="1"/>
  <c r="D22" i="57" s="1"/>
  <c r="C10" i="57"/>
  <c r="G5" i="59" a="1"/>
  <c r="G5" i="59" l="1"/>
  <c r="C24" i="57"/>
  <c r="C13" i="57"/>
  <c r="C15" i="273" s="1"/>
  <c r="D17" i="57"/>
  <c r="J5" i="59" a="1"/>
  <c r="J5" i="59" l="1"/>
  <c r="H5" i="59"/>
  <c r="J55" i="59" l="1"/>
  <c r="I5" i="59"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<sst xmlns="http://schemas.openxmlformats.org/spreadsheetml/2006/main" count="1962" uniqueCount="195">
  <si>
    <t>Versiebeheer</t>
  </si>
  <si>
    <t>Nieuw in versie 1.1 ten opzichte van versie 1.0</t>
  </si>
  <si>
    <t>Tabbladen toegevoegd met instructies.</t>
  </si>
  <si>
    <t>Dropdown van cel c8 van de tabbladen Verblijfsgroep verwijderd, deze cel rekent nu automatisch de gemiddelde bezetting uit.</t>
  </si>
  <si>
    <t>Toegevoegd op tabladen Verblijfsgroep: nummering voor de tabel</t>
  </si>
  <si>
    <t>Toegevoegd op tabbladen Verblijfsgroep: "Vul alle grijzen velden in om intensiteitsbepaling te zien".</t>
  </si>
  <si>
    <t>Toegevoegd op tabbladen Verblijfsgroep in resultaatsveld (onder tabel, rode letters): Begeleidingsintensiteit en bandbreedte.</t>
  </si>
  <si>
    <t>Enkele toelichtingsvelden toegevoegd naast de tabel op de tabbladen Verblijfsgroep.</t>
  </si>
  <si>
    <t>Bij *: nadere uitleg van wel en niet mee te tellen 'netto roosteruren'</t>
  </si>
  <si>
    <t>Bij **: uitleg over afrondingspunten.</t>
  </si>
  <si>
    <t>Aantal tabbladen ' Verblijfsgroep'  uitgebreid van 20 naar 50.</t>
  </si>
  <si>
    <t>Nieuw in versie 1.2 ten opzichte van versie 1.1</t>
  </si>
  <si>
    <t>Op tabbladen Verblijfsgroep 2 en verder: regel 6 'aantal fysieke plaatsen' invulbaar gemaakt.</t>
  </si>
  <si>
    <t>In Algemene instructie: naam regio veranderd naar 'IJsselland'</t>
  </si>
  <si>
    <t>Nieuw in versie 1.3 ten opzichte van versie 1.2</t>
  </si>
  <si>
    <t>Tarieven gesynchroniseerd met tarieven in Inkoopdocument.</t>
  </si>
  <si>
    <t>Bij Verbljifsintensiteit K worden geen extreme negatieve afrondingspunten meer berekend.</t>
  </si>
  <si>
    <t>Op tabbladen Verblijfsgroep groepsgrootte verhoogd tot 200</t>
  </si>
  <si>
    <t>De bandbreedtes van intensiteiten D, E en F zijn 0,1 aangepast naar aanleiding van de NVI.</t>
  </si>
  <si>
    <t>Nieuw in versie 1.4 ten opzichte van versie 1.3</t>
  </si>
  <si>
    <t>16 Tarieven aangepast na indexatie tarieven BO besluit 2 februari</t>
  </si>
  <si>
    <t>Invulinstructie Rekentool Wonen/verblijf</t>
  </si>
  <si>
    <t>Algemene invulinstructie</t>
  </si>
  <si>
    <r>
      <t xml:space="preserve">Deze rekentool helpt bij het bepalen van de juiste intensiteit van een verblijfsgroep. Deze tool heeft 50 tabbladen voor verblijfsgroepen. Het is de bedoeling om voor iedere verblijfsgroep waar jeugdigen uit regio IJsselland naar verwachting gebruik van zullen maken, een tabblad in te vullen.
De grijze cellen moeten worden ingevuld. Als de grijze cel is ingevuld, kleurt deze groen. De kleur groen betekent alleen: veld is ingevuld. Onder in de invultabel kleuren op het einde twee cellen oranje. De waarde van deze velden moeten 'realisitisch' zijn en kloppen met jullie eigen bedrijfsvoering. Goed dus om even te checken. Als de waarden niet kloppen, verander dan je invoer op de voorgaande invulvelden.
Als alle gegevens op een tabblad zijn ingevuld, komt onderaan in het rood de begeleidingsintensiteit en de juiste voorziening te staan. Dit wordt alleen zichtbaar als inderdaad alle grijze velden zijn ingevuld! 
De ingevulde gegevens worden zichtbaar op het verzamelblad. Dit verzamelblad wordt door de inkoop gebruikt tijdens het inkoop-/beoordelings-/gunningsproces.
Het gehele ingevulde Excelbestand moet als bijlage bij de inschrijving worden toegevoegd.
Met deze tool kan de begeleidingsintensiteit bepaald worden van woon- en verblijfsgroepen. Let op: voor gezinshuizen is een aparte tool!
</t>
    </r>
    <r>
      <rPr>
        <b/>
        <sz val="11"/>
        <color rgb="FFFF0000"/>
        <rFont val="Calibri"/>
        <family val="2"/>
        <scheme val="minor"/>
      </rPr>
      <t>Let op: woon- en verblijfsgroepen worden in deze rekentool beide aangeduid als 'Verblijfsgroep'</t>
    </r>
    <r>
      <rPr>
        <sz val="11"/>
        <rFont val="Calibri"/>
        <family val="2"/>
        <scheme val="minor"/>
      </rPr>
      <t xml:space="preserve">
</t>
    </r>
  </si>
  <si>
    <t>Deze rekentool is niet geschikt voor:</t>
  </si>
  <si>
    <t>24-uurs groep op zorgboerderij (gebruik gezinshuistool)</t>
  </si>
  <si>
    <t>Gezinshuizen (gebruik gezinshuistool)</t>
  </si>
  <si>
    <t>(Deeltijd)pleegzorg (geen tool nodig)</t>
  </si>
  <si>
    <t>GGZ verblijf (voor ggz verblijf: gebruik de ggz-tariefklassen, hiervoor is geen rekentool nodig)</t>
  </si>
  <si>
    <t>LTA verblijfszorg</t>
  </si>
  <si>
    <t>Dagverblijf (aparte tool)</t>
  </si>
  <si>
    <t>Toelichting per vraag</t>
  </si>
  <si>
    <t>Toelichting</t>
  </si>
  <si>
    <t>Voor iedere groep waarnaar de toegang zou kunnen verwijzen, moet een tabblad worden ingevuld</t>
  </si>
  <si>
    <t>Kies met een dropdown uit één van opties. Bij de antwoorden 'kortdurend verblijf' en 'crisisgroep' staat de rekentool toe dat de bezettingsgraad minimaal 90% is, bij andere groepen geldt 95% als minimum.</t>
  </si>
  <si>
    <t>Het aantal reguliere capaciteitsplaatsen onder normale, gewenste omstandigheden. Een eventueel noodbed niet meerekenen.</t>
  </si>
  <si>
    <t>Kies in het dropdownmenu de bezettingsgraad. Let op: het model gebruikt voor de intensiteitsbepaling mimimum percentages van 90% en 95%, zie toelichting op vraag 2. Kies 90% als uw werkelijke bezettingsgraad lager is dan 90%. De rekentool - behalve bij kort verblijf en crisisgroep - dan toch rekenen met 95%.</t>
  </si>
  <si>
    <t>Automatisch ingevuld: bezettingsgraad x capaciteitsplaatsen. Dit is het aantal cliënten waarover de begeleidingsintensiteit wordt berekend.</t>
  </si>
  <si>
    <r>
      <t xml:space="preserve">Kies uit de dropdownmenu geen, slapende of wakende wacht. De keuze heeft </t>
    </r>
    <r>
      <rPr>
        <i/>
        <sz val="11"/>
        <rFont val="Calibri"/>
        <family val="2"/>
        <scheme val="minor"/>
      </rPr>
      <t>geen</t>
    </r>
    <r>
      <rPr>
        <sz val="11"/>
        <rFont val="Calibri"/>
        <family val="2"/>
        <scheme val="minor"/>
      </rPr>
      <t xml:space="preserve"> directe gevolgen voor de berekening van de begeleidingsintensiteit. Bij slapende wacht moet bij het urenaantal bij vraag 13 50% van de uren worden meegeteld (verloonbare uren conform cao). Bij wakende dienst 100% van de uren.</t>
    </r>
  </si>
  <si>
    <t>Voor hoeveel jeugdigen is deze nachtdienst 's nachts verantwoordelijk?</t>
  </si>
  <si>
    <r>
      <t xml:space="preserve">Het antwoord op deze vraag heeft </t>
    </r>
    <r>
      <rPr>
        <i/>
        <sz val="11"/>
        <rFont val="Calibri"/>
        <family val="2"/>
        <scheme val="minor"/>
      </rPr>
      <t>geen</t>
    </r>
    <r>
      <rPr>
        <sz val="11"/>
        <rFont val="Calibri"/>
        <family val="2"/>
        <scheme val="minor"/>
      </rPr>
      <t xml:space="preserve"> directe gevolgen voor de berekening van de begeleidingsintensiteit. Een nachtdienst kan worden gedeeld met andere groepen. Als een nachtdienst voor meerderen groepen verantwoordelijk is, tel dan bij vraag 13 de uren van deze dienst naar rato van het aantal jeugdigen mee. Dus: als de nachtdienst voor in totaal 4 groepen verantwoordelijk is, tel dan 25% van de uren mee bij vraag 13.</t>
    </r>
  </si>
  <si>
    <t>Houdt hier rekening met eventueel vrije weekenden waarop de groep gesloten is en er geen jeugdigen kunnen verblijven. Bij veruit de meeste groepen geldt: 365 dagen per jaar open.</t>
  </si>
  <si>
    <t>Dit veld wordt automatisch gevuld: werkelijk bezette plaatsen x aantal openingsdagen per jaar.</t>
  </si>
  <si>
    <r>
      <t xml:space="preserve">Het antwoord op deze vraag heeft </t>
    </r>
    <r>
      <rPr>
        <i/>
        <sz val="11"/>
        <rFont val="Calibri"/>
        <family val="2"/>
        <scheme val="minor"/>
      </rPr>
      <t>geen</t>
    </r>
    <r>
      <rPr>
        <sz val="11"/>
        <rFont val="Calibri"/>
        <family val="2"/>
        <scheme val="minor"/>
      </rPr>
      <t xml:space="preserve"> directe gevolgen voor de berekening van de begeleidingsintensiteit. Het antwoord helpt de Inkoop bij het inschatten of de ingekochte capaciteit passend is voor de verwachte vraag.</t>
    </r>
  </si>
  <si>
    <t>Deze vraag is 'inleidend' op vraag 13. Per zorgaanbieder verschilt welke informatie gemakkelijk beschikbaar is. Deze rekentool berekent eerst de bruto capaciteit in fte en uren, om daarna 'af te pellen' naar netto roosteruren per jaar (=vraag 13). Vraag 11, 12, 13 en 14 moeten met elkaar in verhouding staan.</t>
  </si>
  <si>
    <t>Wordt automatisch gevuld: fte x 1877,1 bruto uren per fte per jaar.</t>
  </si>
  <si>
    <t>Dit is samen met het aantal capaciteitsplaatsen de belangrijkste vraag voor het bepalen van de begeleidingsintensiteit. Een inschatting van het antwoord kan zijn: de netto uren per week x 52 weken. Houdt rekening met gewijzigde bezetting in de vakantieweken en eventueel gesloten dagen.</t>
  </si>
  <si>
    <r>
      <t xml:space="preserve">Wordt automatisch gevuld. Bevat de tijd de niet-ingeroosterde tijd. Deze tijd zal hoofdzakelijk indirecte tijd zijn, zoals vakanties, ziekte en opleidingstijd. Let op: in deze uren mogen géén tijdbestedingen zitten die zijn te beschouwen als ambulante begeleiding of ambulante behandeling (='ambulante jeugdhulp') die gegeven wordt </t>
    </r>
    <r>
      <rPr>
        <i/>
        <sz val="11"/>
        <rFont val="Calibri"/>
        <family val="2"/>
        <scheme val="minor"/>
      </rPr>
      <t>BUITEN</t>
    </r>
    <r>
      <rPr>
        <sz val="11"/>
        <rFont val="Calibri"/>
        <family val="2"/>
        <scheme val="minor"/>
      </rPr>
      <t xml:space="preserve"> de netto ingeroosterde uren. Verblijf is uitdrukkelijk </t>
    </r>
    <r>
      <rPr>
        <i/>
        <sz val="11"/>
        <rFont val="Calibri"/>
        <family val="2"/>
        <scheme val="minor"/>
      </rPr>
      <t>exclusief</t>
    </r>
    <r>
      <rPr>
        <sz val="11"/>
        <rFont val="Calibri"/>
        <family val="2"/>
        <scheme val="minor"/>
      </rPr>
      <t xml:space="preserve"> ambulante jeugdhulp. Als dat wel het geval is, verlaag dan het aantal ingevulde fte bij vraag 11. </t>
    </r>
  </si>
  <si>
    <t>Wordt automatisch gevuld. Klopt het aantal netto roosterenuren per week zoals dat is berekend?</t>
  </si>
  <si>
    <t>Wordt automatisch gevuld. Klopt het aantal inroosterbare uren per jaar per fte begeleider. Dat aantal ligt veelal rond de 1.400 uren per jaar.</t>
  </si>
  <si>
    <t>Wordt automatisch gevuld. Die is hetzelfde gegeven als bij vraag 16, maar nu uitgedrukt in procenten van de bruto beschikbare uren per fte per jaar (1877,1).</t>
  </si>
  <si>
    <t>Wordt automatisch gevuld. Dit is de begeleidingsintensiteit: het aantal netto roosteruren per jeugdige per dag.</t>
  </si>
  <si>
    <t>Afrondingspunten geven aan hoe dicht een berekende begeleidingsintensiteit zit in de bandbreedte van het bijpassende product. Een waarde van 0 betekent: precies in het midden. Een waarde van -2 betekent: vlak op de rand van een goedkoper product. Een waarde van +2 betekent: vlak op de rand van een duurder product. Tijdens de inkoop willen we voorkomen dat groepen 'steeds dezelfde kant worden afgerond'. Als op het verzamelblad op de totaalrij een negatieve waarde staat over alle groepen gemeten, kan een verificatiegesprek volgen.
Op het verzamelblad verschijnen de afrondingspunten van ieder tabblad. Deze waarde wordt echter 'gewogen' weergegeven, met als weging het percentage omzet van de regio. Een groep die volledig is bezet met jeugdigen uit de regio, tellen zwaarder mee dan groepen waar minder jeugdigen uit de regio verblijven.</t>
  </si>
  <si>
    <t>Naam groep</t>
  </si>
  <si>
    <t>Type verblijf</t>
  </si>
  <si>
    <t>Capaciteitsplaatsen</t>
  </si>
  <si>
    <t>Waarvan deel IJsselland</t>
  </si>
  <si>
    <t>Berekende intensiteit</t>
  </si>
  <si>
    <t>Intensiteit</t>
  </si>
  <si>
    <t>Tarief</t>
  </si>
  <si>
    <t>Gewogen afrondingspunten</t>
  </si>
  <si>
    <t>Totaal</t>
  </si>
  <si>
    <t>Totaal afrondingspunten &lt;0 kan leiden tot een verificatiegesprek</t>
  </si>
  <si>
    <t>type</t>
  </si>
  <si>
    <t>breedte</t>
  </si>
  <si>
    <t>gemiddeld</t>
  </si>
  <si>
    <t>bez</t>
  </si>
  <si>
    <t>0,1 t/m 1,2</t>
  </si>
  <si>
    <t>kortdurend verblijf</t>
  </si>
  <si>
    <t>Intensiteit C</t>
  </si>
  <si>
    <t>0,1 tot 1,2</t>
  </si>
  <si>
    <t>geen</t>
  </si>
  <si>
    <t>ja</t>
  </si>
  <si>
    <t>Verblijfsgroep 1</t>
  </si>
  <si>
    <t>1,2 t/m 1,9</t>
  </si>
  <si>
    <t>fasehuis</t>
  </si>
  <si>
    <t>Intensiteit D</t>
  </si>
  <si>
    <t>1,2 tot 1,8</t>
  </si>
  <si>
    <t>slapend</t>
  </si>
  <si>
    <t>nee</t>
  </si>
  <si>
    <t>Verblijfsgroep 2</t>
  </si>
  <si>
    <t>1,9 t/m 2,5</t>
  </si>
  <si>
    <t>(specialistisch) wonen</t>
  </si>
  <si>
    <t>Intensiteit E</t>
  </si>
  <si>
    <t>1,8 tot 2,4</t>
  </si>
  <si>
    <t>wakende</t>
  </si>
  <si>
    <t>Verblijfsgroep 3</t>
  </si>
  <si>
    <t>2,5 t/m 2,9</t>
  </si>
  <si>
    <t>behandelgroep</t>
  </si>
  <si>
    <t>Intensiteit F</t>
  </si>
  <si>
    <t>2,4 tot 2,9</t>
  </si>
  <si>
    <t>Verblijfsgroep 4</t>
  </si>
  <si>
    <t>2,9 t/m 3,4</t>
  </si>
  <si>
    <t>crisisgroep</t>
  </si>
  <si>
    <t>Intensiteit G</t>
  </si>
  <si>
    <t>2,9 tot 3,4</t>
  </si>
  <si>
    <t>Verblijfsgroep 5</t>
  </si>
  <si>
    <t>3,4 t/m 3,8</t>
  </si>
  <si>
    <t>driemilieu</t>
  </si>
  <si>
    <t>Intensiteit H</t>
  </si>
  <si>
    <t>3,4 tot 3,8</t>
  </si>
  <si>
    <t>Verblijfsgroep 6</t>
  </si>
  <si>
    <t>3,8 t/m 4,1</t>
  </si>
  <si>
    <t>jeugdzorg+</t>
  </si>
  <si>
    <t>Intensiteit I</t>
  </si>
  <si>
    <t>3,8 tot 4,1</t>
  </si>
  <si>
    <t>Verblijfsgroep 7</t>
  </si>
  <si>
    <t>4,1 t/m 4,6</t>
  </si>
  <si>
    <t>Intensiteit J</t>
  </si>
  <si>
    <t>4,1 tot 4,6</t>
  </si>
  <si>
    <t>Verblijfsgroep 8</t>
  </si>
  <si>
    <t xml:space="preserve">4,6 t/m 6,1 </t>
  </si>
  <si>
    <t>Intensiteit K</t>
  </si>
  <si>
    <t>4,6 tot en hoger</t>
  </si>
  <si>
    <t>Verblijfsgroep 9</t>
  </si>
  <si>
    <t>Verblijfsgroep 10</t>
  </si>
  <si>
    <t>Verblijfsgroep 11</t>
  </si>
  <si>
    <t>Verblijfsgroep 12</t>
  </si>
  <si>
    <t>Verblijfsgroep 13</t>
  </si>
  <si>
    <t>Verblijfsgroep 14</t>
  </si>
  <si>
    <t>Verblijfsgroep 15</t>
  </si>
  <si>
    <t>Verblijfsgroep 16</t>
  </si>
  <si>
    <t>Verblijfsgroep 17</t>
  </si>
  <si>
    <t>Verblijfsgroep 18</t>
  </si>
  <si>
    <t>Verblijfsgroep 19</t>
  </si>
  <si>
    <t>Verblijfsgroep 20</t>
  </si>
  <si>
    <t>Verblijfsgroep 21</t>
  </si>
  <si>
    <t>Verblijfsgroep 22</t>
  </si>
  <si>
    <t>Verblijfsgroep 23</t>
  </si>
  <si>
    <t>Verblijfsgroep 24</t>
  </si>
  <si>
    <t>Verblijfsgroep 25</t>
  </si>
  <si>
    <t>Verblijfsgroep 26</t>
  </si>
  <si>
    <t>Verblijfsgroep 27</t>
  </si>
  <si>
    <t>Verblijfsgroep 28</t>
  </si>
  <si>
    <t>Verblijfsgroep 29</t>
  </si>
  <si>
    <t>Verblijfsgroep 30</t>
  </si>
  <si>
    <t>Verblijfsgroep 31</t>
  </si>
  <si>
    <t>Verblijfsgroep 32</t>
  </si>
  <si>
    <t>Verblijfsgroep 33</t>
  </si>
  <si>
    <t>Verblijfsgroep 34</t>
  </si>
  <si>
    <t>Verblijfsgroep 35</t>
  </si>
  <si>
    <t>Verblijfsgroep 36</t>
  </si>
  <si>
    <t>Verblijfsgroep 37</t>
  </si>
  <si>
    <t>Verblijfsgroep 38</t>
  </si>
  <si>
    <t>Verblijfsgroep 39</t>
  </si>
  <si>
    <t>Verblijfsgroep 40</t>
  </si>
  <si>
    <t>Verblijfsgroep 41</t>
  </si>
  <si>
    <t>Verblijfsgroep 42</t>
  </si>
  <si>
    <t>Verblijfsgroep 43</t>
  </si>
  <si>
    <t>Verblijfsgroep 44</t>
  </si>
  <si>
    <t>Verblijfsgroep 45</t>
  </si>
  <si>
    <t>Verblijfsgroep 46</t>
  </si>
  <si>
    <t>Verblijfsgroep 47</t>
  </si>
  <si>
    <t>Verblijfsgroep 48</t>
  </si>
  <si>
    <t>Verblijfsgroep 49</t>
  </si>
  <si>
    <t>Verblijfsgroep 50</t>
  </si>
  <si>
    <t>Kenmerken woon/verblijfgroep</t>
  </si>
  <si>
    <t xml:space="preserve"> GEPLAND IN 2023</t>
  </si>
  <si>
    <t>Welk type woon/verblijfgroep is dit?</t>
  </si>
  <si>
    <t>Aantal fysieke plaatsen / bedden / capaciteitsplaatsen van deze woon-/verblijfseenheid</t>
  </si>
  <si>
    <t>Tel alle capacteitisplaatsen mee, ongeacht voor welke wet of doelgroep ze worden ingezet</t>
  </si>
  <si>
    <t>Bezettingsgraad (op jaarbasis)</t>
  </si>
  <si>
    <t>Vul of een realisatie 2021 in, of een verwachting voor 2023.</t>
  </si>
  <si>
    <t>Feitelijk gemiddeld aantal bezette plaatsen (=capaciteit x bezettingsgraad, wordt automatisch gevuld)</t>
  </si>
  <si>
    <t>Wat voor type begeleiding heeft deze woon-/verblijfseenheid 's nachts?</t>
  </si>
  <si>
    <t>Feitelijk aantal openingsdagen 2023</t>
  </si>
  <si>
    <t>Totale productie 2023 in verblijfsetmalen (wordt automatisch gevuld)</t>
  </si>
  <si>
    <t>Deze vraag heeft uitsluitend effect op de afrondingspunten op het verzamelblad</t>
  </si>
  <si>
    <r>
      <t xml:space="preserve">Uitsluitend (groeps)begeleiders en pedagogisch medewerkers. </t>
    </r>
    <r>
      <rPr>
        <b/>
        <sz val="11"/>
        <color rgb="FFFF0000"/>
        <rFont val="Calibri"/>
        <family val="2"/>
        <scheme val="minor"/>
      </rPr>
      <t>Zie ook *</t>
    </r>
  </si>
  <si>
    <r>
      <rPr>
        <b/>
        <sz val="11"/>
        <color rgb="FFFF0000"/>
        <rFont val="Calibri"/>
        <family val="2"/>
        <scheme val="minor"/>
      </rPr>
      <t>A</t>
    </r>
    <r>
      <rPr>
        <sz val="11"/>
        <color rgb="FF000000"/>
        <rFont val="Calibri"/>
        <family val="2"/>
        <scheme val="minor"/>
      </rPr>
      <t>: Totaal aantal bruto uren begeleiders in heel 2023 voor hele groep (wordt automatisch gevuld)</t>
    </r>
  </si>
  <si>
    <r>
      <t xml:space="preserve">Waarvan </t>
    </r>
    <r>
      <rPr>
        <b/>
        <i/>
        <sz val="11"/>
        <color rgb="FFFF0000"/>
        <rFont val="Calibri"/>
        <family val="2"/>
        <scheme val="minor"/>
      </rPr>
      <t>B</t>
    </r>
    <r>
      <rPr>
        <i/>
        <sz val="11"/>
        <color rgb="FF000000"/>
        <rFont val="Calibri"/>
        <family val="2"/>
        <scheme val="minor"/>
      </rPr>
      <t>: feitelijk aantal netto roosteruren per jaar agogisch/leefklimaat in 2023</t>
    </r>
  </si>
  <si>
    <r>
      <t xml:space="preserve">Waarvan </t>
    </r>
    <r>
      <rPr>
        <b/>
        <i/>
        <sz val="11"/>
        <color rgb="FFFF0000"/>
        <rFont val="Calibri"/>
        <family val="2"/>
        <scheme val="minor"/>
      </rPr>
      <t>C</t>
    </r>
    <r>
      <rPr>
        <i/>
        <sz val="11"/>
        <color rgb="FF000000"/>
        <rFont val="Calibri"/>
        <family val="2"/>
        <scheme val="minor"/>
      </rPr>
      <t xml:space="preserve">: indirect cliëntgebonden tijd en/of niet-cliëntgebonden tijdbesteding (A-B)  </t>
    </r>
    <r>
      <rPr>
        <sz val="11"/>
        <color rgb="FF000000"/>
        <rFont val="Calibri"/>
        <family val="2"/>
        <scheme val="minor"/>
      </rPr>
      <t>(wordt automatisch gevuld)</t>
    </r>
  </si>
  <si>
    <t>…. aantal netto roosteruren voor deze groep per week… (wordt automatisch gevuld)</t>
  </si>
  <si>
    <t>…. aantal inroosterbare uren per fte begeleider per jaar… (wordt automatisch gevuld)</t>
  </si>
  <si>
    <t>…. aantal inroosterbare uren per fte begeleider per jaar komt overeen met productiviteit van…. (wordt automatisch gevuld)</t>
  </si>
  <si>
    <t>Begeleidingsintensiteit (wordt automatisch gevuld)</t>
  </si>
  <si>
    <t>Afrondingspunten voor deze groep**</t>
  </si>
  <si>
    <t>Bij 0 punten: precies in het midden van de bandbreedte. -2: op grens van goedkoper product</t>
  </si>
  <si>
    <t>+2 punten: op grens duurder product</t>
  </si>
  <si>
    <r>
      <t xml:space="preserve">* </t>
    </r>
    <r>
      <rPr>
        <b/>
        <sz val="11"/>
        <color rgb="FFFF0000"/>
        <rFont val="Calibri"/>
        <family val="2"/>
        <scheme val="minor"/>
      </rPr>
      <t>Uitsluitend</t>
    </r>
    <r>
      <rPr>
        <b/>
        <sz val="11"/>
        <color theme="1"/>
        <rFont val="Calibri"/>
        <family val="2"/>
        <scheme val="minor"/>
      </rPr>
      <t xml:space="preserve"> de volgende functies mogen hier worden meegeteld:</t>
    </r>
  </si>
  <si>
    <t>ingroosterde uren van groepsbegeleiders</t>
  </si>
  <si>
    <t>ingroosterde uren van pedagogisch medewerkers</t>
  </si>
  <si>
    <t>ingroosterde uren van agogisch medewerkers</t>
  </si>
  <si>
    <t>bij driemilieuvoorzieningen: ingeroosterde uren van begeleiders op het terrein (niet direct aan één groep verbonden)</t>
  </si>
  <si>
    <r>
      <t xml:space="preserve">De volgende functies tellen </t>
    </r>
    <r>
      <rPr>
        <b/>
        <sz val="11"/>
        <color rgb="FFFF0000"/>
        <rFont val="Calibri"/>
        <family val="2"/>
        <scheme val="minor"/>
      </rPr>
      <t>NIET</t>
    </r>
    <r>
      <rPr>
        <b/>
        <sz val="11"/>
        <color theme="1"/>
        <rFont val="Calibri"/>
        <family val="2"/>
        <scheme val="minor"/>
      </rPr>
      <t xml:space="preserve"> mee:</t>
    </r>
  </si>
  <si>
    <t>uren van begeleiders ingeroosterd voor individuele begeleiding / begeleiding thuis</t>
  </si>
  <si>
    <t>gastvrouw/gastheer</t>
  </si>
  <si>
    <t>gedragwetenschapper / alle wo opgeleide hulpverleners</t>
  </si>
  <si>
    <t>ambulant hulpverlener / (vak)therapeuten, behandelaars</t>
  </si>
  <si>
    <t>individueel begeleiders (uitzondering: bij kamertraining/begeleid wonen als er geen groepsbegeleiders zijn)</t>
  </si>
  <si>
    <r>
      <t xml:space="preserve">** </t>
    </r>
    <r>
      <rPr>
        <sz val="11"/>
        <color theme="1"/>
        <rFont val="Calibri"/>
        <family val="2"/>
        <scheme val="minor"/>
      </rPr>
      <t>Afrondingspunten maken inzichtelijk hoe de begeleidingsintensiteit van een groep in de bandbreedte valt van een product. Als teveel verschillende groepen steeds op een grens zitten van een product met een lagere intensiteit, kan dit leiden tot een verificatiegesprek.</t>
    </r>
    <r>
      <rPr>
        <sz val="11"/>
        <color theme="1"/>
        <rFont val="Calibri"/>
        <family val="2"/>
        <scheme val="minor"/>
      </rPr>
      <t xml:space="preserve"> Op het verzamelblad wordt dit inzichtelijk.</t>
    </r>
  </si>
  <si>
    <t>Versienummer: 1.5</t>
  </si>
  <si>
    <t>Datum: 6 november 2023</t>
  </si>
  <si>
    <t>Nieuw in versie 1.5 ten opzichte van versie 1.4</t>
  </si>
  <si>
    <t>Tarieven aangepast na index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</si>
</sst>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quot;€&quot;\ #,##0.00"/>
    <numFmt numFmtId="165" formatCode="_ * #,##0_ ;_ * \-#,##0_ ;_ * &quot;-&quot;??_ ;_ @_ "/>
    <numFmt numFmtId="166" formatCode="0.0"/>
    <numFmt numFmtId="167" formatCode="#,##0_ ;\-#,##0\ "/>
    <numFmt numFmtId="168" formatCode="_ * #,##0.0_ ;_ * \-#,##0.0_ ;_ * &quot;-&quot;??_ ;_ @_ "/>
  </numFmts>
  <fonts count="16"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b/>
      <i/>
      <sz val="11"/>
      <color rgb="FFFF0000"/>
      <name val="Calibri"/>
      <family val="2"/>
      <scheme val="minor"/>
    </font>
    <font>
      <b/>
      <sz val="14"/>
      <color theme="1"/>
      <name val="Calibri"/>
      <family val="2"/>
      <scheme val="minor"/>
    </font>
    <font>
      <sz val="11"/>
      <color rgb="FF000000"/>
      <name val="Calibri"/>
      <family val="2"/>
      <scheme val="minor"/>
    </font>
    <font>
      <i/>
      <sz val="11"/>
      <color rgb="FF000000"/>
      <name val="Calibri"/>
      <family val="2"/>
      <scheme val="minor"/>
    </font>
    <font>
      <b/>
      <sz val="11"/>
      <color rgb="FF000000"/>
      <name val="Calibri"/>
      <family val="2"/>
      <scheme val="minor"/>
    </font>
    <font>
      <sz val="11"/>
      <color theme="0"/>
      <name val="Calibri"/>
      <family val="2"/>
      <scheme val="minor"/>
    </font>
    <font>
      <b/>
      <sz val="14"/>
      <color rgb="FF000000"/>
      <name val="Calibri"/>
      <family val="2"/>
      <scheme val="minor"/>
    </font>
    <font>
      <b/>
      <sz val="14"/>
      <color rgb="FFFF0000"/>
      <name val="Calibri"/>
      <family val="2"/>
      <scheme val="minor"/>
    </font>
    <font>
      <sz val="8"/>
      <name val="Calibri"/>
      <family val="2"/>
      <scheme val="minor"/>
    </font>
    <font>
      <sz val="11"/>
      <name val="Calibri"/>
      <family val="2"/>
      <scheme val="minor"/>
    </font>
    <font>
      <b/>
      <sz val="11"/>
      <name val="Calibri"/>
      <family val="2"/>
      <scheme val="minor"/>
    </font>
    <font>
      <i/>
      <sz val="11"/>
      <name val="Calibri"/>
      <family val="2"/>
      <scheme val="minor"/>
    </font>
  </fonts>
  <fills count="3">
    <fill>
      <patternFill patternType="none"/>
    </fill>
    <fill>
      <patternFill patternType="gray125"/>
    </fill>
    <fill>
      <patternFill patternType="solid">
        <fgColor theme="9"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64">
    <xf numFmtId="0" fontId="0" fillId="0" borderId="0" xfId="0"/>
    <xf numFmtId="0" fontId="2" fillId="0" borderId="0" xfId="0" applyFont="1"/>
    <xf numFmtId="0" fontId="0" fillId="0" borderId="1" xfId="0" applyBorder="1"/>
    <xf numFmtId="0" fontId="5" fillId="0" borderId="1" xfId="0" applyFont="1" applyBorder="1"/>
    <xf numFmtId="168" fontId="6" fillId="0" borderId="1" xfId="1" applyNumberFormat="1" applyFont="1" applyFill="1" applyBorder="1" applyAlignment="1" applyProtection="1">
      <alignment horizontal="right" vertical="center" wrapText="1"/>
    </xf>
    <xf numFmtId="165" fontId="6" fillId="0" borderId="1" xfId="1" applyNumberFormat="1" applyFont="1" applyFill="1" applyBorder="1" applyAlignment="1" applyProtection="1">
      <alignment horizontal="right" vertical="center" wrapText="1"/>
    </xf>
    <xf numFmtId="0" fontId="8" fillId="0" borderId="1" xfId="0" applyFont="1" applyBorder="1" applyAlignment="1">
      <alignment horizontal="right" wrapText="1"/>
    </xf>
    <xf numFmtId="166" fontId="0" fillId="0" borderId="0" xfId="0" applyNumberFormat="1"/>
    <xf numFmtId="0" fontId="5" fillId="0" borderId="0" xfId="0" applyFont="1"/>
    <xf numFmtId="167" fontId="6" fillId="0" borderId="1" xfId="1" applyNumberFormat="1" applyFont="1" applyFill="1" applyBorder="1" applyAlignment="1" applyProtection="1">
      <alignment horizontal="right" vertical="center" wrapText="1"/>
    </xf>
    <xf numFmtId="0" fontId="0" fillId="0" borderId="0" xfId="0" applyAlignment="1">
      <alignment horizontal="center"/>
    </xf>
    <xf numFmtId="9" fontId="6" fillId="0" borderId="1" xfId="2" applyFont="1" applyFill="1" applyBorder="1" applyAlignment="1" applyProtection="1">
      <alignment horizontal="right" vertical="center" wrapText="1"/>
    </xf>
    <xf numFmtId="164" fontId="0" fillId="0" borderId="0" xfId="0" applyNumberFormat="1"/>
    <xf numFmtId="2" fontId="0" fillId="0" borderId="0" xfId="0" applyNumberFormat="1"/>
    <xf numFmtId="0" fontId="0" fillId="0" borderId="0" xfId="0" applyAlignment="1">
      <alignment horizontal="left" indent="1"/>
    </xf>
    <xf numFmtId="0" fontId="3" fillId="0" borderId="0" xfId="0" applyFont="1"/>
    <xf numFmtId="0" fontId="6" fillId="0" borderId="0" xfId="0" applyFont="1" applyAlignment="1">
      <alignment vertical="center" wrapText="1"/>
    </xf>
    <xf numFmtId="166" fontId="9" fillId="0" borderId="0" xfId="0" applyNumberFormat="1" applyFont="1" applyAlignment="1" applyProtection="1">
      <alignment horizontal="right" vertical="center" wrapText="1"/>
      <protection locked="0"/>
    </xf>
    <xf numFmtId="0" fontId="11" fillId="0" borderId="0" xfId="0" applyFont="1"/>
    <xf numFmtId="0" fontId="2" fillId="0" borderId="1" xfId="0" applyFont="1" applyBorder="1" applyAlignment="1">
      <alignment horizontal="center"/>
    </xf>
    <xf numFmtId="9" fontId="0" fillId="0" borderId="0" xfId="0" applyNumberFormat="1"/>
    <xf numFmtId="0" fontId="0" fillId="0" borderId="0" xfId="0" quotePrefix="1"/>
    <xf numFmtId="2" fontId="5" fillId="0" borderId="1" xfId="0" applyNumberFormat="1" applyFont="1" applyBorder="1"/>
    <xf numFmtId="166" fontId="6" fillId="0" borderId="1" xfId="0" applyNumberFormat="1" applyFont="1" applyBorder="1" applyAlignment="1">
      <alignment horizontal="righ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10" fillId="0" borderId="4" xfId="0" applyFont="1" applyBorder="1" applyAlignment="1">
      <alignment vertical="center" wrapText="1"/>
    </xf>
    <xf numFmtId="0" fontId="0" fillId="0" borderId="0" xfId="0" applyAlignment="1">
      <alignment vertical="center"/>
    </xf>
    <xf numFmtId="0" fontId="0" fillId="0" borderId="1" xfId="0" applyBorder="1" applyAlignment="1">
      <alignment vertical="center"/>
    </xf>
    <xf numFmtId="2" fontId="0" fillId="0" borderId="0" xfId="0" applyNumberFormat="1" applyAlignment="1">
      <alignment vertical="center"/>
    </xf>
    <xf numFmtId="0" fontId="7" fillId="0" borderId="3" xfId="0" applyFont="1" applyBorder="1" applyAlignment="1">
      <alignment horizontal="left" vertical="center" wrapText="1"/>
    </xf>
    <xf numFmtId="166" fontId="0" fillId="0" borderId="1" xfId="0" applyNumberFormat="1" applyBorder="1" applyAlignment="1">
      <alignment vertical="center"/>
    </xf>
    <xf numFmtId="0" fontId="2" fillId="0" borderId="2" xfId="0" applyFont="1" applyBorder="1" applyAlignment="1">
      <alignment horizontal="center"/>
    </xf>
    <xf numFmtId="0" fontId="2" fillId="0" borderId="1" xfId="0" applyFont="1" applyBorder="1" applyAlignment="1">
      <alignment vertical="center"/>
    </xf>
    <xf numFmtId="0" fontId="0" fillId="0" borderId="1" xfId="0" applyBorder="1" applyAlignment="1">
      <alignment horizontal="center" vertical="center"/>
    </xf>
    <xf numFmtId="9" fontId="0" fillId="0" borderId="1" xfId="2" applyFont="1" applyBorder="1" applyAlignment="1">
      <alignment horizontal="center" vertical="center"/>
    </xf>
    <xf numFmtId="2" fontId="0" fillId="0" borderId="1" xfId="0" applyNumberFormat="1" applyBorder="1" applyAlignment="1">
      <alignment horizontal="center" vertical="center"/>
    </xf>
    <xf numFmtId="164" fontId="0" fillId="0" borderId="1" xfId="0" applyNumberFormat="1" applyBorder="1" applyAlignment="1">
      <alignment horizontal="center" vertical="center"/>
    </xf>
    <xf numFmtId="2" fontId="2" fillId="0" borderId="1" xfId="0" applyNumberFormat="1" applyFont="1" applyBorder="1" applyAlignment="1">
      <alignment horizontal="center" vertical="center"/>
    </xf>
    <xf numFmtId="0" fontId="2" fillId="0" borderId="1" xfId="0" applyFont="1" applyBorder="1"/>
    <xf numFmtId="0" fontId="2" fillId="0" borderId="1" xfId="0" applyFont="1" applyBorder="1" applyAlignment="1">
      <alignment horizontal="center" vertical="center" wrapText="1"/>
    </xf>
    <xf numFmtId="0" fontId="2" fillId="0" borderId="5" xfId="0" applyFont="1" applyBorder="1"/>
    <xf numFmtId="0" fontId="0" fillId="0" borderId="6" xfId="0" applyBorder="1"/>
    <xf numFmtId="0" fontId="0" fillId="0" borderId="5" xfId="0" applyBorder="1"/>
    <xf numFmtId="0" fontId="0" fillId="0" borderId="7" xfId="0" applyBorder="1"/>
    <xf numFmtId="0" fontId="0" fillId="0" borderId="8" xfId="0" applyBorder="1"/>
    <xf numFmtId="0" fontId="0" fillId="0" borderId="9" xfId="0" applyBorder="1"/>
    <xf numFmtId="0" fontId="14" fillId="0" borderId="1" xfId="0" applyFont="1" applyBorder="1"/>
    <xf numFmtId="0" fontId="3" fillId="0" borderId="1" xfId="0" applyFont="1" applyBorder="1"/>
    <xf numFmtId="0" fontId="0" fillId="0" borderId="1" xfId="0" applyBorder="1" applyAlignment="1">
      <alignment vertical="top"/>
    </xf>
    <xf numFmtId="0" fontId="0" fillId="0" borderId="1" xfId="0" applyBorder="1" applyAlignment="1">
      <alignment vertical="top" wrapText="1"/>
    </xf>
    <xf numFmtId="0" fontId="13" fillId="0" borderId="1" xfId="0" applyFont="1" applyBorder="1" applyAlignment="1">
      <alignment vertical="top" wrapText="1"/>
    </xf>
    <xf numFmtId="0" fontId="6" fillId="2" borderId="1" xfId="0" applyFont="1" applyFill="1" applyBorder="1" applyAlignment="1" applyProtection="1">
      <alignment horizontal="right" vertical="center" wrapText="1"/>
      <protection locked="0"/>
    </xf>
    <xf numFmtId="166" fontId="6" fillId="2" borderId="1" xfId="0" applyNumberFormat="1" applyFont="1" applyFill="1" applyBorder="1" applyAlignment="1" applyProtection="1">
      <alignment horizontal="right" vertical="center" wrapText="1"/>
      <protection locked="0"/>
    </xf>
    <xf numFmtId="9" fontId="6" fillId="2" borderId="1" xfId="2" applyFont="1" applyFill="1" applyBorder="1" applyAlignment="1" applyProtection="1">
      <alignment horizontal="right" vertical="center" wrapText="1"/>
      <protection locked="0"/>
    </xf>
    <xf numFmtId="165" fontId="6" fillId="2" borderId="1" xfId="1" applyNumberFormat="1" applyFont="1" applyFill="1" applyBorder="1" applyAlignment="1" applyProtection="1">
      <alignment horizontal="right" vertical="center" wrapText="1"/>
      <protection locked="0"/>
    </xf>
    <xf numFmtId="166" fontId="0" fillId="0" borderId="0" xfId="0" applyNumberFormat="1" applyAlignment="1">
      <alignment horizontal="center"/>
    </xf>
    <xf numFmtId="0" fontId="14" fillId="0" borderId="1" xfId="0" applyFont="1" applyBorder="1" applyAlignment="1">
      <alignment horizontal="left" vertical="top"/>
    </xf>
    <xf numFmtId="0" fontId="13" fillId="0" borderId="5" xfId="0" applyFont="1" applyBorder="1" applyAlignment="1">
      <alignment horizontal="left" vertical="top" wrapText="1"/>
    </xf>
    <xf numFmtId="0" fontId="13" fillId="0" borderId="0" xfId="0" applyFont="1" applyAlignment="1">
      <alignment horizontal="left" vertical="top" wrapText="1"/>
    </xf>
    <xf numFmtId="0" fontId="13" fillId="0" borderId="6" xfId="0" applyFont="1" applyBorder="1" applyAlignment="1">
      <alignment horizontal="left" vertical="top" wrapText="1"/>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horizontal="left" vertical="top" wrapText="1"/>
    </xf>
  </cellXfs>
  <cellStyles count="4">
    <cellStyle name="Komma" xfId="1" builtinId="3"/>
    <cellStyle name="Komma 2" xfId="3" xr:uid="{00000000-0005-0000-0000-00002F000000}"/>
    <cellStyle name="Procent" xfId="2" builtinId="5"/>
    <cellStyle name="Standaard" xfId="0" builtinId="0"/>
  </cellStyles>
  <dxfs count="300">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customXml" Target="../customXml/item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eetMetadata" Target="metadata.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775A5-38FB-4E4B-9E9A-E285DB96542D}">
  <sheetPr codeName="Blad1"/>
  <dimension ref="B3:I33"/>
  <sheetViews>
    <sheetView showGridLines="0" showRowColHeaders="0" workbookViewId="0">
      <selection activeCell="B34" sqref="B34"/>
    </sheetView>
  </sheetViews>
  <sheetFormatPr defaultRowHeight="14.4" x14ac:dyDescent="0.3"/>
  <cols>
    <col min="1" max="1" width="5.88671875" customWidth="1"/>
    <col min="2" max="2" width="3.33203125" customWidth="1"/>
    <col min="3" max="3" width="76" customWidth="1"/>
  </cols>
  <sheetData>
    <row r="3" spans="2:9" ht="18" x14ac:dyDescent="0.35">
      <c r="B3" s="8" t="s">
        <v>0</v>
      </c>
    </row>
    <row r="5" spans="2:9" x14ac:dyDescent="0.3">
      <c r="B5" t="s">
        <v>191</v>
      </c>
    </row>
    <row r="6" spans="2:9" x14ac:dyDescent="0.3">
      <c r="B6" t="s">
        <v>192</v>
      </c>
    </row>
    <row r="8" spans="2:9" x14ac:dyDescent="0.3">
      <c r="B8" s="1" t="s">
        <v>1</v>
      </c>
    </row>
    <row r="9" spans="2:9" x14ac:dyDescent="0.3">
      <c r="B9" s="10">
        <v>1</v>
      </c>
      <c r="C9" t="s">
        <v>2</v>
      </c>
    </row>
    <row r="10" spans="2:9" x14ac:dyDescent="0.3">
      <c r="B10" s="10">
        <v>2</v>
      </c>
      <c r="C10" t="s">
        <v>3</v>
      </c>
    </row>
    <row r="11" spans="2:9" x14ac:dyDescent="0.3">
      <c r="B11" s="10">
        <v>3</v>
      </c>
      <c r="C11" t="s">
        <v>4</v>
      </c>
    </row>
    <row r="12" spans="2:9" x14ac:dyDescent="0.3">
      <c r="B12" s="10">
        <v>4</v>
      </c>
      <c r="C12" t="s">
        <v>5</v>
      </c>
    </row>
    <row r="13" spans="2:9" x14ac:dyDescent="0.3">
      <c r="B13" s="10">
        <v>5</v>
      </c>
      <c r="C13" t="s">
        <v>6</v>
      </c>
    </row>
    <row r="14" spans="2:9" x14ac:dyDescent="0.3">
      <c r="B14" s="10">
        <v>6</v>
      </c>
      <c r="C14" t="s">
        <v>7</v>
      </c>
    </row>
    <row r="15" spans="2:9" x14ac:dyDescent="0.3">
      <c r="B15" s="10">
        <v>7</v>
      </c>
      <c r="C15" t="s">
        <v>8</v>
      </c>
      <c r="D15" s="15"/>
      <c r="E15" s="15"/>
      <c r="F15" s="15"/>
      <c r="G15" s="15"/>
      <c r="H15" s="15"/>
      <c r="I15" s="15"/>
    </row>
    <row r="16" spans="2:9" x14ac:dyDescent="0.3">
      <c r="B16" s="10">
        <v>8</v>
      </c>
      <c r="C16" t="s">
        <v>9</v>
      </c>
      <c r="D16" s="15"/>
      <c r="E16" s="15"/>
      <c r="F16" s="15"/>
      <c r="G16" s="15"/>
      <c r="H16" s="15"/>
      <c r="I16" s="15"/>
    </row>
    <row r="17" spans="2:5" x14ac:dyDescent="0.3">
      <c r="B17" s="10">
        <v>9</v>
      </c>
      <c r="C17" t="s">
        <v>10</v>
      </c>
      <c r="D17" s="15"/>
      <c r="E17" s="15"/>
    </row>
    <row r="18" spans="2:5" x14ac:dyDescent="0.3">
      <c r="C18" s="15"/>
      <c r="D18" s="15"/>
      <c r="E18" s="15"/>
    </row>
    <row r="19" spans="2:5" x14ac:dyDescent="0.3">
      <c r="B19" s="1" t="s">
        <v>11</v>
      </c>
      <c r="C19" s="15"/>
      <c r="D19" s="15"/>
      <c r="E19" s="15"/>
    </row>
    <row r="20" spans="2:5" x14ac:dyDescent="0.3">
      <c r="B20" s="10">
        <v>10</v>
      </c>
      <c r="C20" t="s">
        <v>12</v>
      </c>
      <c r="D20" s="15"/>
      <c r="E20" s="15"/>
    </row>
    <row r="21" spans="2:5" x14ac:dyDescent="0.3">
      <c r="B21" s="10">
        <v>11</v>
      </c>
      <c r="C21" t="s">
        <v>13</v>
      </c>
      <c r="D21" s="15"/>
      <c r="E21" s="15"/>
    </row>
    <row r="22" spans="2:5" x14ac:dyDescent="0.3">
      <c r="B22" s="1"/>
      <c r="D22" s="15"/>
      <c r="E22" s="15"/>
    </row>
    <row r="23" spans="2:5" x14ac:dyDescent="0.3">
      <c r="B23" s="1" t="s">
        <v>14</v>
      </c>
      <c r="D23" s="15"/>
      <c r="E23" s="15"/>
    </row>
    <row r="24" spans="2:5" x14ac:dyDescent="0.3">
      <c r="B24">
        <v>12</v>
      </c>
      <c r="C24" t="s">
        <v>15</v>
      </c>
      <c r="D24" s="15"/>
      <c r="E24" s="15"/>
    </row>
    <row r="25" spans="2:5" x14ac:dyDescent="0.3">
      <c r="B25">
        <v>13</v>
      </c>
      <c r="C25" t="s">
        <v>16</v>
      </c>
      <c r="D25" s="15"/>
      <c r="E25" s="15"/>
    </row>
    <row r="26" spans="2:5" x14ac:dyDescent="0.3">
      <c r="B26">
        <v>14</v>
      </c>
      <c r="C26" t="s">
        <v>17</v>
      </c>
      <c r="D26" s="15"/>
      <c r="E26" s="15"/>
    </row>
    <row r="27" spans="2:5" x14ac:dyDescent="0.3">
      <c r="B27">
        <v>15</v>
      </c>
      <c r="C27" t="s">
        <v>18</v>
      </c>
    </row>
    <row r="29" spans="2:5" x14ac:dyDescent="0.3">
      <c r="B29" s="1" t="s">
        <v>19</v>
      </c>
    </row>
    <row r="30" spans="2:5" x14ac:dyDescent="0.3">
      <c r="B30" t="s">
        <v>20</v>
      </c>
    </row>
    <row r="32" spans="2:5" x14ac:dyDescent="0.3">
      <c r="B32" s="1" t="s">
        <v>193</v>
      </c>
    </row>
    <row r="33" spans="2:3" x14ac:dyDescent="0.3">
      <c r="B33">
        <v>17</v>
      </c>
      <c r="C33" t="s">
        <v>194</v>
      </c>
    </row>
  </sheetData>
  <sheetProtection selectLockedCells="1" selectUnlockedCells="1"/>
  <pageMargins left="0.7" right="0.7" top="0.75" bottom="0.75"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2BCDC-1B12-4EA6-A604-4D453ED3EC34}">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LVnNc57AF1aXKAcvObTxNgZjnes3qnoznvsM1Rq+5Rk1MD9L1V5zgQ8iZhJ3IrZkseudGoyEJw8oTLAhZbSvuA==" saltValue="kAvjb4zqjDlqow2clS4nGw==" spinCount="100000" sheet="1" objects="1" scenarios="1" formatColumns="0" formatRows="0"/>
  <mergeCells count="3">
    <mergeCell ref="F9:F10"/>
    <mergeCell ref="F18:F20"/>
    <mergeCell ref="C40:C42"/>
  </mergeCells>
  <conditionalFormatting sqref="D16 D4:D9 D11:D14">
    <cfRule type="expression" dxfId="275" priority="5">
      <formula>D4=""</formula>
    </cfRule>
  </conditionalFormatting>
  <conditionalFormatting sqref="C10:D10">
    <cfRule type="expression" dxfId="274" priority="4">
      <formula>AND($D$9&lt;&gt;"",$D$9&lt;&gt;"geen")</formula>
    </cfRule>
  </conditionalFormatting>
  <conditionalFormatting sqref="D10">
    <cfRule type="expression" dxfId="273" priority="1">
      <formula>D10&lt;&gt;""</formula>
    </cfRule>
    <cfRule type="expression" dxfId="272" priority="3">
      <formula>AND(AND($D$9&lt;&gt;"",D9&lt;&gt;"geen"),$D$10="")</formula>
    </cfRule>
  </conditionalFormatting>
  <conditionalFormatting sqref="F18:F20">
    <cfRule type="expression" dxfId="271" priority="2">
      <formula>$F$18&lt;&gt;""</formula>
    </cfRule>
  </conditionalFormatting>
  <conditionalFormatting sqref="D18:D20">
    <cfRule type="expression" dxfId="270" priority="6">
      <formula>$F$18&lt;&gt;""</formula>
    </cfRule>
  </conditionalFormatting>
  <dataValidations count="5">
    <dataValidation type="list" allowBlank="1" showInputMessage="1" showErrorMessage="1" sqref="D14 D6" xr:uid="{DACD3CD7-3C19-46CF-8B3D-2A622367F08C}">
      <formula1>bez</formula1>
    </dataValidation>
    <dataValidation type="list" allowBlank="1" showInputMessage="1" showErrorMessage="1" sqref="D10" xr:uid="{EF39CC42-AC6E-47A1-BB43-FE82D999DA0B}">
      <formula1>cap</formula1>
    </dataValidation>
    <dataValidation type="list" allowBlank="1" showInputMessage="1" showErrorMessage="1" sqref="D9" xr:uid="{19275FF2-15DC-46A0-96C5-4FE27916FE82}">
      <formula1>nacht</formula1>
    </dataValidation>
    <dataValidation type="list" allowBlank="1" showInputMessage="1" showErrorMessage="1" sqref="D7" xr:uid="{5A30315F-94B3-4292-8ADB-4B1E3D3A418A}">
      <formula1>bezetting</formula1>
    </dataValidation>
    <dataValidation type="list" allowBlank="1" showInputMessage="1" showErrorMessage="1" sqref="D5" xr:uid="{4642A040-DE12-44D0-9859-5EE5E9AE9DF1}">
      <formula1>type</formula1>
    </dataValidation>
  </dataValidations>
  <pageMargins left="0.7" right="0.7" top="0.75" bottom="0.75" header="0.3" footer="0.3"/>
  <pageSetup paperSize="9" scale="86" orientation="landscape"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93664-3527-4A3A-914B-F4313DA48F9C}">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A0yIWvu61SdgQ6N563muX/gCIkqhw3jdIgtz4sInBgCd6QjeW2dBb3lqgAGUPBSnZrIj5LnPTUJdmvXPoZ5hOQ==" saltValue="keWNDjYu/BYyJMs3uee4aA==" spinCount="100000" sheet="1" objects="1" scenarios="1" formatColumns="0" formatRows="0"/>
  <mergeCells count="3">
    <mergeCell ref="F9:F10"/>
    <mergeCell ref="F18:F20"/>
    <mergeCell ref="C40:C42"/>
  </mergeCells>
  <conditionalFormatting sqref="D16 D4:D9 D11:D14">
    <cfRule type="expression" dxfId="269" priority="5">
      <formula>D4=""</formula>
    </cfRule>
  </conditionalFormatting>
  <conditionalFormatting sqref="C10:D10">
    <cfRule type="expression" dxfId="268" priority="4">
      <formula>AND($D$9&lt;&gt;"",$D$9&lt;&gt;"geen")</formula>
    </cfRule>
  </conditionalFormatting>
  <conditionalFormatting sqref="D10">
    <cfRule type="expression" dxfId="267" priority="1">
      <formula>D10&lt;&gt;""</formula>
    </cfRule>
    <cfRule type="expression" dxfId="266" priority="3">
      <formula>AND(AND($D$9&lt;&gt;"",D9&lt;&gt;"geen"),$D$10="")</formula>
    </cfRule>
  </conditionalFormatting>
  <conditionalFormatting sqref="F18:F20">
    <cfRule type="expression" dxfId="265" priority="2">
      <formula>$F$18&lt;&gt;""</formula>
    </cfRule>
  </conditionalFormatting>
  <conditionalFormatting sqref="D18:D20">
    <cfRule type="expression" dxfId="264" priority="6">
      <formula>$F$18&lt;&gt;""</formula>
    </cfRule>
  </conditionalFormatting>
  <dataValidations count="5">
    <dataValidation type="list" allowBlank="1" showInputMessage="1" showErrorMessage="1" sqref="D14 D6" xr:uid="{B4725D4E-40A3-4CFA-A181-2CAFA3930D4F}">
      <formula1>bez</formula1>
    </dataValidation>
    <dataValidation type="list" allowBlank="1" showInputMessage="1" showErrorMessage="1" sqref="D10" xr:uid="{EC19EEE6-85A2-468F-B481-9DC0A84D01FF}">
      <formula1>cap</formula1>
    </dataValidation>
    <dataValidation type="list" allowBlank="1" showInputMessage="1" showErrorMessage="1" sqref="D9" xr:uid="{7E3AC53B-B0DF-4C36-93D4-65505F771E7C}">
      <formula1>nacht</formula1>
    </dataValidation>
    <dataValidation type="list" allowBlank="1" showInputMessage="1" showErrorMessage="1" sqref="D7" xr:uid="{6E2E281F-4E34-4888-B246-E637E6E8EF9E}">
      <formula1>bezetting</formula1>
    </dataValidation>
    <dataValidation type="list" allowBlank="1" showInputMessage="1" showErrorMessage="1" sqref="D5" xr:uid="{79C79AE3-606F-4966-B70E-71C85ECDD0CA}">
      <formula1>type</formula1>
    </dataValidation>
  </dataValidations>
  <pageMargins left="0.7" right="0.7" top="0.75" bottom="0.75" header="0.3" footer="0.3"/>
  <pageSetup paperSize="9" scale="86" orientation="landscape"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2AF2E-D9F5-49D5-9029-BE159C081BA6}">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7uiVvEbbzAwfvPtAlrr/VwoV+AhqCE7xx7jbrXYflbMRpZY/kwU1o2MOU9RS9xUHEVNXDlnY9Qck4zIwA+Lj6w==" saltValue="Ex1T4cl+COtHIRk7Z68frQ==" spinCount="100000" sheet="1" objects="1" scenarios="1" formatColumns="0" formatRows="0"/>
  <mergeCells count="3">
    <mergeCell ref="F9:F10"/>
    <mergeCell ref="F18:F20"/>
    <mergeCell ref="C40:C42"/>
  </mergeCells>
  <conditionalFormatting sqref="D16 D4:D9 D11:D14">
    <cfRule type="expression" dxfId="263" priority="5">
      <formula>D4=""</formula>
    </cfRule>
  </conditionalFormatting>
  <conditionalFormatting sqref="C10:D10">
    <cfRule type="expression" dxfId="262" priority="4">
      <formula>AND($D$9&lt;&gt;"",$D$9&lt;&gt;"geen")</formula>
    </cfRule>
  </conditionalFormatting>
  <conditionalFormatting sqref="D10">
    <cfRule type="expression" dxfId="261" priority="1">
      <formula>D10&lt;&gt;""</formula>
    </cfRule>
    <cfRule type="expression" dxfId="260" priority="3">
      <formula>AND(AND($D$9&lt;&gt;"",D9&lt;&gt;"geen"),$D$10="")</formula>
    </cfRule>
  </conditionalFormatting>
  <conditionalFormatting sqref="F18:F20">
    <cfRule type="expression" dxfId="259" priority="2">
      <formula>$F$18&lt;&gt;""</formula>
    </cfRule>
  </conditionalFormatting>
  <conditionalFormatting sqref="D18:D20">
    <cfRule type="expression" dxfId="258" priority="6">
      <formula>$F$18&lt;&gt;""</formula>
    </cfRule>
  </conditionalFormatting>
  <dataValidations count="5">
    <dataValidation type="list" allowBlank="1" showInputMessage="1" showErrorMessage="1" sqref="D14 D6" xr:uid="{C11608E6-458D-4905-B10F-070C99F0203A}">
      <formula1>bez</formula1>
    </dataValidation>
    <dataValidation type="list" allowBlank="1" showInputMessage="1" showErrorMessage="1" sqref="D10" xr:uid="{0DDECED8-AE07-49AD-AF68-CD0E23230052}">
      <formula1>cap</formula1>
    </dataValidation>
    <dataValidation type="list" allowBlank="1" showInputMessage="1" showErrorMessage="1" sqref="D9" xr:uid="{98614491-F588-4318-921E-CF77EBF7F966}">
      <formula1>nacht</formula1>
    </dataValidation>
    <dataValidation type="list" allowBlank="1" showInputMessage="1" showErrorMessage="1" sqref="D7" xr:uid="{3625A1D0-D2D2-43EC-A26B-7DCE7F41DB12}">
      <formula1>bezetting</formula1>
    </dataValidation>
    <dataValidation type="list" allowBlank="1" showInputMessage="1" showErrorMessage="1" sqref="D5" xr:uid="{A4171329-9EF5-4112-8563-66AC710B5777}">
      <formula1>type</formula1>
    </dataValidation>
  </dataValidations>
  <pageMargins left="0.7" right="0.7" top="0.75" bottom="0.75" header="0.3" footer="0.3"/>
  <pageSetup paperSize="9" scale="86" orientation="landscape"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DCBBF-0739-4BA1-AB13-F1EF3D9E250C}">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8Mz+S/hnsfQcFEFSbsjRpJTJSCwAgacbdC8OoRMEmgvI0nduvNKyMxeqqTCfJvaC2H+VRUAwxwhooXMkNrxv0A==" saltValue="0DcLsaHEVhMNnnUJg6jy3g==" spinCount="100000" sheet="1" objects="1" scenarios="1" formatColumns="0" formatRows="0"/>
  <mergeCells count="3">
    <mergeCell ref="F9:F10"/>
    <mergeCell ref="F18:F20"/>
    <mergeCell ref="C40:C42"/>
  </mergeCells>
  <conditionalFormatting sqref="D16 D4:D9 D11:D14">
    <cfRule type="expression" dxfId="257" priority="5">
      <formula>D4=""</formula>
    </cfRule>
  </conditionalFormatting>
  <conditionalFormatting sqref="C10:D10">
    <cfRule type="expression" dxfId="256" priority="4">
      <formula>AND($D$9&lt;&gt;"",$D$9&lt;&gt;"geen")</formula>
    </cfRule>
  </conditionalFormatting>
  <conditionalFormatting sqref="D10">
    <cfRule type="expression" dxfId="255" priority="1">
      <formula>D10&lt;&gt;""</formula>
    </cfRule>
    <cfRule type="expression" dxfId="254" priority="3">
      <formula>AND(AND($D$9&lt;&gt;"",D9&lt;&gt;"geen"),$D$10="")</formula>
    </cfRule>
  </conditionalFormatting>
  <conditionalFormatting sqref="F18:F20">
    <cfRule type="expression" dxfId="253" priority="2">
      <formula>$F$18&lt;&gt;""</formula>
    </cfRule>
  </conditionalFormatting>
  <conditionalFormatting sqref="D18:D20">
    <cfRule type="expression" dxfId="252" priority="6">
      <formula>$F$18&lt;&gt;""</formula>
    </cfRule>
  </conditionalFormatting>
  <dataValidations count="5">
    <dataValidation type="list" allowBlank="1" showInputMessage="1" showErrorMessage="1" sqref="D14 D6" xr:uid="{35909134-1705-40A4-BAA8-1FC342028793}">
      <formula1>bez</formula1>
    </dataValidation>
    <dataValidation type="list" allowBlank="1" showInputMessage="1" showErrorMessage="1" sqref="D10" xr:uid="{2E78585E-EF07-4D63-85A9-721A9A5D1B80}">
      <formula1>cap</formula1>
    </dataValidation>
    <dataValidation type="list" allowBlank="1" showInputMessage="1" showErrorMessage="1" sqref="D9" xr:uid="{4F838F28-2621-4655-AE5B-A70ECBB93966}">
      <formula1>nacht</formula1>
    </dataValidation>
    <dataValidation type="list" allowBlank="1" showInputMessage="1" showErrorMessage="1" sqref="D7" xr:uid="{7CE2C87A-7B94-488B-B75A-87B6C402BF93}">
      <formula1>bezetting</formula1>
    </dataValidation>
    <dataValidation type="list" allowBlank="1" showInputMessage="1" showErrorMessage="1" sqref="D5" xr:uid="{90E53058-C597-4108-9699-D1E29E8F381B}">
      <formula1>type</formula1>
    </dataValidation>
  </dataValidations>
  <pageMargins left="0.7" right="0.7" top="0.75" bottom="0.75" header="0.3" footer="0.3"/>
  <pageSetup paperSize="9" scale="86" orientation="landscape"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531AC-FED1-4032-81FA-B6CEC27D9389}">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6xAEXmihrPDcnKW5q0PY0ym/FDJgJWwuBMrbMfa4lmZLU6f3XZrIOFd3Zfm9nvQt2R39ZoiKkWeEmEIf2sQ3Uw==" saltValue="3g0hR8Ol6j58icSHbsJcWw==" spinCount="100000" sheet="1" objects="1" scenarios="1" formatColumns="0" formatRows="0"/>
  <mergeCells count="3">
    <mergeCell ref="F9:F10"/>
    <mergeCell ref="F18:F20"/>
    <mergeCell ref="C40:C42"/>
  </mergeCells>
  <conditionalFormatting sqref="D16 D4:D9 D11:D14">
    <cfRule type="expression" dxfId="251" priority="5">
      <formula>D4=""</formula>
    </cfRule>
  </conditionalFormatting>
  <conditionalFormatting sqref="C10:D10">
    <cfRule type="expression" dxfId="250" priority="4">
      <formula>AND($D$9&lt;&gt;"",$D$9&lt;&gt;"geen")</formula>
    </cfRule>
  </conditionalFormatting>
  <conditionalFormatting sqref="D10">
    <cfRule type="expression" dxfId="249" priority="1">
      <formula>D10&lt;&gt;""</formula>
    </cfRule>
    <cfRule type="expression" dxfId="248" priority="3">
      <formula>AND(AND($D$9&lt;&gt;"",D9&lt;&gt;"geen"),$D$10="")</formula>
    </cfRule>
  </conditionalFormatting>
  <conditionalFormatting sqref="F18:F20">
    <cfRule type="expression" dxfId="247" priority="2">
      <formula>$F$18&lt;&gt;""</formula>
    </cfRule>
  </conditionalFormatting>
  <conditionalFormatting sqref="D18:D20">
    <cfRule type="expression" dxfId="246" priority="6">
      <formula>$F$18&lt;&gt;""</formula>
    </cfRule>
  </conditionalFormatting>
  <dataValidations count="5">
    <dataValidation type="list" allowBlank="1" showInputMessage="1" showErrorMessage="1" sqref="D14 D6" xr:uid="{619FA683-DA1F-49E8-ABE6-C014A1F77336}">
      <formula1>bez</formula1>
    </dataValidation>
    <dataValidation type="list" allowBlank="1" showInputMessage="1" showErrorMessage="1" sqref="D10" xr:uid="{9D16E416-8676-4F60-BCE8-D2329012B4B5}">
      <formula1>cap</formula1>
    </dataValidation>
    <dataValidation type="list" allowBlank="1" showInputMessage="1" showErrorMessage="1" sqref="D9" xr:uid="{F17D698A-E918-4DBB-B3D4-CC5AB4066863}">
      <formula1>nacht</formula1>
    </dataValidation>
    <dataValidation type="list" allowBlank="1" showInputMessage="1" showErrorMessage="1" sqref="D7" xr:uid="{6243ED3C-856A-4F27-9256-FBA50158E9E5}">
      <formula1>bezetting</formula1>
    </dataValidation>
    <dataValidation type="list" allowBlank="1" showInputMessage="1" showErrorMessage="1" sqref="D5" xr:uid="{61C87F11-D000-4490-95BE-5C7B06D2EE65}">
      <formula1>type</formula1>
    </dataValidation>
  </dataValidations>
  <pageMargins left="0.7" right="0.7" top="0.75" bottom="0.75" header="0.3" footer="0.3"/>
  <pageSetup paperSize="9" scale="86" orientation="landscape"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852C7-D816-482B-875E-5597CEB80191}">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Axiez56EthWHCO6a/+nNTSStnHzhrux4uqETs2zXrcm9AEifJm8jcWCpxkE8t+TLloinORgMlHuVeb4qilq9mg==" saltValue="I708cXeMjqQVTq9bjOf4YA==" spinCount="100000" sheet="1" objects="1" scenarios="1" formatColumns="0" formatRows="0"/>
  <mergeCells count="3">
    <mergeCell ref="F9:F10"/>
    <mergeCell ref="F18:F20"/>
    <mergeCell ref="C40:C42"/>
  </mergeCells>
  <conditionalFormatting sqref="D16 D4:D9 D11:D14">
    <cfRule type="expression" dxfId="245" priority="5">
      <formula>D4=""</formula>
    </cfRule>
  </conditionalFormatting>
  <conditionalFormatting sqref="C10:D10">
    <cfRule type="expression" dxfId="244" priority="4">
      <formula>AND($D$9&lt;&gt;"",$D$9&lt;&gt;"geen")</formula>
    </cfRule>
  </conditionalFormatting>
  <conditionalFormatting sqref="D10">
    <cfRule type="expression" dxfId="243" priority="1">
      <formula>D10&lt;&gt;""</formula>
    </cfRule>
    <cfRule type="expression" dxfId="242" priority="3">
      <formula>AND(AND($D$9&lt;&gt;"",D9&lt;&gt;"geen"),$D$10="")</formula>
    </cfRule>
  </conditionalFormatting>
  <conditionalFormatting sqref="F18:F20">
    <cfRule type="expression" dxfId="241" priority="2">
      <formula>$F$18&lt;&gt;""</formula>
    </cfRule>
  </conditionalFormatting>
  <conditionalFormatting sqref="D18:D20">
    <cfRule type="expression" dxfId="240" priority="6">
      <formula>$F$18&lt;&gt;""</formula>
    </cfRule>
  </conditionalFormatting>
  <dataValidations count="5">
    <dataValidation type="list" allowBlank="1" showInputMessage="1" showErrorMessage="1" sqref="D14 D6" xr:uid="{5DFF285D-B619-48A8-AB25-C23FAA7A6326}">
      <formula1>bez</formula1>
    </dataValidation>
    <dataValidation type="list" allowBlank="1" showInputMessage="1" showErrorMessage="1" sqref="D10" xr:uid="{F8B8AD3C-DF3A-4296-8119-6B1FD6CDA556}">
      <formula1>cap</formula1>
    </dataValidation>
    <dataValidation type="list" allowBlank="1" showInputMessage="1" showErrorMessage="1" sqref="D9" xr:uid="{4227A6E1-2242-4481-9750-B9C4B5C1CC5C}">
      <formula1>nacht</formula1>
    </dataValidation>
    <dataValidation type="list" allowBlank="1" showInputMessage="1" showErrorMessage="1" sqref="D7" xr:uid="{F845CBAB-679F-4088-B78F-4AECA1D7E363}">
      <formula1>bezetting</formula1>
    </dataValidation>
    <dataValidation type="list" allowBlank="1" showInputMessage="1" showErrorMessage="1" sqref="D5" xr:uid="{19F4DB41-A1C8-4F70-B164-A0A7BE3C8418}">
      <formula1>type</formula1>
    </dataValidation>
  </dataValidations>
  <pageMargins left="0.7" right="0.7" top="0.75" bottom="0.75" header="0.3" footer="0.3"/>
  <pageSetup paperSize="9" scale="86" orientation="landscape"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8D580-29EF-4860-A418-9EE2BDA55DC0}">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h+TC1oOqWY9vXgThjhBnXjOw7JdPtOvBPvjiCeDSKu5kt6pPhoTrQrp/mBK6BXxbT5XsTIqulbj7IiUw/WFDZA==" saltValue="X88zm8/ipP9zgB2rzGmDLQ==" spinCount="100000" sheet="1" objects="1" scenarios="1" formatColumns="0" formatRows="0"/>
  <mergeCells count="3">
    <mergeCell ref="F9:F10"/>
    <mergeCell ref="F18:F20"/>
    <mergeCell ref="C40:C42"/>
  </mergeCells>
  <conditionalFormatting sqref="D16 D4:D9 D11:D14">
    <cfRule type="expression" dxfId="239" priority="5">
      <formula>D4=""</formula>
    </cfRule>
  </conditionalFormatting>
  <conditionalFormatting sqref="C10:D10">
    <cfRule type="expression" dxfId="238" priority="4">
      <formula>AND($D$9&lt;&gt;"",$D$9&lt;&gt;"geen")</formula>
    </cfRule>
  </conditionalFormatting>
  <conditionalFormatting sqref="D10">
    <cfRule type="expression" dxfId="237" priority="1">
      <formula>D10&lt;&gt;""</formula>
    </cfRule>
    <cfRule type="expression" dxfId="236" priority="3">
      <formula>AND(AND($D$9&lt;&gt;"",D9&lt;&gt;"geen"),$D$10="")</formula>
    </cfRule>
  </conditionalFormatting>
  <conditionalFormatting sqref="F18:F20">
    <cfRule type="expression" dxfId="235" priority="2">
      <formula>$F$18&lt;&gt;""</formula>
    </cfRule>
  </conditionalFormatting>
  <conditionalFormatting sqref="D18:D20">
    <cfRule type="expression" dxfId="234" priority="6">
      <formula>$F$18&lt;&gt;""</formula>
    </cfRule>
  </conditionalFormatting>
  <dataValidations count="5">
    <dataValidation type="list" allowBlank="1" showInputMessage="1" showErrorMessage="1" sqref="D14 D6" xr:uid="{FA170368-6828-4D92-9523-D30107439209}">
      <formula1>bez</formula1>
    </dataValidation>
    <dataValidation type="list" allowBlank="1" showInputMessage="1" showErrorMessage="1" sqref="D10" xr:uid="{07E85FC9-B859-4945-959E-D35B6CDACBAC}">
      <formula1>cap</formula1>
    </dataValidation>
    <dataValidation type="list" allowBlank="1" showInputMessage="1" showErrorMessage="1" sqref="D9" xr:uid="{9A951C6F-3391-4DE2-BB68-AB52093A597D}">
      <formula1>nacht</formula1>
    </dataValidation>
    <dataValidation type="list" allowBlank="1" showInputMessage="1" showErrorMessage="1" sqref="D7" xr:uid="{F2B5D1AB-C60A-4525-B7A4-D2E1414906FE}">
      <formula1>bezetting</formula1>
    </dataValidation>
    <dataValidation type="list" allowBlank="1" showInputMessage="1" showErrorMessage="1" sqref="D5" xr:uid="{654F2111-6E75-45BE-BE9F-51AE65DD5B99}">
      <formula1>type</formula1>
    </dataValidation>
  </dataValidations>
  <pageMargins left="0.7" right="0.7" top="0.75" bottom="0.75" header="0.3" footer="0.3"/>
  <pageSetup paperSize="9" scale="86" orientation="landscape"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E5F58-2447-4DC5-AA2C-9E43BF77AFBC}">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5E//T7o0+aIh5Fxmlj8mFt+ABarg6pvOXKBXqXqKtNE16K3N6na53g6gm3B19apB6T+VrOULmdlJC60L40V7rQ==" saltValue="3W4K1runGsQeGKmN7luaWg==" spinCount="100000" sheet="1" objects="1" scenarios="1" formatColumns="0" formatRows="0"/>
  <mergeCells count="3">
    <mergeCell ref="F9:F10"/>
    <mergeCell ref="F18:F20"/>
    <mergeCell ref="C40:C42"/>
  </mergeCells>
  <conditionalFormatting sqref="D16 D4:D9 D11:D14">
    <cfRule type="expression" dxfId="233" priority="5">
      <formula>D4=""</formula>
    </cfRule>
  </conditionalFormatting>
  <conditionalFormatting sqref="C10:D10">
    <cfRule type="expression" dxfId="232" priority="4">
      <formula>AND($D$9&lt;&gt;"",$D$9&lt;&gt;"geen")</formula>
    </cfRule>
  </conditionalFormatting>
  <conditionalFormatting sqref="D10">
    <cfRule type="expression" dxfId="231" priority="1">
      <formula>D10&lt;&gt;""</formula>
    </cfRule>
    <cfRule type="expression" dxfId="230" priority="3">
      <formula>AND(AND($D$9&lt;&gt;"",D9&lt;&gt;"geen"),$D$10="")</formula>
    </cfRule>
  </conditionalFormatting>
  <conditionalFormatting sqref="F18:F20">
    <cfRule type="expression" dxfId="229" priority="2">
      <formula>$F$18&lt;&gt;""</formula>
    </cfRule>
  </conditionalFormatting>
  <conditionalFormatting sqref="D18:D20">
    <cfRule type="expression" dxfId="228" priority="6">
      <formula>$F$18&lt;&gt;""</formula>
    </cfRule>
  </conditionalFormatting>
  <dataValidations count="5">
    <dataValidation type="list" allowBlank="1" showInputMessage="1" showErrorMessage="1" sqref="D14 D6" xr:uid="{E2F9F88E-84A0-4F52-B7BC-E8CAF533D6D0}">
      <formula1>bez</formula1>
    </dataValidation>
    <dataValidation type="list" allowBlank="1" showInputMessage="1" showErrorMessage="1" sqref="D10" xr:uid="{14B48E16-32CB-4918-818B-8391A4719B4C}">
      <formula1>cap</formula1>
    </dataValidation>
    <dataValidation type="list" allowBlank="1" showInputMessage="1" showErrorMessage="1" sqref="D9" xr:uid="{A62331B4-CBAF-443D-9D73-B65C4C755DBC}">
      <formula1>nacht</formula1>
    </dataValidation>
    <dataValidation type="list" allowBlank="1" showInputMessage="1" showErrorMessage="1" sqref="D7" xr:uid="{4EC6CFF7-E213-40E1-B04A-1C121A50FEE4}">
      <formula1>bezetting</formula1>
    </dataValidation>
    <dataValidation type="list" allowBlank="1" showInputMessage="1" showErrorMessage="1" sqref="D5" xr:uid="{255D33BE-8C52-4A37-957B-EDF9DF1221F1}">
      <formula1>type</formula1>
    </dataValidation>
  </dataValidations>
  <pageMargins left="0.7" right="0.7" top="0.75" bottom="0.75" header="0.3" footer="0.3"/>
  <pageSetup paperSize="9" scale="86" orientation="landscape"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2D868-C7B0-4A49-B675-F486DB26227D}">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2lS9D/0YFOiC/tOpca02Cr8RzN4hLqMGecVp0Co1LDD9LFsbHZtFDUIg30sbAlZu7lFiNJPAO0mX80a7Xu+SoQ==" saltValue="f3cyCptREqocontKqcbXzg==" spinCount="100000" sheet="1" objects="1" scenarios="1" formatColumns="0" formatRows="0"/>
  <mergeCells count="3">
    <mergeCell ref="F9:F10"/>
    <mergeCell ref="F18:F20"/>
    <mergeCell ref="C40:C42"/>
  </mergeCells>
  <conditionalFormatting sqref="D16 D4:D9 D11:D14">
    <cfRule type="expression" dxfId="227" priority="5">
      <formula>D4=""</formula>
    </cfRule>
  </conditionalFormatting>
  <conditionalFormatting sqref="C10:D10">
    <cfRule type="expression" dxfId="226" priority="4">
      <formula>AND($D$9&lt;&gt;"",$D$9&lt;&gt;"geen")</formula>
    </cfRule>
  </conditionalFormatting>
  <conditionalFormatting sqref="D10">
    <cfRule type="expression" dxfId="225" priority="1">
      <formula>D10&lt;&gt;""</formula>
    </cfRule>
    <cfRule type="expression" dxfId="224" priority="3">
      <formula>AND(AND($D$9&lt;&gt;"",D9&lt;&gt;"geen"),$D$10="")</formula>
    </cfRule>
  </conditionalFormatting>
  <conditionalFormatting sqref="F18:F20">
    <cfRule type="expression" dxfId="223" priority="2">
      <formula>$F$18&lt;&gt;""</formula>
    </cfRule>
  </conditionalFormatting>
  <conditionalFormatting sqref="D18:D20">
    <cfRule type="expression" dxfId="222" priority="6">
      <formula>$F$18&lt;&gt;""</formula>
    </cfRule>
  </conditionalFormatting>
  <dataValidations count="5">
    <dataValidation type="list" allowBlank="1" showInputMessage="1" showErrorMessage="1" sqref="D14 D6" xr:uid="{167878E3-1B73-4CD0-AD94-EA015B482B17}">
      <formula1>bez</formula1>
    </dataValidation>
    <dataValidation type="list" allowBlank="1" showInputMessage="1" showErrorMessage="1" sqref="D10" xr:uid="{73747123-B908-4936-92AF-5C0FD865A08E}">
      <formula1>cap</formula1>
    </dataValidation>
    <dataValidation type="list" allowBlank="1" showInputMessage="1" showErrorMessage="1" sqref="D9" xr:uid="{C7A3661F-3E59-49E5-8047-CEB578085E10}">
      <formula1>nacht</formula1>
    </dataValidation>
    <dataValidation type="list" allowBlank="1" showInputMessage="1" showErrorMessage="1" sqref="D7" xr:uid="{1388F1AE-0A54-43AC-AEDC-CDB2DACFEB5F}">
      <formula1>bezetting</formula1>
    </dataValidation>
    <dataValidation type="list" allowBlank="1" showInputMessage="1" showErrorMessage="1" sqref="D5" xr:uid="{094FD30B-5521-4B4B-85FD-6F20438E547E}">
      <formula1>type</formula1>
    </dataValidation>
  </dataValidations>
  <pageMargins left="0.7" right="0.7" top="0.75" bottom="0.75" header="0.3" footer="0.3"/>
  <pageSetup paperSize="9" scale="86" orientation="landscape"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2C4C0-1082-4BC5-A4EE-82F1A612885D}">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dH16iapbdZL1X9VJF9AjEi9vTChpcEaefeZC3mxJddP/C46dU9doR/0F1pNQxHmCGyanxdmDCx9Uqyjca9Uo4w==" saltValue="RqrFFOhAO9NKJwTV1ozaGA==" spinCount="100000" sheet="1" objects="1" scenarios="1" formatColumns="0" formatRows="0"/>
  <mergeCells count="3">
    <mergeCell ref="F9:F10"/>
    <mergeCell ref="F18:F20"/>
    <mergeCell ref="C40:C42"/>
  </mergeCells>
  <conditionalFormatting sqref="D16 D4:D9 D11:D14">
    <cfRule type="expression" dxfId="221" priority="5">
      <formula>D4=""</formula>
    </cfRule>
  </conditionalFormatting>
  <conditionalFormatting sqref="C10:D10">
    <cfRule type="expression" dxfId="220" priority="4">
      <formula>AND($D$9&lt;&gt;"",$D$9&lt;&gt;"geen")</formula>
    </cfRule>
  </conditionalFormatting>
  <conditionalFormatting sqref="D10">
    <cfRule type="expression" dxfId="219" priority="1">
      <formula>D10&lt;&gt;""</formula>
    </cfRule>
    <cfRule type="expression" dxfId="218" priority="3">
      <formula>AND(AND($D$9&lt;&gt;"",D9&lt;&gt;"geen"),$D$10="")</formula>
    </cfRule>
  </conditionalFormatting>
  <conditionalFormatting sqref="F18:F20">
    <cfRule type="expression" dxfId="217" priority="2">
      <formula>$F$18&lt;&gt;""</formula>
    </cfRule>
  </conditionalFormatting>
  <conditionalFormatting sqref="D18:D20">
    <cfRule type="expression" dxfId="216" priority="6">
      <formula>$F$18&lt;&gt;""</formula>
    </cfRule>
  </conditionalFormatting>
  <dataValidations count="5">
    <dataValidation type="list" allowBlank="1" showInputMessage="1" showErrorMessage="1" sqref="D14 D6" xr:uid="{81475B4C-8112-46F5-AE24-8818AE596193}">
      <formula1>bez</formula1>
    </dataValidation>
    <dataValidation type="list" allowBlank="1" showInputMessage="1" showErrorMessage="1" sqref="D10" xr:uid="{CEED37C8-B86D-4C8A-955A-E6F4E2EE4320}">
      <formula1>cap</formula1>
    </dataValidation>
    <dataValidation type="list" allowBlank="1" showInputMessage="1" showErrorMessage="1" sqref="D9" xr:uid="{3CB3D9C5-574C-4C06-889B-B40FE9F8F5F4}">
      <formula1>nacht</formula1>
    </dataValidation>
    <dataValidation type="list" allowBlank="1" showInputMessage="1" showErrorMessage="1" sqref="D7" xr:uid="{2D66452B-A012-48F6-95D6-B295D11BC0B3}">
      <formula1>bezetting</formula1>
    </dataValidation>
    <dataValidation type="list" allowBlank="1" showInputMessage="1" showErrorMessage="1" sqref="D5" xr:uid="{CB7D2A77-5D7E-4C18-95B6-D8053BD92446}">
      <formula1>type</formula1>
    </dataValidation>
  </dataValidations>
  <pageMargins left="0.7" right="0.7" top="0.75" bottom="0.75" header="0.3" footer="0.3"/>
  <pageSetup paperSize="9" scale="86"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6AB34-5BFD-41E0-B09B-1595A5430E33}">
  <dimension ref="B2:D12"/>
  <sheetViews>
    <sheetView showGridLines="0" showRowColHeaders="0" topLeftCell="A5" zoomScaleNormal="100" workbookViewId="0">
      <selection activeCell="C26" sqref="C26"/>
    </sheetView>
  </sheetViews>
  <sheetFormatPr defaultColWidth="8.88671875" defaultRowHeight="14.4" x14ac:dyDescent="0.3"/>
  <cols>
    <col min="1" max="1" width="2.109375" customWidth="1"/>
    <col min="2" max="2" width="3.33203125" customWidth="1"/>
    <col min="3" max="3" width="36.44140625" customWidth="1"/>
    <col min="4" max="4" width="47.44140625" customWidth="1"/>
  </cols>
  <sheetData>
    <row r="2" spans="2:4" ht="18" x14ac:dyDescent="0.35">
      <c r="B2" s="8" t="s">
        <v>21</v>
      </c>
    </row>
    <row r="3" spans="2:4" ht="18" x14ac:dyDescent="0.35">
      <c r="B3" s="8"/>
    </row>
    <row r="4" spans="2:4" x14ac:dyDescent="0.3">
      <c r="B4" s="57" t="s">
        <v>22</v>
      </c>
      <c r="C4" s="57"/>
      <c r="D4" s="57"/>
    </row>
    <row r="5" spans="2:4" ht="308.7" customHeight="1" x14ac:dyDescent="0.3">
      <c r="B5" s="58" t="s">
        <v>23</v>
      </c>
      <c r="C5" s="59"/>
      <c r="D5" s="60"/>
    </row>
    <row r="6" spans="2:4" ht="14.1" customHeight="1" x14ac:dyDescent="0.3">
      <c r="B6" s="41" t="s">
        <v>24</v>
      </c>
      <c r="D6" s="42"/>
    </row>
    <row r="7" spans="2:4" x14ac:dyDescent="0.3">
      <c r="B7" s="43" t="s">
        <v>25</v>
      </c>
      <c r="D7" s="42"/>
    </row>
    <row r="8" spans="2:4" x14ac:dyDescent="0.3">
      <c r="B8" s="43" t="s">
        <v>26</v>
      </c>
      <c r="D8" s="42"/>
    </row>
    <row r="9" spans="2:4" x14ac:dyDescent="0.3">
      <c r="B9" s="43" t="s">
        <v>27</v>
      </c>
      <c r="D9" s="42"/>
    </row>
    <row r="10" spans="2:4" x14ac:dyDescent="0.3">
      <c r="B10" s="43" t="s">
        <v>28</v>
      </c>
      <c r="D10" s="42"/>
    </row>
    <row r="11" spans="2:4" x14ac:dyDescent="0.3">
      <c r="B11" s="43" t="s">
        <v>29</v>
      </c>
      <c r="D11" s="42"/>
    </row>
    <row r="12" spans="2:4" x14ac:dyDescent="0.3">
      <c r="B12" s="44" t="s">
        <v>30</v>
      </c>
      <c r="C12" s="45"/>
      <c r="D12" s="46"/>
    </row>
  </sheetData>
  <sheetProtection algorithmName="SHA-512" hashValue="sqVkvpQvyuUDQlnIiOQkp+w2wffh8gygMpQhSxzCa2JCoufTbsoQG5yoTBlHyxZvfDooCRVsoGvBMRTPnRrAeQ==" saltValue="pmifGxrkqRsIvr5WGM6UFw==" spinCount="100000" sheet="1" objects="1" scenarios="1" selectLockedCells="1" selectUnlockedCells="1"/>
  <mergeCells count="2">
    <mergeCell ref="B4:D4"/>
    <mergeCell ref="B5:D5"/>
  </mergeCells>
  <pageMargins left="0.7" right="0.7" top="0.75" bottom="0.75" header="0.3" footer="0.3"/>
  <pageSetup paperSize="9" orientation="portrait" horizontalDpi="4294967293"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7F870-E33B-4CED-9A94-EA7C6FE10B33}">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6SVgM64gqkOTZVCSECBGC9hqB7DN6FH7P7aBhie4QpPZXdu95nFHE3AwtJXhflCIfSYQM19PU1w1wns8yQifjg==" saltValue="zGpoz9B1pWwHQtXwTt+qVg==" spinCount="100000" sheet="1" objects="1" scenarios="1" formatColumns="0" formatRows="0"/>
  <mergeCells count="3">
    <mergeCell ref="F9:F10"/>
    <mergeCell ref="F18:F20"/>
    <mergeCell ref="C40:C42"/>
  </mergeCells>
  <conditionalFormatting sqref="D16 D4:D9 D11:D14">
    <cfRule type="expression" dxfId="215" priority="5">
      <formula>D4=""</formula>
    </cfRule>
  </conditionalFormatting>
  <conditionalFormatting sqref="C10:D10">
    <cfRule type="expression" dxfId="214" priority="4">
      <formula>AND($D$9&lt;&gt;"",$D$9&lt;&gt;"geen")</formula>
    </cfRule>
  </conditionalFormatting>
  <conditionalFormatting sqref="D10">
    <cfRule type="expression" dxfId="213" priority="1">
      <formula>D10&lt;&gt;""</formula>
    </cfRule>
    <cfRule type="expression" dxfId="212" priority="3">
      <formula>AND(AND($D$9&lt;&gt;"",D9&lt;&gt;"geen"),$D$10="")</formula>
    </cfRule>
  </conditionalFormatting>
  <conditionalFormatting sqref="F18:F20">
    <cfRule type="expression" dxfId="211" priority="2">
      <formula>$F$18&lt;&gt;""</formula>
    </cfRule>
  </conditionalFormatting>
  <conditionalFormatting sqref="D18:D20">
    <cfRule type="expression" dxfId="210" priority="6">
      <formula>$F$18&lt;&gt;""</formula>
    </cfRule>
  </conditionalFormatting>
  <dataValidations count="5">
    <dataValidation type="list" allowBlank="1" showInputMessage="1" showErrorMessage="1" sqref="D14 D6" xr:uid="{C243FF3A-E532-4FFA-8BD5-56C8ECE46C42}">
      <formula1>bez</formula1>
    </dataValidation>
    <dataValidation type="list" allowBlank="1" showInputMessage="1" showErrorMessage="1" sqref="D10" xr:uid="{D32C79D1-55DE-4682-97B7-F458C707E635}">
      <formula1>cap</formula1>
    </dataValidation>
    <dataValidation type="list" allowBlank="1" showInputMessage="1" showErrorMessage="1" sqref="D9" xr:uid="{EBB9BDDF-4B31-4C98-9200-EE2214F977E1}">
      <formula1>nacht</formula1>
    </dataValidation>
    <dataValidation type="list" allowBlank="1" showInputMessage="1" showErrorMessage="1" sqref="D7" xr:uid="{A8BE7A2B-7995-4DC3-853D-5009E3F21435}">
      <formula1>bezetting</formula1>
    </dataValidation>
    <dataValidation type="list" allowBlank="1" showInputMessage="1" showErrorMessage="1" sqref="D5" xr:uid="{418F4BCF-C678-4C21-8661-A04C2016EFD5}">
      <formula1>type</formula1>
    </dataValidation>
  </dataValidations>
  <pageMargins left="0.7" right="0.7" top="0.75" bottom="0.75" header="0.3" footer="0.3"/>
  <pageSetup paperSize="9" scale="86" orientation="landscape"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147EA-FB7C-4E73-B59A-2D5685A94B65}">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jhTdrBCFkcCT10DzIPrJbttbs1TCPHurTWzVJJ+MTxcMkl4bm0LoeWzMIj7KimbeQLFpQ+ikmKUvYYcSvjnRA==" saltValue="U9cGqS49wocjj9xKJLAvQQ==" spinCount="100000" sheet="1" objects="1" scenarios="1" formatColumns="0" formatRows="0"/>
  <mergeCells count="3">
    <mergeCell ref="F9:F10"/>
    <mergeCell ref="F18:F20"/>
    <mergeCell ref="C40:C42"/>
  </mergeCells>
  <conditionalFormatting sqref="D16 D4:D9 D11:D14">
    <cfRule type="expression" dxfId="209" priority="5">
      <formula>D4=""</formula>
    </cfRule>
  </conditionalFormatting>
  <conditionalFormatting sqref="C10:D10">
    <cfRule type="expression" dxfId="208" priority="4">
      <formula>AND($D$9&lt;&gt;"",$D$9&lt;&gt;"geen")</formula>
    </cfRule>
  </conditionalFormatting>
  <conditionalFormatting sqref="D10">
    <cfRule type="expression" dxfId="207" priority="1">
      <formula>D10&lt;&gt;""</formula>
    </cfRule>
    <cfRule type="expression" dxfId="206" priority="3">
      <formula>AND(AND($D$9&lt;&gt;"",D9&lt;&gt;"geen"),$D$10="")</formula>
    </cfRule>
  </conditionalFormatting>
  <conditionalFormatting sqref="F18:F20">
    <cfRule type="expression" dxfId="205" priority="2">
      <formula>$F$18&lt;&gt;""</formula>
    </cfRule>
  </conditionalFormatting>
  <conditionalFormatting sqref="D18:D20">
    <cfRule type="expression" dxfId="204" priority="6">
      <formula>$F$18&lt;&gt;""</formula>
    </cfRule>
  </conditionalFormatting>
  <dataValidations count="5">
    <dataValidation type="list" allowBlank="1" showInputMessage="1" showErrorMessage="1" sqref="D14 D6" xr:uid="{CE6D46BE-B405-4DF3-9489-B8D7D5437641}">
      <formula1>bez</formula1>
    </dataValidation>
    <dataValidation type="list" allowBlank="1" showInputMessage="1" showErrorMessage="1" sqref="D10" xr:uid="{9AB29F0B-750D-487E-98FC-89EC3DCE691B}">
      <formula1>cap</formula1>
    </dataValidation>
    <dataValidation type="list" allowBlank="1" showInputMessage="1" showErrorMessage="1" sqref="D9" xr:uid="{47ACECFF-030C-4889-A639-A6E6DE967F3B}">
      <formula1>nacht</formula1>
    </dataValidation>
    <dataValidation type="list" allowBlank="1" showInputMessage="1" showErrorMessage="1" sqref="D7" xr:uid="{7FBADE8D-9E38-4CB2-847A-A030319A76D3}">
      <formula1>bezetting</formula1>
    </dataValidation>
    <dataValidation type="list" allowBlank="1" showInputMessage="1" showErrorMessage="1" sqref="D5" xr:uid="{DEA96AAE-E666-4369-9D59-F06CB0656ECB}">
      <formula1>type</formula1>
    </dataValidation>
  </dataValidations>
  <pageMargins left="0.7" right="0.7" top="0.75" bottom="0.75" header="0.3" footer="0.3"/>
  <pageSetup paperSize="9" scale="86"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5ED7B-375B-484A-9641-729ABECB1CB9}">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BM7tfx/tTEGYiXh/aHz039ypLZE2L/c4Dmia6vYUt8xZfjzxt9fZoFP59D+YBwZtLwijC9sxKG4Q2PUQ/CNmbQ==" saltValue="q0+Z482eU1eUE0zEtsN6KQ==" spinCount="100000" sheet="1" objects="1" scenarios="1" formatColumns="0" formatRows="0"/>
  <mergeCells count="3">
    <mergeCell ref="F9:F10"/>
    <mergeCell ref="F18:F20"/>
    <mergeCell ref="C40:C42"/>
  </mergeCells>
  <conditionalFormatting sqref="D16 D4:D9 D11:D14">
    <cfRule type="expression" dxfId="203" priority="5">
      <formula>D4=""</formula>
    </cfRule>
  </conditionalFormatting>
  <conditionalFormatting sqref="C10:D10">
    <cfRule type="expression" dxfId="202" priority="4">
      <formula>AND($D$9&lt;&gt;"",$D$9&lt;&gt;"geen")</formula>
    </cfRule>
  </conditionalFormatting>
  <conditionalFormatting sqref="D10">
    <cfRule type="expression" dxfId="201" priority="1">
      <formula>D10&lt;&gt;""</formula>
    </cfRule>
    <cfRule type="expression" dxfId="200" priority="3">
      <formula>AND(AND($D$9&lt;&gt;"",D9&lt;&gt;"geen"),$D$10="")</formula>
    </cfRule>
  </conditionalFormatting>
  <conditionalFormatting sqref="F18:F20">
    <cfRule type="expression" dxfId="199" priority="2">
      <formula>$F$18&lt;&gt;""</formula>
    </cfRule>
  </conditionalFormatting>
  <conditionalFormatting sqref="D18:D20">
    <cfRule type="expression" dxfId="198" priority="6">
      <formula>$F$18&lt;&gt;""</formula>
    </cfRule>
  </conditionalFormatting>
  <dataValidations count="5">
    <dataValidation type="list" allowBlank="1" showInputMessage="1" showErrorMessage="1" sqref="D14 D6" xr:uid="{2C3B262F-39AE-4BC9-B734-2EEA47FA2341}">
      <formula1>bez</formula1>
    </dataValidation>
    <dataValidation type="list" allowBlank="1" showInputMessage="1" showErrorMessage="1" sqref="D10" xr:uid="{AA812002-EEEB-42AF-8B07-78207843F949}">
      <formula1>cap</formula1>
    </dataValidation>
    <dataValidation type="list" allowBlank="1" showInputMessage="1" showErrorMessage="1" sqref="D9" xr:uid="{61722B3D-966D-4E4A-B3E7-C8EE1B5B1926}">
      <formula1>nacht</formula1>
    </dataValidation>
    <dataValidation type="list" allowBlank="1" showInputMessage="1" showErrorMessage="1" sqref="D7" xr:uid="{87BC1806-B7D6-48E0-8A60-AF99D6F855A0}">
      <formula1>bezetting</formula1>
    </dataValidation>
    <dataValidation type="list" allowBlank="1" showInputMessage="1" showErrorMessage="1" sqref="D5" xr:uid="{1C773EE4-A9DF-459D-92CD-D054521E3BCC}">
      <formula1>type</formula1>
    </dataValidation>
  </dataValidations>
  <pageMargins left="0.7" right="0.7" top="0.75" bottom="0.75" header="0.3" footer="0.3"/>
  <pageSetup paperSize="9" scale="86"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0B07C-DA35-4B0B-9E96-26AF23EEAFA0}">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1BSWIzx+LfilLkm6qWYjcxETa2C3ndO36X418tI+x1FxZzaBT1672a3kTkHDJnnDJfOZyT7fizCMLqdv1+qehw==" saltValue="VdvsSZ0mTBip1VwdbgQ+JA==" spinCount="100000" sheet="1" objects="1" scenarios="1" formatColumns="0" formatRows="0"/>
  <mergeCells count="3">
    <mergeCell ref="F9:F10"/>
    <mergeCell ref="F18:F20"/>
    <mergeCell ref="C40:C42"/>
  </mergeCells>
  <conditionalFormatting sqref="D16 D4:D9 D11:D14">
    <cfRule type="expression" dxfId="197" priority="5">
      <formula>D4=""</formula>
    </cfRule>
  </conditionalFormatting>
  <conditionalFormatting sqref="C10:D10">
    <cfRule type="expression" dxfId="196" priority="4">
      <formula>AND($D$9&lt;&gt;"",$D$9&lt;&gt;"geen")</formula>
    </cfRule>
  </conditionalFormatting>
  <conditionalFormatting sqref="D10">
    <cfRule type="expression" dxfId="195" priority="1">
      <formula>D10&lt;&gt;""</formula>
    </cfRule>
    <cfRule type="expression" dxfId="194" priority="3">
      <formula>AND(AND($D$9&lt;&gt;"",D9&lt;&gt;"geen"),$D$10="")</formula>
    </cfRule>
  </conditionalFormatting>
  <conditionalFormatting sqref="F18:F20">
    <cfRule type="expression" dxfId="193" priority="2">
      <formula>$F$18&lt;&gt;""</formula>
    </cfRule>
  </conditionalFormatting>
  <conditionalFormatting sqref="D18:D20">
    <cfRule type="expression" dxfId="192" priority="6">
      <formula>$F$18&lt;&gt;""</formula>
    </cfRule>
  </conditionalFormatting>
  <dataValidations count="5">
    <dataValidation type="list" allowBlank="1" showInputMessage="1" showErrorMessage="1" sqref="D14 D6" xr:uid="{20E97055-2ABF-434F-9042-5D13CC9AA53E}">
      <formula1>bez</formula1>
    </dataValidation>
    <dataValidation type="list" allowBlank="1" showInputMessage="1" showErrorMessage="1" sqref="D10" xr:uid="{08C57474-4953-4236-9CEE-CD65E4243958}">
      <formula1>cap</formula1>
    </dataValidation>
    <dataValidation type="list" allowBlank="1" showInputMessage="1" showErrorMessage="1" sqref="D9" xr:uid="{3ECEB33B-A782-4DB7-A1C8-2C36212355F9}">
      <formula1>nacht</formula1>
    </dataValidation>
    <dataValidation type="list" allowBlank="1" showInputMessage="1" showErrorMessage="1" sqref="D7" xr:uid="{B17B3DF8-8941-4631-B84F-98F2F7E5A1E8}">
      <formula1>bezetting</formula1>
    </dataValidation>
    <dataValidation type="list" allowBlank="1" showInputMessage="1" showErrorMessage="1" sqref="D5" xr:uid="{30575239-72E4-4E1A-A7C6-FB643752878B}">
      <formula1>type</formula1>
    </dataValidation>
  </dataValidations>
  <pageMargins left="0.7" right="0.7" top="0.75" bottom="0.75" header="0.3" footer="0.3"/>
  <pageSetup paperSize="9" scale="86" orientation="landscape"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521EC-59A3-4AA3-8415-B9E61B1EF5FE}">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Qmaoe6wahuqbU0a7aajYZA5Wgd/oGxyXGZE54D+OjF1vxEIjodeVZQDyZUONZVwPsyz7CndZsfHduThx81Qdyg==" saltValue="LhVBzcnrzOqwTjJNUJQKoQ==" spinCount="100000" sheet="1" objects="1" scenarios="1" formatColumns="0" formatRows="0"/>
  <mergeCells count="3">
    <mergeCell ref="F9:F10"/>
    <mergeCell ref="F18:F20"/>
    <mergeCell ref="C40:C42"/>
  </mergeCells>
  <conditionalFormatting sqref="D16 D4:D9 D11:D14">
    <cfRule type="expression" dxfId="191" priority="5">
      <formula>D4=""</formula>
    </cfRule>
  </conditionalFormatting>
  <conditionalFormatting sqref="C10:D10">
    <cfRule type="expression" dxfId="190" priority="4">
      <formula>AND($D$9&lt;&gt;"",$D$9&lt;&gt;"geen")</formula>
    </cfRule>
  </conditionalFormatting>
  <conditionalFormatting sqref="D10">
    <cfRule type="expression" dxfId="189" priority="1">
      <formula>D10&lt;&gt;""</formula>
    </cfRule>
    <cfRule type="expression" dxfId="188" priority="3">
      <formula>AND(AND($D$9&lt;&gt;"",D9&lt;&gt;"geen"),$D$10="")</formula>
    </cfRule>
  </conditionalFormatting>
  <conditionalFormatting sqref="F18:F20">
    <cfRule type="expression" dxfId="187" priority="2">
      <formula>$F$18&lt;&gt;""</formula>
    </cfRule>
  </conditionalFormatting>
  <conditionalFormatting sqref="D18:D20">
    <cfRule type="expression" dxfId="186" priority="6">
      <formula>$F$18&lt;&gt;""</formula>
    </cfRule>
  </conditionalFormatting>
  <dataValidations count="5">
    <dataValidation type="list" allowBlank="1" showInputMessage="1" showErrorMessage="1" sqref="D14 D6" xr:uid="{9F40F1D3-8B78-411E-A45B-349FE71C9427}">
      <formula1>bez</formula1>
    </dataValidation>
    <dataValidation type="list" allowBlank="1" showInputMessage="1" showErrorMessage="1" sqref="D10" xr:uid="{A3B5CA8D-5BE3-4023-91F9-306B6488BAFA}">
      <formula1>cap</formula1>
    </dataValidation>
    <dataValidation type="list" allowBlank="1" showInputMessage="1" showErrorMessage="1" sqref="D9" xr:uid="{D98B36CD-8DD6-4526-BEC9-DBB7A9E21094}">
      <formula1>nacht</formula1>
    </dataValidation>
    <dataValidation type="list" allowBlank="1" showInputMessage="1" showErrorMessage="1" sqref="D7" xr:uid="{58B89D18-EB5D-465B-8FF7-52C3BB464F77}">
      <formula1>bezetting</formula1>
    </dataValidation>
    <dataValidation type="list" allowBlank="1" showInputMessage="1" showErrorMessage="1" sqref="D5" xr:uid="{566096AC-211A-4F8C-8F6C-5C17BCC6649A}">
      <formula1>type</formula1>
    </dataValidation>
  </dataValidations>
  <pageMargins left="0.7" right="0.7" top="0.75" bottom="0.75" header="0.3" footer="0.3"/>
  <pageSetup paperSize="9" scale="86"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2C790-18AA-4B44-ACC2-2A6ECDEF4D21}">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T+7CuTtofZapAcQsA4YU7B9+leL4z2s5MQcv407CfVNL/5Fo+6XJf4/ECz9LBFAX28uVWShcfwHF3GCrgwh/3g==" saltValue="VNF3CvCsDjZoQXGURhnkRQ==" spinCount="100000" sheet="1" objects="1" scenarios="1" formatColumns="0" formatRows="0"/>
  <mergeCells count="3">
    <mergeCell ref="F9:F10"/>
    <mergeCell ref="F18:F20"/>
    <mergeCell ref="C40:C42"/>
  </mergeCells>
  <conditionalFormatting sqref="D16 D4:D9 D11:D14">
    <cfRule type="expression" dxfId="185" priority="5">
      <formula>D4=""</formula>
    </cfRule>
  </conditionalFormatting>
  <conditionalFormatting sqref="C10:D10">
    <cfRule type="expression" dxfId="184" priority="4">
      <formula>AND($D$9&lt;&gt;"",$D$9&lt;&gt;"geen")</formula>
    </cfRule>
  </conditionalFormatting>
  <conditionalFormatting sqref="D10">
    <cfRule type="expression" dxfId="183" priority="1">
      <formula>D10&lt;&gt;""</formula>
    </cfRule>
    <cfRule type="expression" dxfId="182" priority="3">
      <formula>AND(AND($D$9&lt;&gt;"",D9&lt;&gt;"geen"),$D$10="")</formula>
    </cfRule>
  </conditionalFormatting>
  <conditionalFormatting sqref="F18:F20">
    <cfRule type="expression" dxfId="181" priority="2">
      <formula>$F$18&lt;&gt;""</formula>
    </cfRule>
  </conditionalFormatting>
  <conditionalFormatting sqref="D18:D20">
    <cfRule type="expression" dxfId="180" priority="6">
      <formula>$F$18&lt;&gt;""</formula>
    </cfRule>
  </conditionalFormatting>
  <dataValidations count="5">
    <dataValidation type="list" allowBlank="1" showInputMessage="1" showErrorMessage="1" sqref="D14 D6" xr:uid="{09E4579F-D393-4BBC-90AD-1BD79E2C834E}">
      <formula1>bez</formula1>
    </dataValidation>
    <dataValidation type="list" allowBlank="1" showInputMessage="1" showErrorMessage="1" sqref="D10" xr:uid="{67A6A773-6378-4EE2-A747-D5F74CD5755D}">
      <formula1>cap</formula1>
    </dataValidation>
    <dataValidation type="list" allowBlank="1" showInputMessage="1" showErrorMessage="1" sqref="D9" xr:uid="{85EE198E-0C7A-4AE9-93D1-68C22D0F372F}">
      <formula1>nacht</formula1>
    </dataValidation>
    <dataValidation type="list" allowBlank="1" showInputMessage="1" showErrorMessage="1" sqref="D7" xr:uid="{ECFC7E11-E2C6-4A5C-901F-68255C4D0FD4}">
      <formula1>bezetting</formula1>
    </dataValidation>
    <dataValidation type="list" allowBlank="1" showInputMessage="1" showErrorMessage="1" sqref="D5" xr:uid="{92915ED9-475C-451E-8DD5-E67CCD3FDE50}">
      <formula1>type</formula1>
    </dataValidation>
  </dataValidations>
  <pageMargins left="0.7" right="0.7" top="0.75" bottom="0.75" header="0.3" footer="0.3"/>
  <pageSetup paperSize="9" scale="86" orientation="landscape"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5CEC8-60C6-45F0-A5FF-C33C14291167}">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cmlSsMJbodBTolKQsSlDimat/Izc/UJ58y+DNwGjXr4XBqTa3ui8HHwqPgvwr0urzGpJZnjaw1HPXPMEfnOStQ==" saltValue="7F19caw0hEsYoUY9QsKKRg==" spinCount="100000" sheet="1" objects="1" scenarios="1" formatColumns="0" formatRows="0"/>
  <mergeCells count="3">
    <mergeCell ref="F9:F10"/>
    <mergeCell ref="F18:F20"/>
    <mergeCell ref="C40:C42"/>
  </mergeCells>
  <conditionalFormatting sqref="D16 D4:D9 D11:D14">
    <cfRule type="expression" dxfId="179" priority="5">
      <formula>D4=""</formula>
    </cfRule>
  </conditionalFormatting>
  <conditionalFormatting sqref="C10:D10">
    <cfRule type="expression" dxfId="178" priority="4">
      <formula>AND($D$9&lt;&gt;"",$D$9&lt;&gt;"geen")</formula>
    </cfRule>
  </conditionalFormatting>
  <conditionalFormatting sqref="D10">
    <cfRule type="expression" dxfId="177" priority="1">
      <formula>D10&lt;&gt;""</formula>
    </cfRule>
    <cfRule type="expression" dxfId="176" priority="3">
      <formula>AND(AND($D$9&lt;&gt;"",D9&lt;&gt;"geen"),$D$10="")</formula>
    </cfRule>
  </conditionalFormatting>
  <conditionalFormatting sqref="F18:F20">
    <cfRule type="expression" dxfId="175" priority="2">
      <formula>$F$18&lt;&gt;""</formula>
    </cfRule>
  </conditionalFormatting>
  <conditionalFormatting sqref="D18:D20">
    <cfRule type="expression" dxfId="174" priority="6">
      <formula>$F$18&lt;&gt;""</formula>
    </cfRule>
  </conditionalFormatting>
  <dataValidations count="5">
    <dataValidation type="list" allowBlank="1" showInputMessage="1" showErrorMessage="1" sqref="D14 D6" xr:uid="{75AF7A5A-8F8D-4AC8-9366-B85F4B1C7926}">
      <formula1>bez</formula1>
    </dataValidation>
    <dataValidation type="list" allowBlank="1" showInputMessage="1" showErrorMessage="1" sqref="D10" xr:uid="{25EA4D47-C5D4-4D9B-B125-C041844A17BB}">
      <formula1>cap</formula1>
    </dataValidation>
    <dataValidation type="list" allowBlank="1" showInputMessage="1" showErrorMessage="1" sqref="D9" xr:uid="{ED50E291-D7DD-4385-A4A5-14DE42C089D4}">
      <formula1>nacht</formula1>
    </dataValidation>
    <dataValidation type="list" allowBlank="1" showInputMessage="1" showErrorMessage="1" sqref="D7" xr:uid="{D204A4D2-125C-4CE0-8074-BB3521FD2843}">
      <formula1>bezetting</formula1>
    </dataValidation>
    <dataValidation type="list" allowBlank="1" showInputMessage="1" showErrorMessage="1" sqref="D5" xr:uid="{A112AC40-E53A-460F-A55E-50390C1F8C20}">
      <formula1>type</formula1>
    </dataValidation>
  </dataValidations>
  <pageMargins left="0.7" right="0.7" top="0.75" bottom="0.75" header="0.3" footer="0.3"/>
  <pageSetup paperSize="9" scale="86" orientation="landscape" horizontalDpi="4294967295" verticalDpi="4294967295"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189C8-B120-4A8D-8929-6BC05D17FEDF}">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1IJCx1V384f+D5BUd+YDYw+u99dSZifPnt7thrxySNbFFmJx0dSXqJJ2XcJ8YOHImylsng/ZmTLIKw2yLyA4kA==" saltValue="sZkKZJ4wWgI0jb8U1nkTww==" spinCount="100000" sheet="1" objects="1" scenarios="1" formatColumns="0" formatRows="0"/>
  <mergeCells count="3">
    <mergeCell ref="F9:F10"/>
    <mergeCell ref="F18:F20"/>
    <mergeCell ref="C40:C42"/>
  </mergeCells>
  <conditionalFormatting sqref="D16 D4:D9 D11:D14">
    <cfRule type="expression" dxfId="173" priority="5">
      <formula>D4=""</formula>
    </cfRule>
  </conditionalFormatting>
  <conditionalFormatting sqref="C10:D10">
    <cfRule type="expression" dxfId="172" priority="4">
      <formula>AND($D$9&lt;&gt;"",$D$9&lt;&gt;"geen")</formula>
    </cfRule>
  </conditionalFormatting>
  <conditionalFormatting sqref="D10">
    <cfRule type="expression" dxfId="171" priority="1">
      <formula>D10&lt;&gt;""</formula>
    </cfRule>
    <cfRule type="expression" dxfId="170" priority="3">
      <formula>AND(AND($D$9&lt;&gt;"",D9&lt;&gt;"geen"),$D$10="")</formula>
    </cfRule>
  </conditionalFormatting>
  <conditionalFormatting sqref="F18:F20">
    <cfRule type="expression" dxfId="169" priority="2">
      <formula>$F$18&lt;&gt;""</formula>
    </cfRule>
  </conditionalFormatting>
  <conditionalFormatting sqref="D18:D20">
    <cfRule type="expression" dxfId="168" priority="6">
      <formula>$F$18&lt;&gt;""</formula>
    </cfRule>
  </conditionalFormatting>
  <dataValidations count="5">
    <dataValidation type="list" allowBlank="1" showInputMessage="1" showErrorMessage="1" sqref="D14 D6" xr:uid="{2E295E75-7BD4-4E29-A0CB-6FFBDA24607B}">
      <formula1>bez</formula1>
    </dataValidation>
    <dataValidation type="list" allowBlank="1" showInputMessage="1" showErrorMessage="1" sqref="D10" xr:uid="{9F09A699-DCED-48C2-94E6-2C74B0F49FE4}">
      <formula1>cap</formula1>
    </dataValidation>
    <dataValidation type="list" allowBlank="1" showInputMessage="1" showErrorMessage="1" sqref="D9" xr:uid="{96A6066A-6B64-4408-81AE-6D3C588073D2}">
      <formula1>nacht</formula1>
    </dataValidation>
    <dataValidation type="list" allowBlank="1" showInputMessage="1" showErrorMessage="1" sqref="D7" xr:uid="{C91AA5FC-F795-4C84-8BD5-19CFA2166D6F}">
      <formula1>bezetting</formula1>
    </dataValidation>
    <dataValidation type="list" allowBlank="1" showInputMessage="1" showErrorMessage="1" sqref="D5" xr:uid="{1144DFAF-ECD6-4FFA-B0DA-A392A79987F6}">
      <formula1>type</formula1>
    </dataValidation>
  </dataValidations>
  <pageMargins left="0.7" right="0.7" top="0.75" bottom="0.75" header="0.3" footer="0.3"/>
  <pageSetup paperSize="9" scale="86" orientation="landscape" horizontalDpi="4294967295" verticalDpi="4294967295"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6C017-2657-487E-B3ED-A70A17663602}">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4bdSzh0T8hBBk36163m8KDkvoohZqQuvVYODiOBdkWGKmc3ErfdGgmFu0DUbCKETTyjWVNvZhTPxZVhYgEBxnw==" saltValue="p2ioZ4jTbrds/CfeuV161g==" spinCount="100000" sheet="1" objects="1" scenarios="1" formatColumns="0" formatRows="0"/>
  <mergeCells count="3">
    <mergeCell ref="F9:F10"/>
    <mergeCell ref="F18:F20"/>
    <mergeCell ref="C40:C42"/>
  </mergeCells>
  <conditionalFormatting sqref="D16 D4:D9 D11:D14">
    <cfRule type="expression" dxfId="167" priority="5">
      <formula>D4=""</formula>
    </cfRule>
  </conditionalFormatting>
  <conditionalFormatting sqref="C10:D10">
    <cfRule type="expression" dxfId="166" priority="4">
      <formula>AND($D$9&lt;&gt;"",$D$9&lt;&gt;"geen")</formula>
    </cfRule>
  </conditionalFormatting>
  <conditionalFormatting sqref="D10">
    <cfRule type="expression" dxfId="165" priority="1">
      <formula>D10&lt;&gt;""</formula>
    </cfRule>
    <cfRule type="expression" dxfId="164" priority="3">
      <formula>AND(AND($D$9&lt;&gt;"",D9&lt;&gt;"geen"),$D$10="")</formula>
    </cfRule>
  </conditionalFormatting>
  <conditionalFormatting sqref="F18:F20">
    <cfRule type="expression" dxfId="163" priority="2">
      <formula>$F$18&lt;&gt;""</formula>
    </cfRule>
  </conditionalFormatting>
  <conditionalFormatting sqref="D18:D20">
    <cfRule type="expression" dxfId="162" priority="6">
      <formula>$F$18&lt;&gt;""</formula>
    </cfRule>
  </conditionalFormatting>
  <dataValidations count="5">
    <dataValidation type="list" allowBlank="1" showInputMessage="1" showErrorMessage="1" sqref="D14 D6" xr:uid="{8E8CDBDD-153F-47BE-87EC-78CB971D9449}">
      <formula1>bez</formula1>
    </dataValidation>
    <dataValidation type="list" allowBlank="1" showInputMessage="1" showErrorMessage="1" sqref="D10" xr:uid="{8E32E37F-89C8-41A0-97F5-4CCE718812E1}">
      <formula1>cap</formula1>
    </dataValidation>
    <dataValidation type="list" allowBlank="1" showInputMessage="1" showErrorMessage="1" sqref="D9" xr:uid="{FEAEBF54-3E54-4C15-B4CB-1B250139E0F8}">
      <formula1>nacht</formula1>
    </dataValidation>
    <dataValidation type="list" allowBlank="1" showInputMessage="1" showErrorMessage="1" sqref="D7" xr:uid="{6C6A6391-B249-4DB0-9C16-7FA3823168C8}">
      <formula1>bezetting</formula1>
    </dataValidation>
    <dataValidation type="list" allowBlank="1" showInputMessage="1" showErrorMessage="1" sqref="D5" xr:uid="{B2338077-11BA-4A07-A79C-695EF677F47D}">
      <formula1>type</formula1>
    </dataValidation>
  </dataValidations>
  <pageMargins left="0.7" right="0.7" top="0.75" bottom="0.75" header="0.3" footer="0.3"/>
  <pageSetup paperSize="9" scale="86" orientation="landscape" horizontalDpi="4294967295" verticalDpi="4294967295"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E5B59-79F5-400C-96C7-FD75460AA993}">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R6whyTMR5pyl/fCHLtztw/Qi52al74lVx0gWcCZ5CKGmzfO5Jrfvc/rbRU+li30ndTBqwKwdJaq50OeQvdnl6w==" saltValue="eK53XzCjdPKisUZtifixhg==" spinCount="100000" sheet="1" objects="1" scenarios="1" formatColumns="0" formatRows="0"/>
  <mergeCells count="3">
    <mergeCell ref="F9:F10"/>
    <mergeCell ref="F18:F20"/>
    <mergeCell ref="C40:C42"/>
  </mergeCells>
  <conditionalFormatting sqref="D16 D4:D9 D11:D14">
    <cfRule type="expression" dxfId="161" priority="5">
      <formula>D4=""</formula>
    </cfRule>
  </conditionalFormatting>
  <conditionalFormatting sqref="C10:D10">
    <cfRule type="expression" dxfId="160" priority="4">
      <formula>AND($D$9&lt;&gt;"",$D$9&lt;&gt;"geen")</formula>
    </cfRule>
  </conditionalFormatting>
  <conditionalFormatting sqref="D10">
    <cfRule type="expression" dxfId="159" priority="1">
      <formula>D10&lt;&gt;""</formula>
    </cfRule>
    <cfRule type="expression" dxfId="158" priority="3">
      <formula>AND(AND($D$9&lt;&gt;"",D9&lt;&gt;"geen"),$D$10="")</formula>
    </cfRule>
  </conditionalFormatting>
  <conditionalFormatting sqref="F18:F20">
    <cfRule type="expression" dxfId="157" priority="2">
      <formula>$F$18&lt;&gt;""</formula>
    </cfRule>
  </conditionalFormatting>
  <conditionalFormatting sqref="D18:D20">
    <cfRule type="expression" dxfId="156" priority="6">
      <formula>$F$18&lt;&gt;""</formula>
    </cfRule>
  </conditionalFormatting>
  <dataValidations count="5">
    <dataValidation type="list" allowBlank="1" showInputMessage="1" showErrorMessage="1" sqref="D14 D6" xr:uid="{FE8723CB-840F-4F78-892D-410E5F8423F1}">
      <formula1>bez</formula1>
    </dataValidation>
    <dataValidation type="list" allowBlank="1" showInputMessage="1" showErrorMessage="1" sqref="D10" xr:uid="{E0064B4A-51DC-4E2C-B28B-1F1FCDF723A7}">
      <formula1>cap</formula1>
    </dataValidation>
    <dataValidation type="list" allowBlank="1" showInputMessage="1" showErrorMessage="1" sqref="D9" xr:uid="{4DC6CD1F-EEBB-4A94-BB2B-BDE0CF509DB3}">
      <formula1>nacht</formula1>
    </dataValidation>
    <dataValidation type="list" allowBlank="1" showInputMessage="1" showErrorMessage="1" sqref="D7" xr:uid="{F454637F-2962-4C6C-9AF5-A4667B327975}">
      <formula1>bezetting</formula1>
    </dataValidation>
    <dataValidation type="list" allowBlank="1" showInputMessage="1" showErrorMessage="1" sqref="D5" xr:uid="{04FEA81C-E292-4C14-93B4-DF1DC72064B6}">
      <formula1>type</formula1>
    </dataValidation>
  </dataValidations>
  <pageMargins left="0.7" right="0.7" top="0.75" bottom="0.75" header="0.3" footer="0.3"/>
  <pageSetup paperSize="9" scale="86"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8AE63-FE86-4D4B-80AB-20594FB87988}">
  <dimension ref="B2:I24"/>
  <sheetViews>
    <sheetView showGridLines="0" showRowColHeaders="0" topLeftCell="D5" zoomScaleNormal="100" workbookViewId="0">
      <selection activeCell="D5" sqref="D5"/>
    </sheetView>
  </sheetViews>
  <sheetFormatPr defaultColWidth="8.88671875" defaultRowHeight="14.4" x14ac:dyDescent="0.3"/>
  <cols>
    <col min="1" max="1" width="2.109375" customWidth="1"/>
    <col min="2" max="2" width="3.33203125" customWidth="1"/>
    <col min="3" max="3" width="36.44140625" customWidth="1"/>
    <col min="4" max="4" width="47.44140625" customWidth="1"/>
  </cols>
  <sheetData>
    <row r="2" spans="2:9" ht="18" x14ac:dyDescent="0.35">
      <c r="B2" s="8" t="s">
        <v>21</v>
      </c>
    </row>
    <row r="4" spans="2:9" x14ac:dyDescent="0.3">
      <c r="D4" s="15"/>
      <c r="E4" s="15"/>
      <c r="F4" s="15"/>
      <c r="G4" s="15"/>
      <c r="H4" s="15"/>
      <c r="I4" s="15"/>
    </row>
    <row r="5" spans="2:9" x14ac:dyDescent="0.3">
      <c r="B5" s="47" t="s">
        <v>31</v>
      </c>
      <c r="C5" s="48"/>
      <c r="D5" s="47" t="s">
        <v>32</v>
      </c>
      <c r="E5" s="15"/>
    </row>
    <row r="6" spans="2:9" ht="28.8" x14ac:dyDescent="0.3">
      <c r="B6" s="49">
        <f>'Verblijfsgroep 1'!B4</f>
        <v>1</v>
      </c>
      <c r="C6" s="50" t="str">
        <f>'Verblijfsgroep 1'!C4</f>
        <v>Naam groep</v>
      </c>
      <c r="D6" s="51" t="s">
        <v>33</v>
      </c>
      <c r="E6" s="15"/>
    </row>
    <row r="7" spans="2:9" ht="57.6" x14ac:dyDescent="0.3">
      <c r="B7" s="49">
        <f>'Verblijfsgroep 1'!B5</f>
        <v>2</v>
      </c>
      <c r="C7" s="50" t="str">
        <f>'Verblijfsgroep 1'!C5</f>
        <v>Welk type woon/verblijfgroep is dit?</v>
      </c>
      <c r="D7" s="51" t="s">
        <v>34</v>
      </c>
      <c r="E7" s="15"/>
    </row>
    <row r="8" spans="2:9" ht="43.2" x14ac:dyDescent="0.3">
      <c r="B8" s="49">
        <f>'Verblijfsgroep 1'!B6</f>
        <v>3</v>
      </c>
      <c r="C8" s="50" t="str">
        <f>'Verblijfsgroep 1'!C6</f>
        <v>Aantal fysieke plaatsen / bedden / capaciteitsplaatsen van deze woon-/verblijfseenheid</v>
      </c>
      <c r="D8" s="51" t="s">
        <v>35</v>
      </c>
      <c r="E8" s="15"/>
    </row>
    <row r="9" spans="2:9" ht="86.4" x14ac:dyDescent="0.3">
      <c r="B9" s="49">
        <f>'Verblijfsgroep 1'!B7</f>
        <v>4</v>
      </c>
      <c r="C9" s="50" t="str">
        <f>'Verblijfsgroep 1'!C7</f>
        <v>Bezettingsgraad (op jaarbasis)</v>
      </c>
      <c r="D9" s="51" t="s">
        <v>36</v>
      </c>
      <c r="E9" s="15"/>
    </row>
    <row r="10" spans="2:9" ht="43.2" x14ac:dyDescent="0.3">
      <c r="B10" s="49">
        <f>'Verblijfsgroep 1'!B8</f>
        <v>5</v>
      </c>
      <c r="C10" s="50" t="str">
        <f>'Verblijfsgroep 1'!C8</f>
        <v>Feitelijk gemiddeld aantal bezette plaatsen (=capaciteit x bezettingsgraad, wordt automatisch gevuld)</v>
      </c>
      <c r="D10" s="51" t="s">
        <v>37</v>
      </c>
      <c r="E10" s="15"/>
    </row>
    <row r="11" spans="2:9" ht="86.4" x14ac:dyDescent="0.3">
      <c r="B11" s="49">
        <f>'Verblijfsgroep 1'!B9</f>
        <v>6</v>
      </c>
      <c r="C11" s="50" t="str">
        <f>'Verblijfsgroep 1'!C9</f>
        <v>Wat voor type begeleiding heeft deze woon-/verblijfseenheid 's nachts?</v>
      </c>
      <c r="D11" s="51" t="s">
        <v>38</v>
      </c>
      <c r="E11" s="15"/>
    </row>
    <row r="12" spans="2:9" ht="129.6" x14ac:dyDescent="0.3">
      <c r="B12" s="49">
        <f>'Verblijfsgroep 1'!B10</f>
        <v>7</v>
      </c>
      <c r="C12" s="50" t="s">
        <v>39</v>
      </c>
      <c r="D12" s="51" t="s">
        <v>40</v>
      </c>
      <c r="E12" s="15"/>
    </row>
    <row r="13" spans="2:9" ht="57.6" x14ac:dyDescent="0.3">
      <c r="B13" s="49">
        <f>'Verblijfsgroep 1'!B11</f>
        <v>8</v>
      </c>
      <c r="C13" s="50" t="str">
        <f>'Verblijfsgroep 1'!C11</f>
        <v>Feitelijk aantal openingsdagen 2023</v>
      </c>
      <c r="D13" s="51" t="s">
        <v>41</v>
      </c>
      <c r="E13" s="15"/>
    </row>
    <row r="14" spans="2:9" ht="28.8" x14ac:dyDescent="0.3">
      <c r="B14" s="49">
        <f>'Verblijfsgroep 1'!B12</f>
        <v>9</v>
      </c>
      <c r="C14" s="50" t="str">
        <f>'Verblijfsgroep 1'!C12</f>
        <v>Totale productie 2023 in verblijfsetmalen (wordt automatisch gevuld)</v>
      </c>
      <c r="D14" s="51" t="s">
        <v>42</v>
      </c>
      <c r="E14" s="15"/>
    </row>
    <row r="15" spans="2:9" ht="72" x14ac:dyDescent="0.3">
      <c r="B15" s="49">
        <f>'Verblijfsgroep 1'!B13</f>
        <v>10</v>
      </c>
      <c r="C15" s="50" t="str">
        <f>'Verblijfsgroep 1'!C13</f>
        <v>Welk deel in procenten van deze 0.000 etmalen zal naar schatting in 2023 IJssellandse jeugdigen betreffen?</v>
      </c>
      <c r="D15" s="51" t="s">
        <v>43</v>
      </c>
    </row>
    <row r="16" spans="2:9" ht="86.4" x14ac:dyDescent="0.3">
      <c r="B16" s="49">
        <f>'Verblijfsgroep 1'!B14</f>
        <v>11</v>
      </c>
      <c r="C16" s="50" t="str">
        <f>'Verblijfsgroep 1'!C14</f>
        <v>Totaal  fte (in roosters werkende) begeleiders 2023 voor deze 0,0 bedden*</v>
      </c>
      <c r="D16" s="51" t="s">
        <v>44</v>
      </c>
    </row>
    <row r="17" spans="2:4" ht="43.2" x14ac:dyDescent="0.3">
      <c r="B17" s="49">
        <f>'Verblijfsgroep 1'!B15</f>
        <v>12</v>
      </c>
      <c r="C17" s="50" t="str">
        <f>'Verblijfsgroep 1'!C15</f>
        <v>A: Totaal aantal bruto uren begeleiders in heel 2023 voor hele groep (wordt automatisch gevuld)</v>
      </c>
      <c r="D17" s="51" t="s">
        <v>45</v>
      </c>
    </row>
    <row r="18" spans="2:4" ht="86.4" x14ac:dyDescent="0.3">
      <c r="B18" s="49">
        <f>'Verblijfsgroep 1'!B16</f>
        <v>13</v>
      </c>
      <c r="C18" s="50" t="str">
        <f>'Verblijfsgroep 1'!C16</f>
        <v>Waarvan B: feitelijk aantal netto roosteruren per jaar agogisch/leefklimaat in 2023</v>
      </c>
      <c r="D18" s="51" t="s">
        <v>46</v>
      </c>
    </row>
    <row r="19" spans="2:4" ht="130.94999999999999" customHeight="1" x14ac:dyDescent="0.3">
      <c r="B19" s="49">
        <f>'Verblijfsgroep 1'!B17</f>
        <v>14</v>
      </c>
      <c r="C19" s="50" t="str">
        <f>'Verblijfsgroep 1'!C17</f>
        <v>Waarvan C: indirect cliëntgebonden tijd en/of niet-cliëntgebonden tijdbesteding (A-B)  (wordt automatisch gevuld)</v>
      </c>
      <c r="D19" s="51" t="s">
        <v>47</v>
      </c>
    </row>
    <row r="20" spans="2:4" ht="43.2" x14ac:dyDescent="0.3">
      <c r="B20" s="49">
        <f>'Verblijfsgroep 1'!B18</f>
        <v>15</v>
      </c>
      <c r="C20" s="50" t="str">
        <f>'Verblijfsgroep 1'!C18</f>
        <v>…. aantal netto roosteruren voor deze groep per week… (wordt automatisch gevuld)</v>
      </c>
      <c r="D20" s="51" t="s">
        <v>48</v>
      </c>
    </row>
    <row r="21" spans="2:4" ht="43.2" x14ac:dyDescent="0.3">
      <c r="B21" s="49">
        <f>'Verblijfsgroep 1'!B19</f>
        <v>16</v>
      </c>
      <c r="C21" s="50" t="str">
        <f>'Verblijfsgroep 1'!C19</f>
        <v>…. aantal inroosterbare uren per fte begeleider per jaar… (wordt automatisch gevuld)</v>
      </c>
      <c r="D21" s="51" t="s">
        <v>49</v>
      </c>
    </row>
    <row r="22" spans="2:4" ht="57.6" x14ac:dyDescent="0.3">
      <c r="B22" s="49">
        <f>'Verblijfsgroep 1'!B20</f>
        <v>17</v>
      </c>
      <c r="C22" s="50" t="str">
        <f>'Verblijfsgroep 1'!C20</f>
        <v>…. aantal inroosterbare uren per fte begeleider per jaar komt overeen met productiviteit van…. (wordt automatisch gevuld)</v>
      </c>
      <c r="D22" s="51" t="s">
        <v>50</v>
      </c>
    </row>
    <row r="23" spans="2:4" ht="28.95" customHeight="1" x14ac:dyDescent="0.3">
      <c r="B23" s="49">
        <f>'Verblijfsgroep 1'!B21</f>
        <v>18</v>
      </c>
      <c r="C23" s="50" t="str">
        <f>'Verblijfsgroep 1'!C21</f>
        <v>Begeleidingsintensiteit (wordt automatisch gevuld)</v>
      </c>
      <c r="D23" s="51" t="s">
        <v>51</v>
      </c>
    </row>
    <row r="24" spans="2:4" ht="244.8" x14ac:dyDescent="0.3">
      <c r="B24" s="49">
        <f>'Verblijfsgroep 1'!B22</f>
        <v>19</v>
      </c>
      <c r="C24" s="2" t="str">
        <f>'Verblijfsgroep 1'!C22</f>
        <v>Afrondingspunten voor deze groep**</v>
      </c>
      <c r="D24" s="50" t="s">
        <v>52</v>
      </c>
    </row>
  </sheetData>
  <sheetProtection algorithmName="SHA-512" hashValue="GkHpUBNydbNQ4yIh8UuLc8T/e57qj8B7gGRFVSnz27IT+vPRb+LOHnONF3eUPX0f2spPzXs4adkXVXv1YZtTUQ==" saltValue="807z0cTmEmu9zBEuhqn8Yg==" spinCount="100000" sheet="1" objects="1" scenarios="1" selectLockedCells="1" selectUnlockedCells="1"/>
  <pageMargins left="0.7" right="0.7" top="0.75" bottom="0.75" header="0.3" footer="0.3"/>
  <pageSetup paperSize="9" orientation="portrait" horizontalDpi="4294967293"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768F3-C898-43DC-9961-50F962A67009}">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UO5otJbwXDiOKQYtKJPr/buXEdDI8u8tc5zijrBjSnnp477PI+NVqWtKdwWVjhd5pxa/MyDwtUvCsAhg4cUzvQ==" saltValue="klM2yz6S3FofYTOE6lccAA==" spinCount="100000" sheet="1" objects="1" scenarios="1" formatColumns="0" formatRows="0"/>
  <mergeCells count="3">
    <mergeCell ref="F9:F10"/>
    <mergeCell ref="F18:F20"/>
    <mergeCell ref="C40:C42"/>
  </mergeCells>
  <conditionalFormatting sqref="D16 D4:D9 D11:D14">
    <cfRule type="expression" dxfId="155" priority="5">
      <formula>D4=""</formula>
    </cfRule>
  </conditionalFormatting>
  <conditionalFormatting sqref="C10:D10">
    <cfRule type="expression" dxfId="154" priority="4">
      <formula>AND($D$9&lt;&gt;"",$D$9&lt;&gt;"geen")</formula>
    </cfRule>
  </conditionalFormatting>
  <conditionalFormatting sqref="D10">
    <cfRule type="expression" dxfId="153" priority="1">
      <formula>D10&lt;&gt;""</formula>
    </cfRule>
    <cfRule type="expression" dxfId="152" priority="3">
      <formula>AND(AND($D$9&lt;&gt;"",D9&lt;&gt;"geen"),$D$10="")</formula>
    </cfRule>
  </conditionalFormatting>
  <conditionalFormatting sqref="F18:F20">
    <cfRule type="expression" dxfId="151" priority="2">
      <formula>$F$18&lt;&gt;""</formula>
    </cfRule>
  </conditionalFormatting>
  <conditionalFormatting sqref="D18:D20">
    <cfRule type="expression" dxfId="150" priority="6">
      <formula>$F$18&lt;&gt;""</formula>
    </cfRule>
  </conditionalFormatting>
  <dataValidations count="5">
    <dataValidation type="list" allowBlank="1" showInputMessage="1" showErrorMessage="1" sqref="D14 D6" xr:uid="{2B1AFA17-007D-43E6-96B8-EE3B9F9ECF74}">
      <formula1>bez</formula1>
    </dataValidation>
    <dataValidation type="list" allowBlank="1" showInputMessage="1" showErrorMessage="1" sqref="D10" xr:uid="{01BD8390-4D0E-4A88-9AF7-B21BE58E770A}">
      <formula1>cap</formula1>
    </dataValidation>
    <dataValidation type="list" allowBlank="1" showInputMessage="1" showErrorMessage="1" sqref="D9" xr:uid="{3754B04A-98E5-4926-A67F-94D869CD05C7}">
      <formula1>nacht</formula1>
    </dataValidation>
    <dataValidation type="list" allowBlank="1" showInputMessage="1" showErrorMessage="1" sqref="D7" xr:uid="{FD3339E5-C57A-4663-B445-DBF89ABCFD1D}">
      <formula1>bezetting</formula1>
    </dataValidation>
    <dataValidation type="list" allowBlank="1" showInputMessage="1" showErrorMessage="1" sqref="D5" xr:uid="{69CECA9D-FE8F-4462-B3BB-08D3FECA3D80}">
      <formula1>type</formula1>
    </dataValidation>
  </dataValidations>
  <pageMargins left="0.7" right="0.7" top="0.75" bottom="0.75" header="0.3" footer="0.3"/>
  <pageSetup paperSize="9" scale="86" orientation="landscape" horizontalDpi="4294967295" verticalDpi="4294967295"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4B019-66CE-4F15-946F-B752480A4723}">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KM74Za8ZrODrQRxQBjB47/U3MOKtt5gl3XdsMH7mymWkvEStNR67TBeCR1WNLhXsNulOYiyjbWhgxw26eh3PFw==" saltValue="Qtp/XUQoqkQJl7AXHNWJaw==" spinCount="100000" sheet="1" objects="1" scenarios="1" formatColumns="0" formatRows="0"/>
  <mergeCells count="3">
    <mergeCell ref="F9:F10"/>
    <mergeCell ref="F18:F20"/>
    <mergeCell ref="C40:C42"/>
  </mergeCells>
  <conditionalFormatting sqref="D16 D4:D9 D11:D14">
    <cfRule type="expression" dxfId="149" priority="5">
      <formula>D4=""</formula>
    </cfRule>
  </conditionalFormatting>
  <conditionalFormatting sqref="C10:D10">
    <cfRule type="expression" dxfId="148" priority="4">
      <formula>AND($D$9&lt;&gt;"",$D$9&lt;&gt;"geen")</formula>
    </cfRule>
  </conditionalFormatting>
  <conditionalFormatting sqref="D10">
    <cfRule type="expression" dxfId="147" priority="1">
      <formula>D10&lt;&gt;""</formula>
    </cfRule>
    <cfRule type="expression" dxfId="146" priority="3">
      <formula>AND(AND($D$9&lt;&gt;"",D9&lt;&gt;"geen"),$D$10="")</formula>
    </cfRule>
  </conditionalFormatting>
  <conditionalFormatting sqref="F18:F20">
    <cfRule type="expression" dxfId="145" priority="2">
      <formula>$F$18&lt;&gt;""</formula>
    </cfRule>
  </conditionalFormatting>
  <conditionalFormatting sqref="D18:D20">
    <cfRule type="expression" dxfId="144" priority="6">
      <formula>$F$18&lt;&gt;""</formula>
    </cfRule>
  </conditionalFormatting>
  <dataValidations count="5">
    <dataValidation type="list" allowBlank="1" showInputMessage="1" showErrorMessage="1" sqref="D14 D6" xr:uid="{1129B8E1-015A-46CC-9755-5B6320871D18}">
      <formula1>bez</formula1>
    </dataValidation>
    <dataValidation type="list" allowBlank="1" showInputMessage="1" showErrorMessage="1" sqref="D10" xr:uid="{B7142549-1AA1-4BB3-986B-B60C57E931EA}">
      <formula1>cap</formula1>
    </dataValidation>
    <dataValidation type="list" allowBlank="1" showInputMessage="1" showErrorMessage="1" sqref="D9" xr:uid="{AC212364-73C3-4143-A95F-2A7F718D0560}">
      <formula1>nacht</formula1>
    </dataValidation>
    <dataValidation type="list" allowBlank="1" showInputMessage="1" showErrorMessage="1" sqref="D7" xr:uid="{309DA4CE-4791-4B04-AF65-1C9109CCB8C4}">
      <formula1>bezetting</formula1>
    </dataValidation>
    <dataValidation type="list" allowBlank="1" showInputMessage="1" showErrorMessage="1" sqref="D5" xr:uid="{82DCC86F-3777-45A0-B1BA-9E2AF46AEB90}">
      <formula1>type</formula1>
    </dataValidation>
  </dataValidations>
  <pageMargins left="0.7" right="0.7" top="0.75" bottom="0.75" header="0.3" footer="0.3"/>
  <pageSetup paperSize="9" scale="86" orientation="landscape" horizontalDpi="4294967295" verticalDpi="4294967295"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E9D62-EA67-45D4-A3CB-4A47A2326C79}">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deU5aWs7u5attwNu69nsg3ZBApTFQXHw6rAT1QAwUuW1mSsvwgf8zSNwg2fb6FTl1bUKxFCxytsc60zQH7gw8Q==" saltValue="pBtoVs4L9z0bJ98+3xvj4g==" spinCount="100000" sheet="1" objects="1" scenarios="1" formatColumns="0" formatRows="0"/>
  <mergeCells count="3">
    <mergeCell ref="F9:F10"/>
    <mergeCell ref="F18:F20"/>
    <mergeCell ref="C40:C42"/>
  </mergeCells>
  <conditionalFormatting sqref="D16 D4:D9 D11:D14">
    <cfRule type="expression" dxfId="143" priority="5">
      <formula>D4=""</formula>
    </cfRule>
  </conditionalFormatting>
  <conditionalFormatting sqref="C10:D10">
    <cfRule type="expression" dxfId="142" priority="4">
      <formula>AND($D$9&lt;&gt;"",$D$9&lt;&gt;"geen")</formula>
    </cfRule>
  </conditionalFormatting>
  <conditionalFormatting sqref="D10">
    <cfRule type="expression" dxfId="141" priority="1">
      <formula>D10&lt;&gt;""</formula>
    </cfRule>
    <cfRule type="expression" dxfId="140" priority="3">
      <formula>AND(AND($D$9&lt;&gt;"",D9&lt;&gt;"geen"),$D$10="")</formula>
    </cfRule>
  </conditionalFormatting>
  <conditionalFormatting sqref="F18:F20">
    <cfRule type="expression" dxfId="139" priority="2">
      <formula>$F$18&lt;&gt;""</formula>
    </cfRule>
  </conditionalFormatting>
  <conditionalFormatting sqref="D18:D20">
    <cfRule type="expression" dxfId="138" priority="6">
      <formula>$F$18&lt;&gt;""</formula>
    </cfRule>
  </conditionalFormatting>
  <dataValidations count="5">
    <dataValidation type="list" allowBlank="1" showInputMessage="1" showErrorMessage="1" sqref="D14 D6" xr:uid="{734F5A6E-6B0E-4A55-9D95-4BFDBD9CEBC6}">
      <formula1>bez</formula1>
    </dataValidation>
    <dataValidation type="list" allowBlank="1" showInputMessage="1" showErrorMessage="1" sqref="D10" xr:uid="{E6BB6A2F-67DA-497A-AB71-2D85B3C9D3E9}">
      <formula1>cap</formula1>
    </dataValidation>
    <dataValidation type="list" allowBlank="1" showInputMessage="1" showErrorMessage="1" sqref="D9" xr:uid="{3D4D4EA7-034B-4918-BECF-A95554CD2E9D}">
      <formula1>nacht</formula1>
    </dataValidation>
    <dataValidation type="list" allowBlank="1" showInputMessage="1" showErrorMessage="1" sqref="D7" xr:uid="{5D291354-8DF8-434F-8DB2-DDAC61E37DC4}">
      <formula1>bezetting</formula1>
    </dataValidation>
    <dataValidation type="list" allowBlank="1" showInputMessage="1" showErrorMessage="1" sqref="D5" xr:uid="{56E351D1-21E9-484D-8D88-4AD54EF69AF3}">
      <formula1>type</formula1>
    </dataValidation>
  </dataValidations>
  <pageMargins left="0.7" right="0.7" top="0.75" bottom="0.75" header="0.3" footer="0.3"/>
  <pageSetup paperSize="9" scale="86" orientation="landscape"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3E337-2E2F-4EC5-AAEF-35C581BE7E72}">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iUC2KPGI6ypRnhKewa1Itc8Z91vqpLDCwFdikNn2imJaEBQYgaSCYtAWj6UXzW6YffmDMANUmb2NXlExssK8xw==" saltValue="VJTcRDyEx1RQKPFFNWrVzA==" spinCount="100000" sheet="1" objects="1" scenarios="1" formatColumns="0" formatRows="0"/>
  <mergeCells count="3">
    <mergeCell ref="F9:F10"/>
    <mergeCell ref="F18:F20"/>
    <mergeCell ref="C40:C42"/>
  </mergeCells>
  <conditionalFormatting sqref="D16 D4:D9 D11:D14">
    <cfRule type="expression" dxfId="137" priority="5">
      <formula>D4=""</formula>
    </cfRule>
  </conditionalFormatting>
  <conditionalFormatting sqref="C10:D10">
    <cfRule type="expression" dxfId="136" priority="4">
      <formula>AND($D$9&lt;&gt;"",$D$9&lt;&gt;"geen")</formula>
    </cfRule>
  </conditionalFormatting>
  <conditionalFormatting sqref="D10">
    <cfRule type="expression" dxfId="135" priority="1">
      <formula>D10&lt;&gt;""</formula>
    </cfRule>
    <cfRule type="expression" dxfId="134" priority="3">
      <formula>AND(AND($D$9&lt;&gt;"",D9&lt;&gt;"geen"),$D$10="")</formula>
    </cfRule>
  </conditionalFormatting>
  <conditionalFormatting sqref="F18:F20">
    <cfRule type="expression" dxfId="133" priority="2">
      <formula>$F$18&lt;&gt;""</formula>
    </cfRule>
  </conditionalFormatting>
  <conditionalFormatting sqref="D18:D20">
    <cfRule type="expression" dxfId="132" priority="6">
      <formula>$F$18&lt;&gt;""</formula>
    </cfRule>
  </conditionalFormatting>
  <dataValidations count="5">
    <dataValidation type="list" allowBlank="1" showInputMessage="1" showErrorMessage="1" sqref="D14 D6" xr:uid="{177D2CDC-30BE-4163-8683-86D21CFA23DA}">
      <formula1>bez</formula1>
    </dataValidation>
    <dataValidation type="list" allowBlank="1" showInputMessage="1" showErrorMessage="1" sqref="D10" xr:uid="{1C7A3F42-4B7B-4185-A46E-133816609E7A}">
      <formula1>cap</formula1>
    </dataValidation>
    <dataValidation type="list" allowBlank="1" showInputMessage="1" showErrorMessage="1" sqref="D9" xr:uid="{E32510A7-9E25-43E7-BCB0-00A3396C7E31}">
      <formula1>nacht</formula1>
    </dataValidation>
    <dataValidation type="list" allowBlank="1" showInputMessage="1" showErrorMessage="1" sqref="D7" xr:uid="{DB0D0908-935F-46B1-9AA0-6A223DAF8C1E}">
      <formula1>bezetting</formula1>
    </dataValidation>
    <dataValidation type="list" allowBlank="1" showInputMessage="1" showErrorMessage="1" sqref="D5" xr:uid="{795542D4-F8E5-4B41-A828-86DBF25CF2B4}">
      <formula1>type</formula1>
    </dataValidation>
  </dataValidations>
  <pageMargins left="0.7" right="0.7" top="0.75" bottom="0.75" header="0.3" footer="0.3"/>
  <pageSetup paperSize="9" scale="86" orientation="landscape" horizontalDpi="4294967295" verticalDpi="4294967295"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BB9F3-0893-427C-ADFF-F6C23AB09529}">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xxTsEMLDxk2ZFrg8GpLNZ62/yg/mc0GWE7ZgZKT2A4j3Nji/R4SXEa1iWOszq05v/WWsfI7IgeuAGDEVfTtY+g==" saltValue="Wb647oTBXQ20hC3GF0a5hA==" spinCount="100000" sheet="1" objects="1" scenarios="1" formatColumns="0" formatRows="0"/>
  <mergeCells count="3">
    <mergeCell ref="F9:F10"/>
    <mergeCell ref="F18:F20"/>
    <mergeCell ref="C40:C42"/>
  </mergeCells>
  <conditionalFormatting sqref="D16 D4:D9 D11:D14">
    <cfRule type="expression" dxfId="131" priority="5">
      <formula>D4=""</formula>
    </cfRule>
  </conditionalFormatting>
  <conditionalFormatting sqref="C10:D10">
    <cfRule type="expression" dxfId="130" priority="4">
      <formula>AND($D$9&lt;&gt;"",$D$9&lt;&gt;"geen")</formula>
    </cfRule>
  </conditionalFormatting>
  <conditionalFormatting sqref="D10">
    <cfRule type="expression" dxfId="129" priority="1">
      <formula>D10&lt;&gt;""</formula>
    </cfRule>
    <cfRule type="expression" dxfId="128" priority="3">
      <formula>AND(AND($D$9&lt;&gt;"",D9&lt;&gt;"geen"),$D$10="")</formula>
    </cfRule>
  </conditionalFormatting>
  <conditionalFormatting sqref="F18:F20">
    <cfRule type="expression" dxfId="127" priority="2">
      <formula>$F$18&lt;&gt;""</formula>
    </cfRule>
  </conditionalFormatting>
  <conditionalFormatting sqref="D18:D20">
    <cfRule type="expression" dxfId="126" priority="6">
      <formula>$F$18&lt;&gt;""</formula>
    </cfRule>
  </conditionalFormatting>
  <dataValidations count="5">
    <dataValidation type="list" allowBlank="1" showInputMessage="1" showErrorMessage="1" sqref="D14 D6" xr:uid="{919C47F0-424A-46FA-BD35-7EEEC6755159}">
      <formula1>bez</formula1>
    </dataValidation>
    <dataValidation type="list" allowBlank="1" showInputMessage="1" showErrorMessage="1" sqref="D10" xr:uid="{57E06B8B-CF19-4E0F-B937-D421E79C0953}">
      <formula1>cap</formula1>
    </dataValidation>
    <dataValidation type="list" allowBlank="1" showInputMessage="1" showErrorMessage="1" sqref="D9" xr:uid="{07FFCD33-8D59-4C1F-A829-D6510A07B7A6}">
      <formula1>nacht</formula1>
    </dataValidation>
    <dataValidation type="list" allowBlank="1" showInputMessage="1" showErrorMessage="1" sqref="D7" xr:uid="{1FFE1EA1-2C70-4178-9DFF-51124C5047D1}">
      <formula1>bezetting</formula1>
    </dataValidation>
    <dataValidation type="list" allowBlank="1" showInputMessage="1" showErrorMessage="1" sqref="D5" xr:uid="{0F9D3BCA-A06C-496B-9B67-457A87EEB474}">
      <formula1>type</formula1>
    </dataValidation>
  </dataValidations>
  <pageMargins left="0.7" right="0.7" top="0.75" bottom="0.75" header="0.3" footer="0.3"/>
  <pageSetup paperSize="9" scale="86" orientation="landscape" horizontalDpi="4294967295" verticalDpi="4294967295"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999B2-17DB-468D-B55C-AFDA6EA1FB07}">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mgWSUltuFgujZ0isvyv8AbO0qAgd/el9R5oKbenDDnN4eKN4olzd3/XsVltUJRp/fU5+2VsOOqelv9QEIYXYgA==" saltValue="p+rEhuGt8hr92dhFtdiTfw==" spinCount="100000" sheet="1" objects="1" scenarios="1" formatColumns="0" formatRows="0"/>
  <mergeCells count="3">
    <mergeCell ref="F9:F10"/>
    <mergeCell ref="F18:F20"/>
    <mergeCell ref="C40:C42"/>
  </mergeCells>
  <conditionalFormatting sqref="D16 D4:D9 D11:D14">
    <cfRule type="expression" dxfId="125" priority="5">
      <formula>D4=""</formula>
    </cfRule>
  </conditionalFormatting>
  <conditionalFormatting sqref="C10:D10">
    <cfRule type="expression" dxfId="124" priority="4">
      <formula>AND($D$9&lt;&gt;"",$D$9&lt;&gt;"geen")</formula>
    </cfRule>
  </conditionalFormatting>
  <conditionalFormatting sqref="D10">
    <cfRule type="expression" dxfId="123" priority="1">
      <formula>D10&lt;&gt;""</formula>
    </cfRule>
    <cfRule type="expression" dxfId="122" priority="3">
      <formula>AND(AND($D$9&lt;&gt;"",D9&lt;&gt;"geen"),$D$10="")</formula>
    </cfRule>
  </conditionalFormatting>
  <conditionalFormatting sqref="F18:F20">
    <cfRule type="expression" dxfId="121" priority="2">
      <formula>$F$18&lt;&gt;""</formula>
    </cfRule>
  </conditionalFormatting>
  <conditionalFormatting sqref="D18:D20">
    <cfRule type="expression" dxfId="120" priority="6">
      <formula>$F$18&lt;&gt;""</formula>
    </cfRule>
  </conditionalFormatting>
  <dataValidations count="5">
    <dataValidation type="list" allowBlank="1" showInputMessage="1" showErrorMessage="1" sqref="D14 D6" xr:uid="{1DB38535-E96D-4A64-BA49-8700D7A0D3B2}">
      <formula1>bez</formula1>
    </dataValidation>
    <dataValidation type="list" allowBlank="1" showInputMessage="1" showErrorMessage="1" sqref="D10" xr:uid="{2E072753-4DC0-47F9-B959-B6EB5A68B322}">
      <formula1>cap</formula1>
    </dataValidation>
    <dataValidation type="list" allowBlank="1" showInputMessage="1" showErrorMessage="1" sqref="D9" xr:uid="{CF6C83A9-240C-41A2-BFC9-281ABE12E350}">
      <formula1>nacht</formula1>
    </dataValidation>
    <dataValidation type="list" allowBlank="1" showInputMessage="1" showErrorMessage="1" sqref="D7" xr:uid="{A4740473-9147-46D5-A7EF-E417DC56A9C9}">
      <formula1>bezetting</formula1>
    </dataValidation>
    <dataValidation type="list" allowBlank="1" showInputMessage="1" showErrorMessage="1" sqref="D5" xr:uid="{FD9D4B16-6CB7-4F4B-A3E7-1CE4FF4F906D}">
      <formula1>type</formula1>
    </dataValidation>
  </dataValidations>
  <pageMargins left="0.7" right="0.7" top="0.75" bottom="0.75" header="0.3" footer="0.3"/>
  <pageSetup paperSize="9" scale="86" orientation="landscape" horizontalDpi="4294967295" verticalDpi="4294967295"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24440-71AB-43C8-91C8-8B1510D7A516}">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Pea4IDnNYMQ5VTVtz4NrKC+cehBZgu2I8QtujdAcmvwO1ew8ly+nmSe8WFqZh5cSD7EAfsUDp4I/N/jfisymsw==" saltValue="f8tlW0hqfJkamMXd0Nvt6w==" spinCount="100000" sheet="1" objects="1" scenarios="1" formatColumns="0" formatRows="0"/>
  <mergeCells count="3">
    <mergeCell ref="F9:F10"/>
    <mergeCell ref="F18:F20"/>
    <mergeCell ref="C40:C42"/>
  </mergeCells>
  <conditionalFormatting sqref="D16 D4:D9 D11:D14">
    <cfRule type="expression" dxfId="119" priority="5">
      <formula>D4=""</formula>
    </cfRule>
  </conditionalFormatting>
  <conditionalFormatting sqref="C10:D10">
    <cfRule type="expression" dxfId="118" priority="4">
      <formula>AND($D$9&lt;&gt;"",$D$9&lt;&gt;"geen")</formula>
    </cfRule>
  </conditionalFormatting>
  <conditionalFormatting sqref="D10">
    <cfRule type="expression" dxfId="117" priority="1">
      <formula>D10&lt;&gt;""</formula>
    </cfRule>
    <cfRule type="expression" dxfId="116" priority="3">
      <formula>AND(AND($D$9&lt;&gt;"",D9&lt;&gt;"geen"),$D$10="")</formula>
    </cfRule>
  </conditionalFormatting>
  <conditionalFormatting sqref="F18:F20">
    <cfRule type="expression" dxfId="115" priority="2">
      <formula>$F$18&lt;&gt;""</formula>
    </cfRule>
  </conditionalFormatting>
  <conditionalFormatting sqref="D18:D20">
    <cfRule type="expression" dxfId="114" priority="6">
      <formula>$F$18&lt;&gt;""</formula>
    </cfRule>
  </conditionalFormatting>
  <dataValidations count="5">
    <dataValidation type="list" allowBlank="1" showInputMessage="1" showErrorMessage="1" sqref="D14 D6" xr:uid="{2F60C228-BB1D-4D81-A9C2-E7DF1CBF8DB4}">
      <formula1>bez</formula1>
    </dataValidation>
    <dataValidation type="list" allowBlank="1" showInputMessage="1" showErrorMessage="1" sqref="D10" xr:uid="{F7D2544B-1A5C-4C24-B44B-CD0687F11D6B}">
      <formula1>cap</formula1>
    </dataValidation>
    <dataValidation type="list" allowBlank="1" showInputMessage="1" showErrorMessage="1" sqref="D9" xr:uid="{B81AAB63-E4F7-4E7E-97DD-71F7691578FB}">
      <formula1>nacht</formula1>
    </dataValidation>
    <dataValidation type="list" allowBlank="1" showInputMessage="1" showErrorMessage="1" sqref="D7" xr:uid="{D055FB67-40FA-4E4E-9A29-B223E05455DE}">
      <formula1>bezetting</formula1>
    </dataValidation>
    <dataValidation type="list" allowBlank="1" showInputMessage="1" showErrorMessage="1" sqref="D5" xr:uid="{E19D64C8-77E0-4D39-A47F-CE2521EE08AC}">
      <formula1>type</formula1>
    </dataValidation>
  </dataValidations>
  <pageMargins left="0.7" right="0.7" top="0.75" bottom="0.75" header="0.3" footer="0.3"/>
  <pageSetup paperSize="9" scale="86" orientation="landscape" horizontalDpi="4294967295" verticalDpi="4294967295"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AC003-6ECD-47E3-A95E-A94324500F92}">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WtI2YAF2VVOkBTp5pjdM26tuQiu4aCY9v87ElSEt9UiUwo2cE4G9IHoxj1gFZySt16qA3CS2y9/yfedNGYXfvA==" saltValue="Zgx7qA3zzNDrv8PW2DaabA==" spinCount="100000" sheet="1" objects="1" scenarios="1" formatColumns="0" formatRows="0"/>
  <mergeCells count="3">
    <mergeCell ref="F9:F10"/>
    <mergeCell ref="F18:F20"/>
    <mergeCell ref="C40:C42"/>
  </mergeCells>
  <conditionalFormatting sqref="D16 D4:D9 D11:D14">
    <cfRule type="expression" dxfId="113" priority="5">
      <formula>D4=""</formula>
    </cfRule>
  </conditionalFormatting>
  <conditionalFormatting sqref="C10:D10">
    <cfRule type="expression" dxfId="112" priority="4">
      <formula>AND($D$9&lt;&gt;"",$D$9&lt;&gt;"geen")</formula>
    </cfRule>
  </conditionalFormatting>
  <conditionalFormatting sqref="D10">
    <cfRule type="expression" dxfId="111" priority="1">
      <formula>D10&lt;&gt;""</formula>
    </cfRule>
    <cfRule type="expression" dxfId="110" priority="3">
      <formula>AND(AND($D$9&lt;&gt;"",D9&lt;&gt;"geen"),$D$10="")</formula>
    </cfRule>
  </conditionalFormatting>
  <conditionalFormatting sqref="F18:F20">
    <cfRule type="expression" dxfId="109" priority="2">
      <formula>$F$18&lt;&gt;""</formula>
    </cfRule>
  </conditionalFormatting>
  <conditionalFormatting sqref="D18:D20">
    <cfRule type="expression" dxfId="108" priority="6">
      <formula>$F$18&lt;&gt;""</formula>
    </cfRule>
  </conditionalFormatting>
  <dataValidations count="5">
    <dataValidation type="list" allowBlank="1" showInputMessage="1" showErrorMessage="1" sqref="D14 D6" xr:uid="{699C3305-301A-4C66-A135-6B2B606AF4ED}">
      <formula1>bez</formula1>
    </dataValidation>
    <dataValidation type="list" allowBlank="1" showInputMessage="1" showErrorMessage="1" sqref="D10" xr:uid="{D2DD3428-B595-4157-9880-68C766C2D5A6}">
      <formula1>cap</formula1>
    </dataValidation>
    <dataValidation type="list" allowBlank="1" showInputMessage="1" showErrorMessage="1" sqref="D9" xr:uid="{98C36987-93EF-4439-9F91-45D811EA87E4}">
      <formula1>nacht</formula1>
    </dataValidation>
    <dataValidation type="list" allowBlank="1" showInputMessage="1" showErrorMessage="1" sqref="D7" xr:uid="{3A5FBFBB-EA96-4596-935A-90681B3E05FA}">
      <formula1>bezetting</formula1>
    </dataValidation>
    <dataValidation type="list" allowBlank="1" showInputMessage="1" showErrorMessage="1" sqref="D5" xr:uid="{1C725C51-9381-4FE3-94CF-EA4FABCAC4DF}">
      <formula1>type</formula1>
    </dataValidation>
  </dataValidations>
  <pageMargins left="0.7" right="0.7" top="0.75" bottom="0.75" header="0.3" footer="0.3"/>
  <pageSetup paperSize="9" scale="86" orientation="landscape" horizontalDpi="4294967295" verticalDpi="4294967295"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99441-69D6-4D81-8FC1-CA8522A0042F}">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EURP1VsQj9Cv76ywoE2ws60vKjYrtwva3riQ5UXiQbn4FImViPpqLSnKigDK66o8ugXXC6Lnf/KPyiagsYR4aA==" saltValue="C6wgtEmNF8zzhUrzFL2LWA==" spinCount="100000" sheet="1" objects="1" scenarios="1" formatColumns="0" formatRows="0"/>
  <mergeCells count="3">
    <mergeCell ref="F9:F10"/>
    <mergeCell ref="F18:F20"/>
    <mergeCell ref="C40:C42"/>
  </mergeCells>
  <conditionalFormatting sqref="D16 D4:D9 D11:D14">
    <cfRule type="expression" dxfId="107" priority="5">
      <formula>D4=""</formula>
    </cfRule>
  </conditionalFormatting>
  <conditionalFormatting sqref="C10:D10">
    <cfRule type="expression" dxfId="106" priority="4">
      <formula>AND($D$9&lt;&gt;"",$D$9&lt;&gt;"geen")</formula>
    </cfRule>
  </conditionalFormatting>
  <conditionalFormatting sqref="D10">
    <cfRule type="expression" dxfId="105" priority="1">
      <formula>D10&lt;&gt;""</formula>
    </cfRule>
    <cfRule type="expression" dxfId="104" priority="3">
      <formula>AND(AND($D$9&lt;&gt;"",D9&lt;&gt;"geen"),$D$10="")</formula>
    </cfRule>
  </conditionalFormatting>
  <conditionalFormatting sqref="F18:F20">
    <cfRule type="expression" dxfId="103" priority="2">
      <formula>$F$18&lt;&gt;""</formula>
    </cfRule>
  </conditionalFormatting>
  <conditionalFormatting sqref="D18:D20">
    <cfRule type="expression" dxfId="102" priority="6">
      <formula>$F$18&lt;&gt;""</formula>
    </cfRule>
  </conditionalFormatting>
  <dataValidations count="5">
    <dataValidation type="list" allowBlank="1" showInputMessage="1" showErrorMessage="1" sqref="D14 D6" xr:uid="{D7BE1AB7-EB3C-4411-BCF4-6B54E13EC8E1}">
      <formula1>bez</formula1>
    </dataValidation>
    <dataValidation type="list" allowBlank="1" showInputMessage="1" showErrorMessage="1" sqref="D10" xr:uid="{E99DBC52-99A7-49E4-841F-51CC9096BCF8}">
      <formula1>cap</formula1>
    </dataValidation>
    <dataValidation type="list" allowBlank="1" showInputMessage="1" showErrorMessage="1" sqref="D9" xr:uid="{10387F7A-4CFE-417C-847A-EA4DCF94B30E}">
      <formula1>nacht</formula1>
    </dataValidation>
    <dataValidation type="list" allowBlank="1" showInputMessage="1" showErrorMessage="1" sqref="D7" xr:uid="{8C7F7B7E-D605-4A76-991B-A645B91F0384}">
      <formula1>bezetting</formula1>
    </dataValidation>
    <dataValidation type="list" allowBlank="1" showInputMessage="1" showErrorMessage="1" sqref="D5" xr:uid="{B984CB5E-CBAB-4FC3-B66F-A8ABF6CA85E0}">
      <formula1>type</formula1>
    </dataValidation>
  </dataValidations>
  <pageMargins left="0.7" right="0.7" top="0.75" bottom="0.75" header="0.3" footer="0.3"/>
  <pageSetup paperSize="9" scale="86" orientation="landscape" horizontalDpi="4294967295" verticalDpi="4294967295"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5D81A-5CD5-472B-9DB9-3A1DD622BF20}">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ONEk8tAmJpGgSKXzmy/O2rzqli6jwFtkzYKnVzE1KH+N9m5bqRKdXnHbtUpDNKpFBXCf3ez90Uhv94ItzS90fg==" saltValue="S0/Rvf3gJIPAAVJAOKLTdw==" spinCount="100000" sheet="1" objects="1" scenarios="1" formatColumns="0" formatRows="0"/>
  <mergeCells count="3">
    <mergeCell ref="F9:F10"/>
    <mergeCell ref="F18:F20"/>
    <mergeCell ref="C40:C42"/>
  </mergeCells>
  <conditionalFormatting sqref="D16 D4:D9 D11:D14">
    <cfRule type="expression" dxfId="101" priority="5">
      <formula>D4=""</formula>
    </cfRule>
  </conditionalFormatting>
  <conditionalFormatting sqref="C10:D10">
    <cfRule type="expression" dxfId="100" priority="4">
      <formula>AND($D$9&lt;&gt;"",$D$9&lt;&gt;"geen")</formula>
    </cfRule>
  </conditionalFormatting>
  <conditionalFormatting sqref="D10">
    <cfRule type="expression" dxfId="99" priority="1">
      <formula>D10&lt;&gt;""</formula>
    </cfRule>
    <cfRule type="expression" dxfId="98" priority="3">
      <formula>AND(AND($D$9&lt;&gt;"",D9&lt;&gt;"geen"),$D$10="")</formula>
    </cfRule>
  </conditionalFormatting>
  <conditionalFormatting sqref="F18:F20">
    <cfRule type="expression" dxfId="97" priority="2">
      <formula>$F$18&lt;&gt;""</formula>
    </cfRule>
  </conditionalFormatting>
  <conditionalFormatting sqref="D18:D20">
    <cfRule type="expression" dxfId="96" priority="6">
      <formula>$F$18&lt;&gt;""</formula>
    </cfRule>
  </conditionalFormatting>
  <dataValidations count="5">
    <dataValidation type="list" allowBlank="1" showInputMessage="1" showErrorMessage="1" sqref="D14 D6" xr:uid="{E3911B26-2BBA-4B73-873B-E26121CE6896}">
      <formula1>bez</formula1>
    </dataValidation>
    <dataValidation type="list" allowBlank="1" showInputMessage="1" showErrorMessage="1" sqref="D10" xr:uid="{E3A066A1-5805-4794-9AFC-11E3ECA3414C}">
      <formula1>cap</formula1>
    </dataValidation>
    <dataValidation type="list" allowBlank="1" showInputMessage="1" showErrorMessage="1" sqref="D9" xr:uid="{B30F87BD-24FB-408B-A447-3E5E0D8C6C17}">
      <formula1>nacht</formula1>
    </dataValidation>
    <dataValidation type="list" allowBlank="1" showInputMessage="1" showErrorMessage="1" sqref="D7" xr:uid="{90B2B91B-287B-409C-B386-996CFDEDC6DF}">
      <formula1>bezetting</formula1>
    </dataValidation>
    <dataValidation type="list" allowBlank="1" showInputMessage="1" showErrorMessage="1" sqref="D5" xr:uid="{370AB232-31B9-459F-A57D-1C8990FF0B5D}">
      <formula1>type</formula1>
    </dataValidation>
  </dataValidations>
  <pageMargins left="0.7" right="0.7" top="0.75" bottom="0.75" header="0.3" footer="0.3"/>
  <pageSetup paperSize="9" scale="86" orientation="landscape"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E1A1A-4B11-4CB5-ACA3-BF7604AD4A0B}">
  <sheetPr>
    <pageSetUpPr fitToPage="1"/>
  </sheetPr>
  <dimension ref="B3:L75"/>
  <sheetViews>
    <sheetView showGridLines="0" showRowColHeaders="0" showZeros="0" topLeftCell="A10" zoomScaleNormal="100" workbookViewId="0">
      <selection activeCell="C26" sqref="C26"/>
    </sheetView>
  </sheetViews>
  <sheetFormatPr defaultRowHeight="14.4" x14ac:dyDescent="0.3"/>
  <cols>
    <col min="1" max="1" width="3" customWidth="1"/>
    <col min="2" max="2" width="15.33203125" customWidth="1"/>
    <col min="3" max="4" width="18.109375" customWidth="1"/>
    <col min="5" max="5" width="17.33203125" customWidth="1"/>
    <col min="6" max="6" width="20.44140625" customWidth="1"/>
    <col min="7" max="7" width="18.44140625" bestFit="1" customWidth="1"/>
    <col min="8" max="8" width="14.33203125" bestFit="1" customWidth="1"/>
    <col min="9" max="9" width="14.33203125" customWidth="1"/>
    <col min="10" max="10" width="15.5546875" bestFit="1" customWidth="1"/>
    <col min="11" max="11" width="3.109375" customWidth="1"/>
  </cols>
  <sheetData>
    <row r="3" spans="2:10" ht="14.4" customHeight="1" x14ac:dyDescent="0.3">
      <c r="B3" s="27"/>
      <c r="C3" s="27"/>
      <c r="D3" s="27"/>
      <c r="E3" s="27"/>
      <c r="F3" s="27"/>
      <c r="G3" s="27"/>
      <c r="H3" s="27"/>
      <c r="I3" s="27"/>
    </row>
    <row r="4" spans="2:10" ht="43.2" x14ac:dyDescent="0.3">
      <c r="B4" s="28"/>
      <c r="C4" s="39" t="s">
        <v>53</v>
      </c>
      <c r="D4" s="39" t="s">
        <v>54</v>
      </c>
      <c r="E4" s="39" t="s">
        <v>55</v>
      </c>
      <c r="F4" s="19" t="s">
        <v>56</v>
      </c>
      <c r="G4" s="19" t="s">
        <v>57</v>
      </c>
      <c r="H4" s="19" t="s">
        <v>58</v>
      </c>
      <c r="I4" s="32" t="s">
        <v>59</v>
      </c>
      <c r="J4" s="40" t="s">
        <v>60</v>
      </c>
    </row>
    <row r="5" spans="2:10" x14ac:dyDescent="0.3">
      <c r="B5" s="28" t="str">
        <f>Lijsten!S3</f>
        <v>Verblijfsgroep 1</v>
      </c>
      <c r="C5" s="28" cm="1">
        <f t="array" aca="1" ref="C5" ca="1">IFERROR(INDIRECT("'"&amp;$B5&amp;"'!d"&amp;ROW('Verblijfsgroep 1'!$4:$4)),"")</f>
        <v>0</v>
      </c>
      <c r="D5" s="28" t="str" cm="1">
        <f t="array" aca="1" ref="D5" ca="1">IFERROR(INDIRECT("'"&amp;$B5&amp;"'!d"&amp;ROW('Verblijfsgroep 1'!$5:$5)),"")</f>
        <v>crisisgroep</v>
      </c>
      <c r="E5" s="34" cm="1">
        <f t="array" aca="1" ref="E5" ca="1">IFERROR(IFERROR(INDIRECT("'"&amp;$B5&amp;"'!d"&amp;ROW('Verblijfsgroep 1'!$6:$6)),""),"")</f>
        <v>0</v>
      </c>
      <c r="F5" s="35" cm="1">
        <f t="array" aca="1" ref="F5" ca="1">IFERROR(INDIRECT("'"&amp;$B5&amp;"'!d"&amp;ROW('Verblijfsgroep 1'!$13:$13)),"")</f>
        <v>0</v>
      </c>
      <c r="G5" s="36" t="str" cm="1">
        <f t="array" aca="1" ref="G5" ca="1">IFERROR(INDIRECT("'"&amp;$B5&amp;"'!d"&amp;ROW('Verblijfsgroep 1'!$21:$21)),"")</f>
        <v/>
      </c>
      <c r="H5" s="34" t="str">
        <f ca="1">IFERROR(IF(G5&gt;0,INDEX(Lijsten!$F$3:$L$11,MATCH(G5,Lijsten!$F$3:$F$11,1),3),""),"")</f>
        <v/>
      </c>
      <c r="I5" s="37" t="str">
        <f ca="1">IFERROR(IF(G5&gt;0,INDEX(Lijsten!$F$3:$L$11,MATCH(G5,Lijsten!$F$3:$F$11,1),7),""),"")</f>
        <v/>
      </c>
      <c r="J5" s="36" t="str" cm="1">
        <f t="array" aca="1" ref="J5" ca="1">IFERROR(INDIRECT("'"&amp;$B5&amp;"'!d"&amp;ROW('Verblijfsgroep 1'!$22:$22))*F5,"")</f>
        <v/>
      </c>
    </row>
    <row r="6" spans="2:10" x14ac:dyDescent="0.3">
      <c r="B6" s="28" t="str">
        <f>Lijsten!S4</f>
        <v>Verblijfsgroep 2</v>
      </c>
      <c r="C6" s="28" cm="1">
        <f t="array" aca="1" ref="C6" ca="1">IFERROR(INDIRECT("'"&amp;$B6&amp;"'!d"&amp;ROW('Verblijfsgroep 1'!$4:$4)),"")</f>
        <v>0</v>
      </c>
      <c r="D6" s="28" cm="1">
        <f t="array" aca="1" ref="D6" ca="1">IFERROR(INDIRECT("'"&amp;$B6&amp;"'!d"&amp;ROW('Verblijfsgroep 1'!$5:$5)),"")</f>
        <v>0</v>
      </c>
      <c r="E6" s="34" cm="1">
        <f t="array" aca="1" ref="E6" ca="1">IFERROR(IFERROR(INDIRECT("'"&amp;$B6&amp;"'!d"&amp;ROW('Verblijfsgroep 1'!$6:$6)),""),"")</f>
        <v>0</v>
      </c>
      <c r="F6" s="35" cm="1">
        <f t="array" aca="1" ref="F6" ca="1">IFERROR(INDIRECT("'"&amp;$B6&amp;"'!d"&amp;ROW('Verblijfsgroep 1'!$13:$13)),"")</f>
        <v>0</v>
      </c>
      <c r="G6" s="36" t="str" cm="1">
        <f t="array" aca="1" ref="G6" ca="1">IFERROR(INDIRECT("'"&amp;$B6&amp;"'!d"&amp;ROW('Verblijfsgroep 1'!$21:$21)),"")</f>
        <v/>
      </c>
      <c r="H6" s="34" t="str">
        <f ca="1">IFERROR(IF(G6&gt;0,INDEX(Lijsten!$F$3:$L$11,MATCH(G6,Lijsten!$F$3:$F$11,1),3),""),"")</f>
        <v/>
      </c>
      <c r="I6" s="37" t="str">
        <f ca="1">IFERROR(IF(G6&gt;0,INDEX(Lijsten!$F$3:$L$11,MATCH(G6,Lijsten!$F$3:$F$11,1),7),""),"")</f>
        <v/>
      </c>
      <c r="J6" s="36" t="str" cm="1">
        <f t="array" aca="1" ref="J6" ca="1">IFERROR(INDIRECT("'"&amp;$B6&amp;"'!d"&amp;ROW('Verblijfsgroep 1'!$22:$22))*F6,"")</f>
        <v/>
      </c>
    </row>
    <row r="7" spans="2:10" x14ac:dyDescent="0.3">
      <c r="B7" s="28" t="str">
        <f>Lijsten!S5</f>
        <v>Verblijfsgroep 3</v>
      </c>
      <c r="C7" s="28" cm="1">
        <f t="array" aca="1" ref="C7" ca="1">IFERROR(INDIRECT("'"&amp;$B7&amp;"'!d"&amp;ROW('Verblijfsgroep 1'!$4:$4)),"")</f>
        <v>0</v>
      </c>
      <c r="D7" s="28" cm="1">
        <f t="array" aca="1" ref="D7" ca="1">IFERROR(INDIRECT("'"&amp;$B7&amp;"'!d"&amp;ROW('Verblijfsgroep 1'!$5:$5)),"")</f>
        <v>0</v>
      </c>
      <c r="E7" s="34" cm="1">
        <f t="array" aca="1" ref="E7" ca="1">IFERROR(IFERROR(INDIRECT("'"&amp;$B7&amp;"'!d"&amp;ROW('Verblijfsgroep 1'!$6:$6)),""),"")</f>
        <v>0</v>
      </c>
      <c r="F7" s="35" cm="1">
        <f t="array" aca="1" ref="F7" ca="1">IFERROR(INDIRECT("'"&amp;$B7&amp;"'!d"&amp;ROW('Verblijfsgroep 1'!$13:$13)),"")</f>
        <v>0</v>
      </c>
      <c r="G7" s="36" t="str" cm="1">
        <f t="array" aca="1" ref="G7" ca="1">IFERROR(INDIRECT("'"&amp;$B7&amp;"'!d"&amp;ROW('Verblijfsgroep 1'!$21:$21)),"")</f>
        <v/>
      </c>
      <c r="H7" s="34" t="str">
        <f ca="1">IFERROR(IF(G7&gt;0,INDEX(Lijsten!$F$3:$L$11,MATCH(G7,Lijsten!$F$3:$F$11,1),3),""),"")</f>
        <v/>
      </c>
      <c r="I7" s="37" t="str">
        <f ca="1">IFERROR(IF(G7&gt;0,INDEX(Lijsten!$F$3:$L$11,MATCH(G7,Lijsten!$F$3:$F$11,1),7),""),"")</f>
        <v/>
      </c>
      <c r="J7" s="36" t="str" cm="1">
        <f t="array" aca="1" ref="J7" ca="1">IFERROR(INDIRECT("'"&amp;$B7&amp;"'!d"&amp;ROW('Verblijfsgroep 1'!$22:$22))*F7,"")</f>
        <v/>
      </c>
    </row>
    <row r="8" spans="2:10" x14ac:dyDescent="0.3">
      <c r="B8" s="28" t="str">
        <f>Lijsten!S6</f>
        <v>Verblijfsgroep 4</v>
      </c>
      <c r="C8" s="28" cm="1">
        <f t="array" aca="1" ref="C8" ca="1">IFERROR(INDIRECT("'"&amp;$B8&amp;"'!d"&amp;ROW('Verblijfsgroep 1'!$4:$4)),"")</f>
        <v>0</v>
      </c>
      <c r="D8" s="28" cm="1">
        <f t="array" aca="1" ref="D8" ca="1">IFERROR(INDIRECT("'"&amp;$B8&amp;"'!d"&amp;ROW('Verblijfsgroep 1'!$5:$5)),"")</f>
        <v>0</v>
      </c>
      <c r="E8" s="34" cm="1">
        <f t="array" aca="1" ref="E8" ca="1">IFERROR(IFERROR(INDIRECT("'"&amp;$B8&amp;"'!d"&amp;ROW('Verblijfsgroep 1'!$6:$6)),""),"")</f>
        <v>0</v>
      </c>
      <c r="F8" s="35" cm="1">
        <f t="array" aca="1" ref="F8" ca="1">IFERROR(INDIRECT("'"&amp;$B8&amp;"'!d"&amp;ROW('Verblijfsgroep 1'!$13:$13)),"")</f>
        <v>0</v>
      </c>
      <c r="G8" s="36" t="str" cm="1">
        <f t="array" aca="1" ref="G8" ca="1">IFERROR(INDIRECT("'"&amp;$B8&amp;"'!d"&amp;ROW('Verblijfsgroep 1'!$21:$21)),"")</f>
        <v/>
      </c>
      <c r="H8" s="34" t="str">
        <f ca="1">IFERROR(IF(G8&gt;0,INDEX(Lijsten!$F$3:$L$11,MATCH(G8,Lijsten!$F$3:$F$11,1),3),""),"")</f>
        <v/>
      </c>
      <c r="I8" s="37" t="str">
        <f ca="1">IFERROR(IF(G8&gt;0,INDEX(Lijsten!$F$3:$L$11,MATCH(G8,Lijsten!$F$3:$F$11,1),7),""),"")</f>
        <v/>
      </c>
      <c r="J8" s="36" t="str" cm="1">
        <f t="array" aca="1" ref="J8" ca="1">IFERROR(INDIRECT("'"&amp;$B8&amp;"'!d"&amp;ROW('Verblijfsgroep 1'!$22:$22))*F8,"")</f>
        <v/>
      </c>
    </row>
    <row r="9" spans="2:10" x14ac:dyDescent="0.3">
      <c r="B9" s="28" t="str">
        <f>Lijsten!S7</f>
        <v>Verblijfsgroep 5</v>
      </c>
      <c r="C9" s="28" cm="1">
        <f t="array" aca="1" ref="C9" ca="1">IFERROR(INDIRECT("'"&amp;$B9&amp;"'!d"&amp;ROW('Verblijfsgroep 1'!$4:$4)),"")</f>
        <v>0</v>
      </c>
      <c r="D9" s="28" cm="1">
        <f t="array" aca="1" ref="D9" ca="1">IFERROR(INDIRECT("'"&amp;$B9&amp;"'!d"&amp;ROW('Verblijfsgroep 1'!$5:$5)),"")</f>
        <v>0</v>
      </c>
      <c r="E9" s="34" cm="1">
        <f t="array" aca="1" ref="E9" ca="1">IFERROR(IFERROR(INDIRECT("'"&amp;$B9&amp;"'!d"&amp;ROW('Verblijfsgroep 1'!$6:$6)),""),"")</f>
        <v>0</v>
      </c>
      <c r="F9" s="35" cm="1">
        <f t="array" aca="1" ref="F9" ca="1">IFERROR(INDIRECT("'"&amp;$B9&amp;"'!d"&amp;ROW('Verblijfsgroep 1'!$13:$13)),"")</f>
        <v>0</v>
      </c>
      <c r="G9" s="36" t="str" cm="1">
        <f t="array" aca="1" ref="G9" ca="1">IFERROR(INDIRECT("'"&amp;$B9&amp;"'!d"&amp;ROW('Verblijfsgroep 1'!$21:$21)),"")</f>
        <v/>
      </c>
      <c r="H9" s="34" t="str">
        <f ca="1">IFERROR(IF(G9&gt;0,INDEX(Lijsten!$F$3:$L$11,MATCH(G9,Lijsten!$F$3:$F$11,1),3),""),"")</f>
        <v/>
      </c>
      <c r="I9" s="37" t="str">
        <f ca="1">IFERROR(IF(G9&gt;0,INDEX(Lijsten!$F$3:$L$11,MATCH(G9,Lijsten!$F$3:$F$11,1),7),""),"")</f>
        <v/>
      </c>
      <c r="J9" s="36" t="str" cm="1">
        <f t="array" aca="1" ref="J9" ca="1">IFERROR(INDIRECT("'"&amp;$B9&amp;"'!d"&amp;ROW('Verblijfsgroep 1'!$22:$22))*F9,"")</f>
        <v/>
      </c>
    </row>
    <row r="10" spans="2:10" x14ac:dyDescent="0.3">
      <c r="B10" s="28" t="str">
        <f>Lijsten!S8</f>
        <v>Verblijfsgroep 6</v>
      </c>
      <c r="C10" s="28" cm="1">
        <f t="array" aca="1" ref="C10" ca="1">IFERROR(INDIRECT("'"&amp;$B10&amp;"'!d"&amp;ROW('Verblijfsgroep 1'!$4:$4)),"")</f>
        <v>0</v>
      </c>
      <c r="D10" s="28" cm="1">
        <f t="array" aca="1" ref="D10" ca="1">IFERROR(INDIRECT("'"&amp;$B10&amp;"'!d"&amp;ROW('Verblijfsgroep 1'!$5:$5)),"")</f>
        <v>0</v>
      </c>
      <c r="E10" s="34" cm="1">
        <f t="array" aca="1" ref="E10" ca="1">IFERROR(IFERROR(INDIRECT("'"&amp;$B10&amp;"'!d"&amp;ROW('Verblijfsgroep 1'!$6:$6)),""),"")</f>
        <v>0</v>
      </c>
      <c r="F10" s="35" cm="1">
        <f t="array" aca="1" ref="F10" ca="1">IFERROR(INDIRECT("'"&amp;$B10&amp;"'!d"&amp;ROW('Verblijfsgroep 1'!$13:$13)),"")</f>
        <v>0</v>
      </c>
      <c r="G10" s="36" t="str" cm="1">
        <f t="array" aca="1" ref="G10" ca="1">IFERROR(INDIRECT("'"&amp;$B10&amp;"'!d"&amp;ROW('Verblijfsgroep 1'!$21:$21)),"")</f>
        <v/>
      </c>
      <c r="H10" s="34" t="str">
        <f ca="1">IFERROR(IF(G10&gt;0,INDEX(Lijsten!$F$3:$L$11,MATCH(G10,Lijsten!$F$3:$F$11,1),3),""),"")</f>
        <v/>
      </c>
      <c r="I10" s="37" t="str">
        <f ca="1">IFERROR(IF(G10&gt;0,INDEX(Lijsten!$F$3:$L$11,MATCH(G10,Lijsten!$F$3:$F$11,1),7),""),"")</f>
        <v/>
      </c>
      <c r="J10" s="36" t="str" cm="1">
        <f t="array" aca="1" ref="J10" ca="1">IFERROR(INDIRECT("'"&amp;$B10&amp;"'!d"&amp;ROW('Verblijfsgroep 1'!$22:$22))*F10,"")</f>
        <v/>
      </c>
    </row>
    <row r="11" spans="2:10" x14ac:dyDescent="0.3">
      <c r="B11" s="28" t="str">
        <f>Lijsten!S9</f>
        <v>Verblijfsgroep 7</v>
      </c>
      <c r="C11" s="28" cm="1">
        <f t="array" aca="1" ref="C11" ca="1">IFERROR(INDIRECT("'"&amp;$B11&amp;"'!d"&amp;ROW('Verblijfsgroep 1'!$4:$4)),"")</f>
        <v>0</v>
      </c>
      <c r="D11" s="28" cm="1">
        <f t="array" aca="1" ref="D11" ca="1">IFERROR(INDIRECT("'"&amp;$B11&amp;"'!d"&amp;ROW('Verblijfsgroep 1'!$5:$5)),"")</f>
        <v>0</v>
      </c>
      <c r="E11" s="34" cm="1">
        <f t="array" aca="1" ref="E11" ca="1">IFERROR(IFERROR(INDIRECT("'"&amp;$B11&amp;"'!d"&amp;ROW('Verblijfsgroep 1'!$6:$6)),""),"")</f>
        <v>0</v>
      </c>
      <c r="F11" s="35" cm="1">
        <f t="array" aca="1" ref="F11" ca="1">IFERROR(INDIRECT("'"&amp;$B11&amp;"'!d"&amp;ROW('Verblijfsgroep 1'!$13:$13)),"")</f>
        <v>0</v>
      </c>
      <c r="G11" s="36" t="str" cm="1">
        <f t="array" aca="1" ref="G11" ca="1">IFERROR(INDIRECT("'"&amp;$B11&amp;"'!d"&amp;ROW('Verblijfsgroep 1'!$21:$21)),"")</f>
        <v/>
      </c>
      <c r="H11" s="34" t="str">
        <f ca="1">IFERROR(IF(G11&gt;0,INDEX(Lijsten!$F$3:$L$11,MATCH(G11,Lijsten!$F$3:$F$11,1),3),""),"")</f>
        <v/>
      </c>
      <c r="I11" s="37" t="str">
        <f ca="1">IFERROR(IF(G11&gt;0,INDEX(Lijsten!$F$3:$L$11,MATCH(G11,Lijsten!$F$3:$F$11,1),7),""),"")</f>
        <v/>
      </c>
      <c r="J11" s="36" t="str" cm="1">
        <f t="array" aca="1" ref="J11" ca="1">IFERROR(INDIRECT("'"&amp;$B11&amp;"'!d"&amp;ROW('Verblijfsgroep 1'!$22:$22))*F11,"")</f>
        <v/>
      </c>
    </row>
    <row r="12" spans="2:10" x14ac:dyDescent="0.3">
      <c r="B12" s="28" t="str">
        <f>Lijsten!S10</f>
        <v>Verblijfsgroep 8</v>
      </c>
      <c r="C12" s="28" cm="1">
        <f t="array" aca="1" ref="C12" ca="1">IFERROR(INDIRECT("'"&amp;$B12&amp;"'!d"&amp;ROW('Verblijfsgroep 1'!$4:$4)),"")</f>
        <v>0</v>
      </c>
      <c r="D12" s="28" cm="1">
        <f t="array" aca="1" ref="D12" ca="1">IFERROR(INDIRECT("'"&amp;$B12&amp;"'!d"&amp;ROW('Verblijfsgroep 1'!$5:$5)),"")</f>
        <v>0</v>
      </c>
      <c r="E12" s="34" cm="1">
        <f t="array" aca="1" ref="E12" ca="1">IFERROR(IFERROR(INDIRECT("'"&amp;$B12&amp;"'!d"&amp;ROW('Verblijfsgroep 1'!$6:$6)),""),"")</f>
        <v>0</v>
      </c>
      <c r="F12" s="35" cm="1">
        <f t="array" aca="1" ref="F12" ca="1">IFERROR(INDIRECT("'"&amp;$B12&amp;"'!d"&amp;ROW('Verblijfsgroep 1'!$13:$13)),"")</f>
        <v>0</v>
      </c>
      <c r="G12" s="36" t="str" cm="1">
        <f t="array" aca="1" ref="G12" ca="1">IFERROR(INDIRECT("'"&amp;$B12&amp;"'!d"&amp;ROW('Verblijfsgroep 1'!$21:$21)),"")</f>
        <v/>
      </c>
      <c r="H12" s="34" t="str">
        <f ca="1">IFERROR(IF(G12&gt;0,INDEX(Lijsten!$F$3:$L$11,MATCH(G12,Lijsten!$F$3:$F$11,1),3),""),"")</f>
        <v/>
      </c>
      <c r="I12" s="37" t="str">
        <f ca="1">IFERROR(IF(G12&gt;0,INDEX(Lijsten!$F$3:$L$11,MATCH(G12,Lijsten!$F$3:$F$11,1),7),""),"")</f>
        <v/>
      </c>
      <c r="J12" s="36" t="str" cm="1">
        <f t="array" aca="1" ref="J12" ca="1">IFERROR(INDIRECT("'"&amp;$B12&amp;"'!d"&amp;ROW('Verblijfsgroep 1'!$22:$22))*F12,"")</f>
        <v/>
      </c>
    </row>
    <row r="13" spans="2:10" x14ac:dyDescent="0.3">
      <c r="B13" s="28" t="str">
        <f>Lijsten!S11</f>
        <v>Verblijfsgroep 9</v>
      </c>
      <c r="C13" s="28" cm="1">
        <f t="array" aca="1" ref="C13" ca="1">IFERROR(INDIRECT("'"&amp;$B13&amp;"'!d"&amp;ROW('Verblijfsgroep 1'!$4:$4)),"")</f>
        <v>0</v>
      </c>
      <c r="D13" s="28" cm="1">
        <f t="array" aca="1" ref="D13" ca="1">IFERROR(INDIRECT("'"&amp;$B13&amp;"'!d"&amp;ROW('Verblijfsgroep 1'!$5:$5)),"")</f>
        <v>0</v>
      </c>
      <c r="E13" s="34" cm="1">
        <f t="array" aca="1" ref="E13" ca="1">IFERROR(IFERROR(INDIRECT("'"&amp;$B13&amp;"'!d"&amp;ROW('Verblijfsgroep 1'!$6:$6)),""),"")</f>
        <v>0</v>
      </c>
      <c r="F13" s="35" cm="1">
        <f t="array" aca="1" ref="F13" ca="1">IFERROR(INDIRECT("'"&amp;$B13&amp;"'!d"&amp;ROW('Verblijfsgroep 1'!$13:$13)),"")</f>
        <v>0</v>
      </c>
      <c r="G13" s="36" t="str" cm="1">
        <f t="array" aca="1" ref="G13" ca="1">IFERROR(INDIRECT("'"&amp;$B13&amp;"'!d"&amp;ROW('Verblijfsgroep 1'!$21:$21)),"")</f>
        <v/>
      </c>
      <c r="H13" s="34" t="str">
        <f ca="1">IFERROR(IF(G13&gt;0,INDEX(Lijsten!$F$3:$L$11,MATCH(G13,Lijsten!$F$3:$F$11,1),3),""),"")</f>
        <v/>
      </c>
      <c r="I13" s="37" t="str">
        <f ca="1">IFERROR(IF(G13&gt;0,INDEX(Lijsten!$F$3:$L$11,MATCH(G13,Lijsten!$F$3:$F$11,1),7),""),"")</f>
        <v/>
      </c>
      <c r="J13" s="36" t="str" cm="1">
        <f t="array" aca="1" ref="J13" ca="1">IFERROR(INDIRECT("'"&amp;$B13&amp;"'!d"&amp;ROW('Verblijfsgroep 1'!$22:$22))*F13,"")</f>
        <v/>
      </c>
    </row>
    <row r="14" spans="2:10" x14ac:dyDescent="0.3">
      <c r="B14" s="28" t="str">
        <f>Lijsten!S12</f>
        <v>Verblijfsgroep 10</v>
      </c>
      <c r="C14" s="28" cm="1">
        <f t="array" aca="1" ref="C14" ca="1">IFERROR(INDIRECT("'"&amp;$B14&amp;"'!d"&amp;ROW('Verblijfsgroep 1'!$4:$4)),"")</f>
        <v>0</v>
      </c>
      <c r="D14" s="28" cm="1">
        <f t="array" aca="1" ref="D14" ca="1">IFERROR(INDIRECT("'"&amp;$B14&amp;"'!d"&amp;ROW('Verblijfsgroep 1'!$5:$5)),"")</f>
        <v>0</v>
      </c>
      <c r="E14" s="34" cm="1">
        <f t="array" aca="1" ref="E14" ca="1">IFERROR(IFERROR(INDIRECT("'"&amp;$B14&amp;"'!d"&amp;ROW('Verblijfsgroep 1'!$6:$6)),""),"")</f>
        <v>0</v>
      </c>
      <c r="F14" s="35" cm="1">
        <f t="array" aca="1" ref="F14" ca="1">IFERROR(INDIRECT("'"&amp;$B14&amp;"'!d"&amp;ROW('Verblijfsgroep 1'!$13:$13)),"")</f>
        <v>0</v>
      </c>
      <c r="G14" s="36" t="str" cm="1">
        <f t="array" aca="1" ref="G14" ca="1">IFERROR(INDIRECT("'"&amp;$B14&amp;"'!d"&amp;ROW('Verblijfsgroep 1'!$21:$21)),"")</f>
        <v/>
      </c>
      <c r="H14" s="34" t="str">
        <f ca="1">IFERROR(IF(G14&gt;0,INDEX(Lijsten!$F$3:$L$11,MATCH(G14,Lijsten!$F$3:$F$11,1),3),""),"")</f>
        <v/>
      </c>
      <c r="I14" s="37" t="str">
        <f ca="1">IFERROR(IF(G14&gt;0,INDEX(Lijsten!$F$3:$L$11,MATCH(G14,Lijsten!$F$3:$F$11,1),7),""),"")</f>
        <v/>
      </c>
      <c r="J14" s="36" t="str" cm="1">
        <f t="array" aca="1" ref="J14" ca="1">IFERROR(INDIRECT("'"&amp;$B14&amp;"'!d"&amp;ROW('Verblijfsgroep 1'!$22:$22))*F14,"")</f>
        <v/>
      </c>
    </row>
    <row r="15" spans="2:10" x14ac:dyDescent="0.3">
      <c r="B15" s="28" t="str">
        <f>Lijsten!S13</f>
        <v>Verblijfsgroep 11</v>
      </c>
      <c r="C15" s="28" cm="1">
        <f t="array" aca="1" ref="C15" ca="1">IFERROR(INDIRECT("'"&amp;$B15&amp;"'!d"&amp;ROW('Verblijfsgroep 1'!$4:$4)),"")</f>
        <v>0</v>
      </c>
      <c r="D15" s="28" cm="1">
        <f t="array" aca="1" ref="D15" ca="1">IFERROR(INDIRECT("'"&amp;$B15&amp;"'!d"&amp;ROW('Verblijfsgroep 1'!$5:$5)),"")</f>
        <v>0</v>
      </c>
      <c r="E15" s="34" cm="1">
        <f t="array" aca="1" ref="E15" ca="1">IFERROR(IFERROR(INDIRECT("'"&amp;$B15&amp;"'!d"&amp;ROW('Verblijfsgroep 1'!$6:$6)),""),"")</f>
        <v>0</v>
      </c>
      <c r="F15" s="35" cm="1">
        <f t="array" aca="1" ref="F15" ca="1">IFERROR(INDIRECT("'"&amp;$B15&amp;"'!d"&amp;ROW('Verblijfsgroep 1'!$13:$13)),"")</f>
        <v>0</v>
      </c>
      <c r="G15" s="36" t="str" cm="1">
        <f t="array" aca="1" ref="G15" ca="1">IFERROR(INDIRECT("'"&amp;$B15&amp;"'!d"&amp;ROW('Verblijfsgroep 1'!$21:$21)),"")</f>
        <v/>
      </c>
      <c r="H15" s="34" t="str">
        <f ca="1">IFERROR(IF(G15&gt;0,INDEX(Lijsten!$F$3:$L$11,MATCH(G15,Lijsten!$F$3:$F$11,1),3),""),"")</f>
        <v/>
      </c>
      <c r="I15" s="37" t="str">
        <f ca="1">IFERROR(IF(G15&gt;0,INDEX(Lijsten!$F$3:$L$11,MATCH(G15,Lijsten!$F$3:$F$11,1),7),""),"")</f>
        <v/>
      </c>
      <c r="J15" s="36" t="str" cm="1">
        <f t="array" aca="1" ref="J15" ca="1">IFERROR(INDIRECT("'"&amp;$B15&amp;"'!d"&amp;ROW('Verblijfsgroep 1'!$22:$22))*F15,"")</f>
        <v/>
      </c>
    </row>
    <row r="16" spans="2:10" x14ac:dyDescent="0.3">
      <c r="B16" s="28" t="str">
        <f>Lijsten!S14</f>
        <v>Verblijfsgroep 12</v>
      </c>
      <c r="C16" s="28" cm="1">
        <f t="array" aca="1" ref="C16" ca="1">IFERROR(INDIRECT("'"&amp;$B16&amp;"'!d"&amp;ROW('Verblijfsgroep 1'!$4:$4)),"")</f>
        <v>0</v>
      </c>
      <c r="D16" s="28" cm="1">
        <f t="array" aca="1" ref="D16" ca="1">IFERROR(INDIRECT("'"&amp;$B16&amp;"'!d"&amp;ROW('Verblijfsgroep 1'!$5:$5)),"")</f>
        <v>0</v>
      </c>
      <c r="E16" s="34" cm="1">
        <f t="array" aca="1" ref="E16" ca="1">IFERROR(IFERROR(INDIRECT("'"&amp;$B16&amp;"'!d"&amp;ROW('Verblijfsgroep 1'!$6:$6)),""),"")</f>
        <v>0</v>
      </c>
      <c r="F16" s="35" cm="1">
        <f t="array" aca="1" ref="F16" ca="1">IFERROR(INDIRECT("'"&amp;$B16&amp;"'!d"&amp;ROW('Verblijfsgroep 1'!$13:$13)),"")</f>
        <v>0</v>
      </c>
      <c r="G16" s="36" t="str" cm="1">
        <f t="array" aca="1" ref="G16" ca="1">IFERROR(INDIRECT("'"&amp;$B16&amp;"'!d"&amp;ROW('Verblijfsgroep 1'!$21:$21)),"")</f>
        <v/>
      </c>
      <c r="H16" s="34" t="str">
        <f ca="1">IFERROR(IF(G16&gt;0,INDEX(Lijsten!$F$3:$L$11,MATCH(G16,Lijsten!$F$3:$F$11,1),3),""),"")</f>
        <v/>
      </c>
      <c r="I16" s="37" t="str">
        <f ca="1">IFERROR(IF(G16&gt;0,INDEX(Lijsten!$F$3:$L$11,MATCH(G16,Lijsten!$F$3:$F$11,1),7),""),"")</f>
        <v/>
      </c>
      <c r="J16" s="36" t="str" cm="1">
        <f t="array" aca="1" ref="J16" ca="1">IFERROR(INDIRECT("'"&amp;$B16&amp;"'!d"&amp;ROW('Verblijfsgroep 1'!$22:$22))*F16,"")</f>
        <v/>
      </c>
    </row>
    <row r="17" spans="2:10" x14ac:dyDescent="0.3">
      <c r="B17" s="28" t="str">
        <f>Lijsten!S15</f>
        <v>Verblijfsgroep 13</v>
      </c>
      <c r="C17" s="28" cm="1">
        <f t="array" aca="1" ref="C17" ca="1">IFERROR(INDIRECT("'"&amp;$B17&amp;"'!d"&amp;ROW('Verblijfsgroep 1'!$4:$4)),"")</f>
        <v>0</v>
      </c>
      <c r="D17" s="28" cm="1">
        <f t="array" aca="1" ref="D17" ca="1">IFERROR(INDIRECT("'"&amp;$B17&amp;"'!d"&amp;ROW('Verblijfsgroep 1'!$5:$5)),"")</f>
        <v>0</v>
      </c>
      <c r="E17" s="34" cm="1">
        <f t="array" aca="1" ref="E17" ca="1">IFERROR(IFERROR(INDIRECT("'"&amp;$B17&amp;"'!d"&amp;ROW('Verblijfsgroep 1'!$6:$6)),""),"")</f>
        <v>0</v>
      </c>
      <c r="F17" s="35" cm="1">
        <f t="array" aca="1" ref="F17" ca="1">IFERROR(INDIRECT("'"&amp;$B17&amp;"'!d"&amp;ROW('Verblijfsgroep 1'!$13:$13)),"")</f>
        <v>0</v>
      </c>
      <c r="G17" s="36" t="str" cm="1">
        <f t="array" aca="1" ref="G17" ca="1">IFERROR(INDIRECT("'"&amp;$B17&amp;"'!d"&amp;ROW('Verblijfsgroep 1'!$21:$21)),"")</f>
        <v/>
      </c>
      <c r="H17" s="34" t="str">
        <f ca="1">IFERROR(IF(G17&gt;0,INDEX(Lijsten!$F$3:$L$11,MATCH(G17,Lijsten!$F$3:$F$11,1),3),""),"")</f>
        <v/>
      </c>
      <c r="I17" s="37" t="str">
        <f ca="1">IFERROR(IF(G17&gt;0,INDEX(Lijsten!$F$3:$L$11,MATCH(G17,Lijsten!$F$3:$F$11,1),7),""),"")</f>
        <v/>
      </c>
      <c r="J17" s="36" t="str" cm="1">
        <f t="array" aca="1" ref="J17" ca="1">IFERROR(INDIRECT("'"&amp;$B17&amp;"'!d"&amp;ROW('Verblijfsgroep 1'!$22:$22))*F17,"")</f>
        <v/>
      </c>
    </row>
    <row r="18" spans="2:10" x14ac:dyDescent="0.3">
      <c r="B18" s="28" t="str">
        <f>Lijsten!S16</f>
        <v>Verblijfsgroep 14</v>
      </c>
      <c r="C18" s="28" cm="1">
        <f t="array" aca="1" ref="C18" ca="1">IFERROR(INDIRECT("'"&amp;$B18&amp;"'!d"&amp;ROW('Verblijfsgroep 1'!$4:$4)),"")</f>
        <v>0</v>
      </c>
      <c r="D18" s="28" cm="1">
        <f t="array" aca="1" ref="D18" ca="1">IFERROR(INDIRECT("'"&amp;$B18&amp;"'!d"&amp;ROW('Verblijfsgroep 1'!$5:$5)),"")</f>
        <v>0</v>
      </c>
      <c r="E18" s="34" cm="1">
        <f t="array" aca="1" ref="E18" ca="1">IFERROR(IFERROR(INDIRECT("'"&amp;$B18&amp;"'!d"&amp;ROW('Verblijfsgroep 1'!$6:$6)),""),"")</f>
        <v>0</v>
      </c>
      <c r="F18" s="35" cm="1">
        <f t="array" aca="1" ref="F18" ca="1">IFERROR(INDIRECT("'"&amp;$B18&amp;"'!d"&amp;ROW('Verblijfsgroep 1'!$13:$13)),"")</f>
        <v>0</v>
      </c>
      <c r="G18" s="36" t="str" cm="1">
        <f t="array" aca="1" ref="G18" ca="1">IFERROR(INDIRECT("'"&amp;$B18&amp;"'!d"&amp;ROW('Verblijfsgroep 1'!$21:$21)),"")</f>
        <v/>
      </c>
      <c r="H18" s="34" t="str">
        <f ca="1">IFERROR(IF(G18&gt;0,INDEX(Lijsten!$F$3:$L$11,MATCH(G18,Lijsten!$F$3:$F$11,1),3),""),"")</f>
        <v/>
      </c>
      <c r="I18" s="37" t="str">
        <f ca="1">IFERROR(IF(G18&gt;0,INDEX(Lijsten!$F$3:$L$11,MATCH(G18,Lijsten!$F$3:$F$11,1),7),""),"")</f>
        <v/>
      </c>
      <c r="J18" s="36" t="str" cm="1">
        <f t="array" aca="1" ref="J18" ca="1">IFERROR(INDIRECT("'"&amp;$B18&amp;"'!d"&amp;ROW('Verblijfsgroep 1'!$22:$22))*F18,"")</f>
        <v/>
      </c>
    </row>
    <row r="19" spans="2:10" x14ac:dyDescent="0.3">
      <c r="B19" s="28" t="str">
        <f>Lijsten!S17</f>
        <v>Verblijfsgroep 15</v>
      </c>
      <c r="C19" s="28" cm="1">
        <f t="array" aca="1" ref="C19" ca="1">IFERROR(INDIRECT("'"&amp;$B19&amp;"'!d"&amp;ROW('Verblijfsgroep 1'!$4:$4)),"")</f>
        <v>0</v>
      </c>
      <c r="D19" s="28" cm="1">
        <f t="array" aca="1" ref="D19" ca="1">IFERROR(INDIRECT("'"&amp;$B19&amp;"'!d"&amp;ROW('Verblijfsgroep 1'!$5:$5)),"")</f>
        <v>0</v>
      </c>
      <c r="E19" s="34" cm="1">
        <f t="array" aca="1" ref="E19" ca="1">IFERROR(IFERROR(INDIRECT("'"&amp;$B19&amp;"'!d"&amp;ROW('Verblijfsgroep 1'!$6:$6)),""),"")</f>
        <v>0</v>
      </c>
      <c r="F19" s="35" cm="1">
        <f t="array" aca="1" ref="F19" ca="1">IFERROR(INDIRECT("'"&amp;$B19&amp;"'!d"&amp;ROW('Verblijfsgroep 1'!$13:$13)),"")</f>
        <v>0</v>
      </c>
      <c r="G19" s="36" t="str" cm="1">
        <f t="array" aca="1" ref="G19" ca="1">IFERROR(INDIRECT("'"&amp;$B19&amp;"'!d"&amp;ROW('Verblijfsgroep 1'!$21:$21)),"")</f>
        <v/>
      </c>
      <c r="H19" s="34" t="str">
        <f ca="1">IFERROR(IF(G19&gt;0,INDEX(Lijsten!$F$3:$L$11,MATCH(G19,Lijsten!$F$3:$F$11,1),3),""),"")</f>
        <v/>
      </c>
      <c r="I19" s="37" t="str">
        <f ca="1">IFERROR(IF(G19&gt;0,INDEX(Lijsten!$F$3:$L$11,MATCH(G19,Lijsten!$F$3:$F$11,1),7),""),"")</f>
        <v/>
      </c>
      <c r="J19" s="36" t="str" cm="1">
        <f t="array" aca="1" ref="J19" ca="1">IFERROR(INDIRECT("'"&amp;$B19&amp;"'!d"&amp;ROW('Verblijfsgroep 1'!$22:$22))*F19,"")</f>
        <v/>
      </c>
    </row>
    <row r="20" spans="2:10" x14ac:dyDescent="0.3">
      <c r="B20" s="28" t="str">
        <f>Lijsten!S18</f>
        <v>Verblijfsgroep 16</v>
      </c>
      <c r="C20" s="28" cm="1">
        <f t="array" aca="1" ref="C20" ca="1">IFERROR(INDIRECT("'"&amp;$B20&amp;"'!d"&amp;ROW('Verblijfsgroep 1'!$4:$4)),"")</f>
        <v>0</v>
      </c>
      <c r="D20" s="28" cm="1">
        <f t="array" aca="1" ref="D20" ca="1">IFERROR(INDIRECT("'"&amp;$B20&amp;"'!d"&amp;ROW('Verblijfsgroep 1'!$5:$5)),"")</f>
        <v>0</v>
      </c>
      <c r="E20" s="34" cm="1">
        <f t="array" aca="1" ref="E20" ca="1">IFERROR(IFERROR(INDIRECT("'"&amp;$B20&amp;"'!d"&amp;ROW('Verblijfsgroep 1'!$6:$6)),""),"")</f>
        <v>0</v>
      </c>
      <c r="F20" s="35" cm="1">
        <f t="array" aca="1" ref="F20" ca="1">IFERROR(INDIRECT("'"&amp;$B20&amp;"'!d"&amp;ROW('Verblijfsgroep 1'!$13:$13)),"")</f>
        <v>0</v>
      </c>
      <c r="G20" s="36" t="str" cm="1">
        <f t="array" aca="1" ref="G20" ca="1">IFERROR(INDIRECT("'"&amp;$B20&amp;"'!d"&amp;ROW('Verblijfsgroep 1'!$21:$21)),"")</f>
        <v/>
      </c>
      <c r="H20" s="34" t="str">
        <f ca="1">IFERROR(IF(G20&gt;0,INDEX(Lijsten!$F$3:$L$11,MATCH(G20,Lijsten!$F$3:$F$11,1),3),""),"")</f>
        <v/>
      </c>
      <c r="I20" s="37" t="str">
        <f ca="1">IFERROR(IF(G20&gt;0,INDEX(Lijsten!$F$3:$L$11,MATCH(G20,Lijsten!$F$3:$F$11,1),7),""),"")</f>
        <v/>
      </c>
      <c r="J20" s="36" t="str" cm="1">
        <f t="array" aca="1" ref="J20" ca="1">IFERROR(INDIRECT("'"&amp;$B20&amp;"'!d"&amp;ROW('Verblijfsgroep 1'!$22:$22))*F20,"")</f>
        <v/>
      </c>
    </row>
    <row r="21" spans="2:10" x14ac:dyDescent="0.3">
      <c r="B21" s="28" t="str">
        <f>Lijsten!S19</f>
        <v>Verblijfsgroep 17</v>
      </c>
      <c r="C21" s="28" cm="1">
        <f t="array" aca="1" ref="C21" ca="1">IFERROR(INDIRECT("'"&amp;$B21&amp;"'!d"&amp;ROW('Verblijfsgroep 1'!$4:$4)),"")</f>
        <v>0</v>
      </c>
      <c r="D21" s="28" cm="1">
        <f t="array" aca="1" ref="D21" ca="1">IFERROR(INDIRECT("'"&amp;$B21&amp;"'!d"&amp;ROW('Verblijfsgroep 1'!$5:$5)),"")</f>
        <v>0</v>
      </c>
      <c r="E21" s="34" cm="1">
        <f t="array" aca="1" ref="E21" ca="1">IFERROR(IFERROR(INDIRECT("'"&amp;$B21&amp;"'!d"&amp;ROW('Verblijfsgroep 1'!$6:$6)),""),"")</f>
        <v>0</v>
      </c>
      <c r="F21" s="35" cm="1">
        <f t="array" aca="1" ref="F21" ca="1">IFERROR(INDIRECT("'"&amp;$B21&amp;"'!d"&amp;ROW('Verblijfsgroep 1'!$13:$13)),"")</f>
        <v>0</v>
      </c>
      <c r="G21" s="36" t="str" cm="1">
        <f t="array" aca="1" ref="G21" ca="1">IFERROR(INDIRECT("'"&amp;$B21&amp;"'!d"&amp;ROW('Verblijfsgroep 1'!$21:$21)),"")</f>
        <v/>
      </c>
      <c r="H21" s="34" t="str">
        <f ca="1">IFERROR(IF(G21&gt;0,INDEX(Lijsten!$F$3:$L$11,MATCH(G21,Lijsten!$F$3:$F$11,1),3),""),"")</f>
        <v/>
      </c>
      <c r="I21" s="37" t="str">
        <f ca="1">IFERROR(IF(G21&gt;0,INDEX(Lijsten!$F$3:$L$11,MATCH(G21,Lijsten!$F$3:$F$11,1),7),""),"")</f>
        <v/>
      </c>
      <c r="J21" s="36" t="str" cm="1">
        <f t="array" aca="1" ref="J21" ca="1">IFERROR(INDIRECT("'"&amp;$B21&amp;"'!d"&amp;ROW('Verblijfsgroep 1'!$22:$22))*F21,"")</f>
        <v/>
      </c>
    </row>
    <row r="22" spans="2:10" x14ac:dyDescent="0.3">
      <c r="B22" s="28" t="str">
        <f>Lijsten!S20</f>
        <v>Verblijfsgroep 18</v>
      </c>
      <c r="C22" s="28" cm="1">
        <f t="array" aca="1" ref="C22" ca="1">IFERROR(INDIRECT("'"&amp;$B22&amp;"'!d"&amp;ROW('Verblijfsgroep 1'!$4:$4)),"")</f>
        <v>0</v>
      </c>
      <c r="D22" s="28" cm="1">
        <f t="array" aca="1" ref="D22" ca="1">IFERROR(INDIRECT("'"&amp;$B22&amp;"'!d"&amp;ROW('Verblijfsgroep 1'!$5:$5)),"")</f>
        <v>0</v>
      </c>
      <c r="E22" s="34" cm="1">
        <f t="array" aca="1" ref="E22" ca="1">IFERROR(IFERROR(INDIRECT("'"&amp;$B22&amp;"'!d"&amp;ROW('Verblijfsgroep 1'!$6:$6)),""),"")</f>
        <v>0</v>
      </c>
      <c r="F22" s="35" cm="1">
        <f t="array" aca="1" ref="F22" ca="1">IFERROR(INDIRECT("'"&amp;$B22&amp;"'!d"&amp;ROW('Verblijfsgroep 1'!$13:$13)),"")</f>
        <v>0</v>
      </c>
      <c r="G22" s="36" t="str" cm="1">
        <f t="array" aca="1" ref="G22" ca="1">IFERROR(INDIRECT("'"&amp;$B22&amp;"'!d"&amp;ROW('Verblijfsgroep 1'!$21:$21)),"")</f>
        <v/>
      </c>
      <c r="H22" s="34" t="str">
        <f ca="1">IFERROR(IF(G22&gt;0,INDEX(Lijsten!$F$3:$L$11,MATCH(G22,Lijsten!$F$3:$F$11,1),3),""),"")</f>
        <v/>
      </c>
      <c r="I22" s="37" t="str">
        <f ca="1">IFERROR(IF(G22&gt;0,INDEX(Lijsten!$F$3:$L$11,MATCH(G22,Lijsten!$F$3:$F$11,1),7),""),"")</f>
        <v/>
      </c>
      <c r="J22" s="36" t="str" cm="1">
        <f t="array" aca="1" ref="J22" ca="1">IFERROR(INDIRECT("'"&amp;$B22&amp;"'!d"&amp;ROW('Verblijfsgroep 1'!$22:$22))*F22,"")</f>
        <v/>
      </c>
    </row>
    <row r="23" spans="2:10" x14ac:dyDescent="0.3">
      <c r="B23" s="28" t="str">
        <f>Lijsten!S21</f>
        <v>Verblijfsgroep 19</v>
      </c>
      <c r="C23" s="28" cm="1">
        <f t="array" aca="1" ref="C23" ca="1">IFERROR(INDIRECT("'"&amp;$B23&amp;"'!d"&amp;ROW('Verblijfsgroep 1'!$4:$4)),"")</f>
        <v>0</v>
      </c>
      <c r="D23" s="28" cm="1">
        <f t="array" aca="1" ref="D23" ca="1">IFERROR(INDIRECT("'"&amp;$B23&amp;"'!d"&amp;ROW('Verblijfsgroep 1'!$5:$5)),"")</f>
        <v>0</v>
      </c>
      <c r="E23" s="34" cm="1">
        <f t="array" aca="1" ref="E23" ca="1">IFERROR(IFERROR(INDIRECT("'"&amp;$B23&amp;"'!d"&amp;ROW('Verblijfsgroep 1'!$6:$6)),""),"")</f>
        <v>0</v>
      </c>
      <c r="F23" s="35" cm="1">
        <f t="array" aca="1" ref="F23" ca="1">IFERROR(INDIRECT("'"&amp;$B23&amp;"'!d"&amp;ROW('Verblijfsgroep 1'!$13:$13)),"")</f>
        <v>0</v>
      </c>
      <c r="G23" s="36" t="str" cm="1">
        <f t="array" aca="1" ref="G23" ca="1">IFERROR(INDIRECT("'"&amp;$B23&amp;"'!d"&amp;ROW('Verblijfsgroep 1'!$21:$21)),"")</f>
        <v/>
      </c>
      <c r="H23" s="34" t="str">
        <f ca="1">IFERROR(IF(G23&gt;0,INDEX(Lijsten!$F$3:$L$11,MATCH(G23,Lijsten!$F$3:$F$11,1),3),""),"")</f>
        <v/>
      </c>
      <c r="I23" s="37" t="str">
        <f ca="1">IFERROR(IF(G23&gt;0,INDEX(Lijsten!$F$3:$L$11,MATCH(G23,Lijsten!$F$3:$F$11,1),7),""),"")</f>
        <v/>
      </c>
      <c r="J23" s="36" t="str" cm="1">
        <f t="array" aca="1" ref="J23" ca="1">IFERROR(INDIRECT("'"&amp;$B23&amp;"'!d"&amp;ROW('Verblijfsgroep 1'!$22:$22))*F23,"")</f>
        <v/>
      </c>
    </row>
    <row r="24" spans="2:10" x14ac:dyDescent="0.3">
      <c r="B24" s="28" t="str">
        <f>Lijsten!S22</f>
        <v>Verblijfsgroep 20</v>
      </c>
      <c r="C24" s="28" cm="1">
        <f t="array" aca="1" ref="C24" ca="1">IFERROR(INDIRECT("'"&amp;$B24&amp;"'!d"&amp;ROW('Verblijfsgroep 1'!$4:$4)),"")</f>
        <v>0</v>
      </c>
      <c r="D24" s="28" cm="1">
        <f t="array" aca="1" ref="D24" ca="1">IFERROR(INDIRECT("'"&amp;$B24&amp;"'!d"&amp;ROW('Verblijfsgroep 1'!$5:$5)),"")</f>
        <v>0</v>
      </c>
      <c r="E24" s="34" cm="1">
        <f t="array" aca="1" ref="E24" ca="1">IFERROR(IFERROR(INDIRECT("'"&amp;$B24&amp;"'!d"&amp;ROW('Verblijfsgroep 1'!$6:$6)),""),"")</f>
        <v>0</v>
      </c>
      <c r="F24" s="35" cm="1">
        <f t="array" aca="1" ref="F24" ca="1">IFERROR(INDIRECT("'"&amp;$B24&amp;"'!d"&amp;ROW('Verblijfsgroep 1'!$13:$13)),"")</f>
        <v>0</v>
      </c>
      <c r="G24" s="36" t="str" cm="1">
        <f t="array" aca="1" ref="G24" ca="1">IFERROR(INDIRECT("'"&amp;$B24&amp;"'!d"&amp;ROW('Verblijfsgroep 1'!$21:$21)),"")</f>
        <v/>
      </c>
      <c r="H24" s="34" t="str">
        <f ca="1">IFERROR(IF(G24&gt;0,INDEX(Lijsten!$F$3:$L$11,MATCH(G24,Lijsten!$F$3:$F$11,1),3),""),"")</f>
        <v/>
      </c>
      <c r="I24" s="37" t="str">
        <f ca="1">IFERROR(IF(G24&gt;0,INDEX(Lijsten!$F$3:$L$11,MATCH(G24,Lijsten!$F$3:$F$11,1),7),""),"")</f>
        <v/>
      </c>
      <c r="J24" s="36" t="str" cm="1">
        <f t="array" aca="1" ref="J24" ca="1">IFERROR(INDIRECT("'"&amp;$B24&amp;"'!d"&amp;ROW('Verblijfsgroep 1'!$22:$22))*F24,"")</f>
        <v/>
      </c>
    </row>
    <row r="25" spans="2:10" x14ac:dyDescent="0.3">
      <c r="B25" s="28" t="str">
        <f>Lijsten!S23</f>
        <v>Verblijfsgroep 21</v>
      </c>
      <c r="C25" s="28" cm="1">
        <f t="array" aca="1" ref="C25" ca="1">IFERROR(INDIRECT("'"&amp;$B25&amp;"'!d"&amp;ROW('Verblijfsgroep 1'!$4:$4)),"")</f>
        <v>0</v>
      </c>
      <c r="D25" s="28" cm="1">
        <f t="array" aca="1" ref="D25" ca="1">IFERROR(INDIRECT("'"&amp;$B25&amp;"'!d"&amp;ROW('Verblijfsgroep 1'!$5:$5)),"")</f>
        <v>0</v>
      </c>
      <c r="E25" s="34" cm="1">
        <f t="array" aca="1" ref="E25" ca="1">IFERROR(IFERROR(INDIRECT("'"&amp;$B25&amp;"'!d"&amp;ROW('Verblijfsgroep 1'!$6:$6)),""),"")</f>
        <v>0</v>
      </c>
      <c r="F25" s="35" cm="1">
        <f t="array" aca="1" ref="F25" ca="1">IFERROR(INDIRECT("'"&amp;$B25&amp;"'!d"&amp;ROW('Verblijfsgroep 1'!$13:$13)),"")</f>
        <v>0</v>
      </c>
      <c r="G25" s="36" t="str" cm="1">
        <f t="array" aca="1" ref="G25" ca="1">IFERROR(INDIRECT("'"&amp;$B25&amp;"'!d"&amp;ROW('Verblijfsgroep 1'!$21:$21)),"")</f>
        <v/>
      </c>
      <c r="H25" s="34" t="str">
        <f ca="1">IFERROR(IF(G25&gt;0,INDEX(Lijsten!$F$3:$L$11,MATCH(G25,Lijsten!$F$3:$F$11,1),3),""),"")</f>
        <v/>
      </c>
      <c r="I25" s="37" t="str">
        <f ca="1">IFERROR(IF(G25&gt;0,INDEX(Lijsten!$F$3:$L$11,MATCH(G25,Lijsten!$F$3:$F$11,1),7),""),"")</f>
        <v/>
      </c>
      <c r="J25" s="36" t="str" cm="1">
        <f t="array" aca="1" ref="J25" ca="1">IFERROR(INDIRECT("'"&amp;$B25&amp;"'!d"&amp;ROW('Verblijfsgroep 1'!$22:$22))*F25,"")</f>
        <v/>
      </c>
    </row>
    <row r="26" spans="2:10" x14ac:dyDescent="0.3">
      <c r="B26" s="28" t="str">
        <f>Lijsten!S24</f>
        <v>Verblijfsgroep 22</v>
      </c>
      <c r="C26" s="28" cm="1">
        <f t="array" aca="1" ref="C26" ca="1">IFERROR(INDIRECT("'"&amp;$B26&amp;"'!d"&amp;ROW('Verblijfsgroep 1'!$4:$4)),"")</f>
        <v>0</v>
      </c>
      <c r="D26" s="28" cm="1">
        <f t="array" aca="1" ref="D26" ca="1">IFERROR(INDIRECT("'"&amp;$B26&amp;"'!d"&amp;ROW('Verblijfsgroep 1'!$5:$5)),"")</f>
        <v>0</v>
      </c>
      <c r="E26" s="34" cm="1">
        <f t="array" aca="1" ref="E26" ca="1">IFERROR(IFERROR(INDIRECT("'"&amp;$B26&amp;"'!d"&amp;ROW('Verblijfsgroep 1'!$6:$6)),""),"")</f>
        <v>0</v>
      </c>
      <c r="F26" s="35" cm="1">
        <f t="array" aca="1" ref="F26" ca="1">IFERROR(INDIRECT("'"&amp;$B26&amp;"'!d"&amp;ROW('Verblijfsgroep 1'!$13:$13)),"")</f>
        <v>0</v>
      </c>
      <c r="G26" s="36" t="str" cm="1">
        <f t="array" aca="1" ref="G26" ca="1">IFERROR(INDIRECT("'"&amp;$B26&amp;"'!d"&amp;ROW('Verblijfsgroep 1'!$21:$21)),"")</f>
        <v/>
      </c>
      <c r="H26" s="34" t="str">
        <f ca="1">IFERROR(IF(G26&gt;0,INDEX(Lijsten!$F$3:$L$11,MATCH(G26,Lijsten!$F$3:$F$11,1),3),""),"")</f>
        <v/>
      </c>
      <c r="I26" s="37" t="str">
        <f ca="1">IFERROR(IF(G26&gt;0,INDEX(Lijsten!$F$3:$L$11,MATCH(G26,Lijsten!$F$3:$F$11,1),7),""),"")</f>
        <v/>
      </c>
      <c r="J26" s="36" t="str" cm="1">
        <f t="array" aca="1" ref="J26" ca="1">IFERROR(INDIRECT("'"&amp;$B26&amp;"'!d"&amp;ROW('Verblijfsgroep 1'!$22:$22))*F26,"")</f>
        <v/>
      </c>
    </row>
    <row r="27" spans="2:10" x14ac:dyDescent="0.3">
      <c r="B27" s="28" t="str">
        <f>Lijsten!S25</f>
        <v>Verblijfsgroep 23</v>
      </c>
      <c r="C27" s="28" cm="1">
        <f t="array" aca="1" ref="C27" ca="1">IFERROR(INDIRECT("'"&amp;$B27&amp;"'!d"&amp;ROW('Verblijfsgroep 1'!$4:$4)),"")</f>
        <v>0</v>
      </c>
      <c r="D27" s="28" cm="1">
        <f t="array" aca="1" ref="D27" ca="1">IFERROR(INDIRECT("'"&amp;$B27&amp;"'!d"&amp;ROW('Verblijfsgroep 1'!$5:$5)),"")</f>
        <v>0</v>
      </c>
      <c r="E27" s="34" cm="1">
        <f t="array" aca="1" ref="E27" ca="1">IFERROR(IFERROR(INDIRECT("'"&amp;$B27&amp;"'!d"&amp;ROW('Verblijfsgroep 1'!$6:$6)),""),"")</f>
        <v>0</v>
      </c>
      <c r="F27" s="35" cm="1">
        <f t="array" aca="1" ref="F27" ca="1">IFERROR(INDIRECT("'"&amp;$B27&amp;"'!d"&amp;ROW('Verblijfsgroep 1'!$13:$13)),"")</f>
        <v>0</v>
      </c>
      <c r="G27" s="36" t="str" cm="1">
        <f t="array" aca="1" ref="G27" ca="1">IFERROR(INDIRECT("'"&amp;$B27&amp;"'!d"&amp;ROW('Verblijfsgroep 1'!$21:$21)),"")</f>
        <v/>
      </c>
      <c r="H27" s="34" t="str">
        <f ca="1">IFERROR(IF(G27&gt;0,INDEX(Lijsten!$F$3:$L$11,MATCH(G27,Lijsten!$F$3:$F$11,1),3),""),"")</f>
        <v/>
      </c>
      <c r="I27" s="37" t="str">
        <f ca="1">IFERROR(IF(G27&gt;0,INDEX(Lijsten!$F$3:$L$11,MATCH(G27,Lijsten!$F$3:$F$11,1),7),""),"")</f>
        <v/>
      </c>
      <c r="J27" s="36" t="str" cm="1">
        <f t="array" aca="1" ref="J27" ca="1">IFERROR(INDIRECT("'"&amp;$B27&amp;"'!d"&amp;ROW('Verblijfsgroep 1'!$22:$22))*F27,"")</f>
        <v/>
      </c>
    </row>
    <row r="28" spans="2:10" x14ac:dyDescent="0.3">
      <c r="B28" s="28" t="str">
        <f>Lijsten!S26</f>
        <v>Verblijfsgroep 24</v>
      </c>
      <c r="C28" s="28" cm="1">
        <f t="array" aca="1" ref="C28" ca="1">IFERROR(INDIRECT("'"&amp;$B28&amp;"'!d"&amp;ROW('Verblijfsgroep 1'!$4:$4)),"")</f>
        <v>0</v>
      </c>
      <c r="D28" s="28" cm="1">
        <f t="array" aca="1" ref="D28" ca="1">IFERROR(INDIRECT("'"&amp;$B28&amp;"'!d"&amp;ROW('Verblijfsgroep 1'!$5:$5)),"")</f>
        <v>0</v>
      </c>
      <c r="E28" s="34" cm="1">
        <f t="array" aca="1" ref="E28" ca="1">IFERROR(IFERROR(INDIRECT("'"&amp;$B28&amp;"'!d"&amp;ROW('Verblijfsgroep 1'!$6:$6)),""),"")</f>
        <v>0</v>
      </c>
      <c r="F28" s="35" cm="1">
        <f t="array" aca="1" ref="F28" ca="1">IFERROR(INDIRECT("'"&amp;$B28&amp;"'!d"&amp;ROW('Verblijfsgroep 1'!$13:$13)),"")</f>
        <v>0</v>
      </c>
      <c r="G28" s="36" t="str" cm="1">
        <f t="array" aca="1" ref="G28" ca="1">IFERROR(INDIRECT("'"&amp;$B28&amp;"'!d"&amp;ROW('Verblijfsgroep 1'!$21:$21)),"")</f>
        <v/>
      </c>
      <c r="H28" s="34" t="str">
        <f ca="1">IFERROR(IF(G28&gt;0,INDEX(Lijsten!$F$3:$L$11,MATCH(G28,Lijsten!$F$3:$F$11,1),3),""),"")</f>
        <v/>
      </c>
      <c r="I28" s="37" t="str">
        <f ca="1">IFERROR(IF(G28&gt;0,INDEX(Lijsten!$F$3:$L$11,MATCH(G28,Lijsten!$F$3:$F$11,1),7),""),"")</f>
        <v/>
      </c>
      <c r="J28" s="36" t="str" cm="1">
        <f t="array" aca="1" ref="J28" ca="1">IFERROR(INDIRECT("'"&amp;$B28&amp;"'!d"&amp;ROW('Verblijfsgroep 1'!$22:$22))*F28,"")</f>
        <v/>
      </c>
    </row>
    <row r="29" spans="2:10" x14ac:dyDescent="0.3">
      <c r="B29" s="28" t="str">
        <f>Lijsten!S27</f>
        <v>Verblijfsgroep 25</v>
      </c>
      <c r="C29" s="28" cm="1">
        <f t="array" aca="1" ref="C29" ca="1">IFERROR(INDIRECT("'"&amp;$B29&amp;"'!d"&amp;ROW('Verblijfsgroep 1'!$4:$4)),"")</f>
        <v>0</v>
      </c>
      <c r="D29" s="28" cm="1">
        <f t="array" aca="1" ref="D29" ca="1">IFERROR(INDIRECT("'"&amp;$B29&amp;"'!d"&amp;ROW('Verblijfsgroep 1'!$5:$5)),"")</f>
        <v>0</v>
      </c>
      <c r="E29" s="34" cm="1">
        <f t="array" aca="1" ref="E29" ca="1">IFERROR(IFERROR(INDIRECT("'"&amp;$B29&amp;"'!d"&amp;ROW('Verblijfsgroep 1'!$6:$6)),""),"")</f>
        <v>0</v>
      </c>
      <c r="F29" s="35" cm="1">
        <f t="array" aca="1" ref="F29" ca="1">IFERROR(INDIRECT("'"&amp;$B29&amp;"'!d"&amp;ROW('Verblijfsgroep 1'!$13:$13)),"")</f>
        <v>0</v>
      </c>
      <c r="G29" s="36" t="str" cm="1">
        <f t="array" aca="1" ref="G29" ca="1">IFERROR(INDIRECT("'"&amp;$B29&amp;"'!d"&amp;ROW('Verblijfsgroep 1'!$21:$21)),"")</f>
        <v/>
      </c>
      <c r="H29" s="34" t="str">
        <f ca="1">IFERROR(IF(G29&gt;0,INDEX(Lijsten!$F$3:$L$11,MATCH(G29,Lijsten!$F$3:$F$11,1),3),""),"")</f>
        <v/>
      </c>
      <c r="I29" s="37" t="str">
        <f ca="1">IFERROR(IF(G29&gt;0,INDEX(Lijsten!$F$3:$L$11,MATCH(G29,Lijsten!$F$3:$F$11,1),7),""),"")</f>
        <v/>
      </c>
      <c r="J29" s="36" t="str" cm="1">
        <f t="array" aca="1" ref="J29" ca="1">IFERROR(INDIRECT("'"&amp;$B29&amp;"'!d"&amp;ROW('Verblijfsgroep 1'!$22:$22))*F29,"")</f>
        <v/>
      </c>
    </row>
    <row r="30" spans="2:10" x14ac:dyDescent="0.3">
      <c r="B30" s="28" t="str">
        <f>Lijsten!S28</f>
        <v>Verblijfsgroep 26</v>
      </c>
      <c r="C30" s="28" cm="1">
        <f t="array" aca="1" ref="C30" ca="1">IFERROR(INDIRECT("'"&amp;$B30&amp;"'!d"&amp;ROW('Verblijfsgroep 1'!$4:$4)),"")</f>
        <v>0</v>
      </c>
      <c r="D30" s="28" cm="1">
        <f t="array" aca="1" ref="D30" ca="1">IFERROR(INDIRECT("'"&amp;$B30&amp;"'!d"&amp;ROW('Verblijfsgroep 1'!$5:$5)),"")</f>
        <v>0</v>
      </c>
      <c r="E30" s="34" cm="1">
        <f t="array" aca="1" ref="E30" ca="1">IFERROR(IFERROR(INDIRECT("'"&amp;$B30&amp;"'!d"&amp;ROW('Verblijfsgroep 1'!$6:$6)),""),"")</f>
        <v>0</v>
      </c>
      <c r="F30" s="35" cm="1">
        <f t="array" aca="1" ref="F30" ca="1">IFERROR(INDIRECT("'"&amp;$B30&amp;"'!d"&amp;ROW('Verblijfsgroep 1'!$13:$13)),"")</f>
        <v>0</v>
      </c>
      <c r="G30" s="36" t="str" cm="1">
        <f t="array" aca="1" ref="G30" ca="1">IFERROR(INDIRECT("'"&amp;$B30&amp;"'!d"&amp;ROW('Verblijfsgroep 1'!$21:$21)),"")</f>
        <v/>
      </c>
      <c r="H30" s="34" t="str">
        <f ca="1">IFERROR(IF(G30&gt;0,INDEX(Lijsten!$F$3:$L$11,MATCH(G30,Lijsten!$F$3:$F$11,1),3),""),"")</f>
        <v/>
      </c>
      <c r="I30" s="37" t="str">
        <f ca="1">IFERROR(IF(G30&gt;0,INDEX(Lijsten!$F$3:$L$11,MATCH(G30,Lijsten!$F$3:$F$11,1),7),""),"")</f>
        <v/>
      </c>
      <c r="J30" s="36" t="str" cm="1">
        <f t="array" aca="1" ref="J30" ca="1">IFERROR(INDIRECT("'"&amp;$B30&amp;"'!d"&amp;ROW('Verblijfsgroep 1'!$22:$22))*F30,"")</f>
        <v/>
      </c>
    </row>
    <row r="31" spans="2:10" x14ac:dyDescent="0.3">
      <c r="B31" s="28" t="str">
        <f>Lijsten!S29</f>
        <v>Verblijfsgroep 27</v>
      </c>
      <c r="C31" s="28" cm="1">
        <f t="array" aca="1" ref="C31" ca="1">IFERROR(INDIRECT("'"&amp;$B31&amp;"'!d"&amp;ROW('Verblijfsgroep 1'!$4:$4)),"")</f>
        <v>0</v>
      </c>
      <c r="D31" s="28" cm="1">
        <f t="array" aca="1" ref="D31" ca="1">IFERROR(INDIRECT("'"&amp;$B31&amp;"'!d"&amp;ROW('Verblijfsgroep 1'!$5:$5)),"")</f>
        <v>0</v>
      </c>
      <c r="E31" s="34" cm="1">
        <f t="array" aca="1" ref="E31" ca="1">IFERROR(IFERROR(INDIRECT("'"&amp;$B31&amp;"'!d"&amp;ROW('Verblijfsgroep 1'!$6:$6)),""),"")</f>
        <v>0</v>
      </c>
      <c r="F31" s="35" cm="1">
        <f t="array" aca="1" ref="F31" ca="1">IFERROR(INDIRECT("'"&amp;$B31&amp;"'!d"&amp;ROW('Verblijfsgroep 1'!$13:$13)),"")</f>
        <v>0</v>
      </c>
      <c r="G31" s="36" t="str" cm="1">
        <f t="array" aca="1" ref="G31" ca="1">IFERROR(INDIRECT("'"&amp;$B31&amp;"'!d"&amp;ROW('Verblijfsgroep 1'!$21:$21)),"")</f>
        <v/>
      </c>
      <c r="H31" s="34" t="str">
        <f ca="1">IFERROR(IF(G31&gt;0,INDEX(Lijsten!$F$3:$L$11,MATCH(G31,Lijsten!$F$3:$F$11,1),3),""),"")</f>
        <v/>
      </c>
      <c r="I31" s="37" t="str">
        <f ca="1">IFERROR(IF(G31&gt;0,INDEX(Lijsten!$F$3:$L$11,MATCH(G31,Lijsten!$F$3:$F$11,1),7),""),"")</f>
        <v/>
      </c>
      <c r="J31" s="36" t="str" cm="1">
        <f t="array" aca="1" ref="J31" ca="1">IFERROR(INDIRECT("'"&amp;$B31&amp;"'!d"&amp;ROW('Verblijfsgroep 1'!$22:$22))*F31,"")</f>
        <v/>
      </c>
    </row>
    <row r="32" spans="2:10" x14ac:dyDescent="0.3">
      <c r="B32" s="28" t="str">
        <f>Lijsten!S30</f>
        <v>Verblijfsgroep 28</v>
      </c>
      <c r="C32" s="28" cm="1">
        <f t="array" aca="1" ref="C32" ca="1">IFERROR(INDIRECT("'"&amp;$B32&amp;"'!d"&amp;ROW('Verblijfsgroep 1'!$4:$4)),"")</f>
        <v>0</v>
      </c>
      <c r="D32" s="28" cm="1">
        <f t="array" aca="1" ref="D32" ca="1">IFERROR(INDIRECT("'"&amp;$B32&amp;"'!d"&amp;ROW('Verblijfsgroep 1'!$5:$5)),"")</f>
        <v>0</v>
      </c>
      <c r="E32" s="34" cm="1">
        <f t="array" aca="1" ref="E32" ca="1">IFERROR(IFERROR(INDIRECT("'"&amp;$B32&amp;"'!d"&amp;ROW('Verblijfsgroep 1'!$6:$6)),""),"")</f>
        <v>0</v>
      </c>
      <c r="F32" s="35" cm="1">
        <f t="array" aca="1" ref="F32" ca="1">IFERROR(INDIRECT("'"&amp;$B32&amp;"'!d"&amp;ROW('Verblijfsgroep 1'!$13:$13)),"")</f>
        <v>0</v>
      </c>
      <c r="G32" s="36" t="str" cm="1">
        <f t="array" aca="1" ref="G32" ca="1">IFERROR(INDIRECT("'"&amp;$B32&amp;"'!d"&amp;ROW('Verblijfsgroep 1'!$21:$21)),"")</f>
        <v/>
      </c>
      <c r="H32" s="34" t="str">
        <f ca="1">IFERROR(IF(G32&gt;0,INDEX(Lijsten!$F$3:$L$11,MATCH(G32,Lijsten!$F$3:$F$11,1),3),""),"")</f>
        <v/>
      </c>
      <c r="I32" s="37" t="str">
        <f ca="1">IFERROR(IF(G32&gt;0,INDEX(Lijsten!$F$3:$L$11,MATCH(G32,Lijsten!$F$3:$F$11,1),7),""),"")</f>
        <v/>
      </c>
      <c r="J32" s="36" t="str" cm="1">
        <f t="array" aca="1" ref="J32" ca="1">IFERROR(INDIRECT("'"&amp;$B32&amp;"'!d"&amp;ROW('Verblijfsgroep 1'!$22:$22))*F32,"")</f>
        <v/>
      </c>
    </row>
    <row r="33" spans="2:10" x14ac:dyDescent="0.3">
      <c r="B33" s="28" t="str">
        <f>Lijsten!S31</f>
        <v>Verblijfsgroep 29</v>
      </c>
      <c r="C33" s="28" cm="1">
        <f t="array" aca="1" ref="C33" ca="1">IFERROR(INDIRECT("'"&amp;$B33&amp;"'!d"&amp;ROW('Verblijfsgroep 1'!$4:$4)),"")</f>
        <v>0</v>
      </c>
      <c r="D33" s="28" cm="1">
        <f t="array" aca="1" ref="D33" ca="1">IFERROR(INDIRECT("'"&amp;$B33&amp;"'!d"&amp;ROW('Verblijfsgroep 1'!$5:$5)),"")</f>
        <v>0</v>
      </c>
      <c r="E33" s="34" cm="1">
        <f t="array" aca="1" ref="E33" ca="1">IFERROR(IFERROR(INDIRECT("'"&amp;$B33&amp;"'!d"&amp;ROW('Verblijfsgroep 1'!$6:$6)),""),"")</f>
        <v>0</v>
      </c>
      <c r="F33" s="35" cm="1">
        <f t="array" aca="1" ref="F33" ca="1">IFERROR(INDIRECT("'"&amp;$B33&amp;"'!d"&amp;ROW('Verblijfsgroep 1'!$13:$13)),"")</f>
        <v>0</v>
      </c>
      <c r="G33" s="36" t="str" cm="1">
        <f t="array" aca="1" ref="G33" ca="1">IFERROR(INDIRECT("'"&amp;$B33&amp;"'!d"&amp;ROW('Verblijfsgroep 1'!$21:$21)),"")</f>
        <v/>
      </c>
      <c r="H33" s="34" t="str">
        <f ca="1">IFERROR(IF(G33&gt;0,INDEX(Lijsten!$F$3:$L$11,MATCH(G33,Lijsten!$F$3:$F$11,1),3),""),"")</f>
        <v/>
      </c>
      <c r="I33" s="37" t="str">
        <f ca="1">IFERROR(IF(G33&gt;0,INDEX(Lijsten!$F$3:$L$11,MATCH(G33,Lijsten!$F$3:$F$11,1),7),""),"")</f>
        <v/>
      </c>
      <c r="J33" s="36" t="str" cm="1">
        <f t="array" aca="1" ref="J33" ca="1">IFERROR(INDIRECT("'"&amp;$B33&amp;"'!d"&amp;ROW('Verblijfsgroep 1'!$22:$22))*F33,"")</f>
        <v/>
      </c>
    </row>
    <row r="34" spans="2:10" x14ac:dyDescent="0.3">
      <c r="B34" s="28" t="str">
        <f>Lijsten!S32</f>
        <v>Verblijfsgroep 30</v>
      </c>
      <c r="C34" s="28" cm="1">
        <f t="array" aca="1" ref="C34" ca="1">IFERROR(INDIRECT("'"&amp;$B34&amp;"'!d"&amp;ROW('Verblijfsgroep 1'!$4:$4)),"")</f>
        <v>0</v>
      </c>
      <c r="D34" s="28" cm="1">
        <f t="array" aca="1" ref="D34" ca="1">IFERROR(INDIRECT("'"&amp;$B34&amp;"'!d"&amp;ROW('Verblijfsgroep 1'!$5:$5)),"")</f>
        <v>0</v>
      </c>
      <c r="E34" s="34" cm="1">
        <f t="array" aca="1" ref="E34" ca="1">IFERROR(IFERROR(INDIRECT("'"&amp;$B34&amp;"'!d"&amp;ROW('Verblijfsgroep 1'!$6:$6)),""),"")</f>
        <v>0</v>
      </c>
      <c r="F34" s="35" cm="1">
        <f t="array" aca="1" ref="F34" ca="1">IFERROR(INDIRECT("'"&amp;$B34&amp;"'!d"&amp;ROW('Verblijfsgroep 1'!$13:$13)),"")</f>
        <v>0</v>
      </c>
      <c r="G34" s="36" t="str" cm="1">
        <f t="array" aca="1" ref="G34" ca="1">IFERROR(INDIRECT("'"&amp;$B34&amp;"'!d"&amp;ROW('Verblijfsgroep 1'!$21:$21)),"")</f>
        <v/>
      </c>
      <c r="H34" s="34" t="str">
        <f ca="1">IFERROR(IF(G34&gt;0,INDEX(Lijsten!$F$3:$L$11,MATCH(G34,Lijsten!$F$3:$F$11,1),3),""),"")</f>
        <v/>
      </c>
      <c r="I34" s="37" t="str">
        <f ca="1">IFERROR(IF(G34&gt;0,INDEX(Lijsten!$F$3:$L$11,MATCH(G34,Lijsten!$F$3:$F$11,1),7),""),"")</f>
        <v/>
      </c>
      <c r="J34" s="36" t="str" cm="1">
        <f t="array" aca="1" ref="J34" ca="1">IFERROR(INDIRECT("'"&amp;$B34&amp;"'!d"&amp;ROW('Verblijfsgroep 1'!$22:$22))*F34,"")</f>
        <v/>
      </c>
    </row>
    <row r="35" spans="2:10" x14ac:dyDescent="0.3">
      <c r="B35" s="28" t="str">
        <f>Lijsten!S33</f>
        <v>Verblijfsgroep 31</v>
      </c>
      <c r="C35" s="28" cm="1">
        <f t="array" aca="1" ref="C35" ca="1">IFERROR(INDIRECT("'"&amp;$B35&amp;"'!d"&amp;ROW('Verblijfsgroep 1'!$4:$4)),"")</f>
        <v>0</v>
      </c>
      <c r="D35" s="28" cm="1">
        <f t="array" aca="1" ref="D35" ca="1">IFERROR(INDIRECT("'"&amp;$B35&amp;"'!d"&amp;ROW('Verblijfsgroep 1'!$5:$5)),"")</f>
        <v>0</v>
      </c>
      <c r="E35" s="34" cm="1">
        <f t="array" aca="1" ref="E35" ca="1">IFERROR(IFERROR(INDIRECT("'"&amp;$B35&amp;"'!d"&amp;ROW('Verblijfsgroep 1'!$6:$6)),""),"")</f>
        <v>0</v>
      </c>
      <c r="F35" s="35" cm="1">
        <f t="array" aca="1" ref="F35" ca="1">IFERROR(INDIRECT("'"&amp;$B35&amp;"'!d"&amp;ROW('Verblijfsgroep 1'!$13:$13)),"")</f>
        <v>0</v>
      </c>
      <c r="G35" s="36" t="str" cm="1">
        <f t="array" aca="1" ref="G35" ca="1">IFERROR(INDIRECT("'"&amp;$B35&amp;"'!d"&amp;ROW('Verblijfsgroep 1'!$21:$21)),"")</f>
        <v/>
      </c>
      <c r="H35" s="34" t="str">
        <f ca="1">IFERROR(IF(G35&gt;0,INDEX(Lijsten!$F$3:$L$11,MATCH(G35,Lijsten!$F$3:$F$11,1),3),""),"")</f>
        <v/>
      </c>
      <c r="I35" s="37" t="str">
        <f ca="1">IFERROR(IF(G35&gt;0,INDEX(Lijsten!$F$3:$L$11,MATCH(G35,Lijsten!$F$3:$F$11,1),7),""),"")</f>
        <v/>
      </c>
      <c r="J35" s="36" t="str" cm="1">
        <f t="array" aca="1" ref="J35" ca="1">IFERROR(INDIRECT("'"&amp;$B35&amp;"'!d"&amp;ROW('Verblijfsgroep 1'!$22:$22))*F35,"")</f>
        <v/>
      </c>
    </row>
    <row r="36" spans="2:10" x14ac:dyDescent="0.3">
      <c r="B36" s="28" t="str">
        <f>Lijsten!S34</f>
        <v>Verblijfsgroep 32</v>
      </c>
      <c r="C36" s="28" cm="1">
        <f t="array" aca="1" ref="C36" ca="1">IFERROR(INDIRECT("'"&amp;$B36&amp;"'!d"&amp;ROW('Verblijfsgroep 1'!$4:$4)),"")</f>
        <v>0</v>
      </c>
      <c r="D36" s="28" cm="1">
        <f t="array" aca="1" ref="D36" ca="1">IFERROR(INDIRECT("'"&amp;$B36&amp;"'!d"&amp;ROW('Verblijfsgroep 1'!$5:$5)),"")</f>
        <v>0</v>
      </c>
      <c r="E36" s="34" cm="1">
        <f t="array" aca="1" ref="E36" ca="1">IFERROR(IFERROR(INDIRECT("'"&amp;$B36&amp;"'!d"&amp;ROW('Verblijfsgroep 1'!$6:$6)),""),"")</f>
        <v>0</v>
      </c>
      <c r="F36" s="35" cm="1">
        <f t="array" aca="1" ref="F36" ca="1">IFERROR(INDIRECT("'"&amp;$B36&amp;"'!d"&amp;ROW('Verblijfsgroep 1'!$13:$13)),"")</f>
        <v>0</v>
      </c>
      <c r="G36" s="36" t="str" cm="1">
        <f t="array" aca="1" ref="G36" ca="1">IFERROR(INDIRECT("'"&amp;$B36&amp;"'!d"&amp;ROW('Verblijfsgroep 1'!$21:$21)),"")</f>
        <v/>
      </c>
      <c r="H36" s="34" t="str">
        <f ca="1">IFERROR(IF(G36&gt;0,INDEX(Lijsten!$F$3:$L$11,MATCH(G36,Lijsten!$F$3:$F$11,1),3),""),"")</f>
        <v/>
      </c>
      <c r="I36" s="37" t="str">
        <f ca="1">IFERROR(IF(G36&gt;0,INDEX(Lijsten!$F$3:$L$11,MATCH(G36,Lijsten!$F$3:$F$11,1),7),""),"")</f>
        <v/>
      </c>
      <c r="J36" s="36" t="str" cm="1">
        <f t="array" aca="1" ref="J36" ca="1">IFERROR(INDIRECT("'"&amp;$B36&amp;"'!d"&amp;ROW('Verblijfsgroep 1'!$22:$22))*F36,"")</f>
        <v/>
      </c>
    </row>
    <row r="37" spans="2:10" x14ac:dyDescent="0.3">
      <c r="B37" s="28" t="str">
        <f>Lijsten!S35</f>
        <v>Verblijfsgroep 33</v>
      </c>
      <c r="C37" s="28" cm="1">
        <f t="array" aca="1" ref="C37" ca="1">IFERROR(INDIRECT("'"&amp;$B37&amp;"'!d"&amp;ROW('Verblijfsgroep 1'!$4:$4)),"")</f>
        <v>0</v>
      </c>
      <c r="D37" s="28" cm="1">
        <f t="array" aca="1" ref="D37" ca="1">IFERROR(INDIRECT("'"&amp;$B37&amp;"'!d"&amp;ROW('Verblijfsgroep 1'!$5:$5)),"")</f>
        <v>0</v>
      </c>
      <c r="E37" s="34" cm="1">
        <f t="array" aca="1" ref="E37" ca="1">IFERROR(IFERROR(INDIRECT("'"&amp;$B37&amp;"'!d"&amp;ROW('Verblijfsgroep 1'!$6:$6)),""),"")</f>
        <v>0</v>
      </c>
      <c r="F37" s="35" cm="1">
        <f t="array" aca="1" ref="F37" ca="1">IFERROR(INDIRECT("'"&amp;$B37&amp;"'!d"&amp;ROW('Verblijfsgroep 1'!$13:$13)),"")</f>
        <v>0</v>
      </c>
      <c r="G37" s="36" t="str" cm="1">
        <f t="array" aca="1" ref="G37" ca="1">IFERROR(INDIRECT("'"&amp;$B37&amp;"'!d"&amp;ROW('Verblijfsgroep 1'!$21:$21)),"")</f>
        <v/>
      </c>
      <c r="H37" s="34" t="str">
        <f ca="1">IFERROR(IF(G37&gt;0,INDEX(Lijsten!$F$3:$L$11,MATCH(G37,Lijsten!$F$3:$F$11,1),3),""),"")</f>
        <v/>
      </c>
      <c r="I37" s="37" t="str">
        <f ca="1">IFERROR(IF(G37&gt;0,INDEX(Lijsten!$F$3:$L$11,MATCH(G37,Lijsten!$F$3:$F$11,1),7),""),"")</f>
        <v/>
      </c>
      <c r="J37" s="36" t="str" cm="1">
        <f t="array" aca="1" ref="J37" ca="1">IFERROR(INDIRECT("'"&amp;$B37&amp;"'!d"&amp;ROW('Verblijfsgroep 1'!$22:$22))*F37,"")</f>
        <v/>
      </c>
    </row>
    <row r="38" spans="2:10" x14ac:dyDescent="0.3">
      <c r="B38" s="28" t="str">
        <f>Lijsten!S36</f>
        <v>Verblijfsgroep 34</v>
      </c>
      <c r="C38" s="28" cm="1">
        <f t="array" aca="1" ref="C38" ca="1">IFERROR(INDIRECT("'"&amp;$B38&amp;"'!d"&amp;ROW('Verblijfsgroep 1'!$4:$4)),"")</f>
        <v>0</v>
      </c>
      <c r="D38" s="28" cm="1">
        <f t="array" aca="1" ref="D38" ca="1">IFERROR(INDIRECT("'"&amp;$B38&amp;"'!d"&amp;ROW('Verblijfsgroep 1'!$5:$5)),"")</f>
        <v>0</v>
      </c>
      <c r="E38" s="34" cm="1">
        <f t="array" aca="1" ref="E38" ca="1">IFERROR(IFERROR(INDIRECT("'"&amp;$B38&amp;"'!d"&amp;ROW('Verblijfsgroep 1'!$6:$6)),""),"")</f>
        <v>0</v>
      </c>
      <c r="F38" s="35" cm="1">
        <f t="array" aca="1" ref="F38" ca="1">IFERROR(INDIRECT("'"&amp;$B38&amp;"'!d"&amp;ROW('Verblijfsgroep 1'!$13:$13)),"")</f>
        <v>0</v>
      </c>
      <c r="G38" s="36" t="str" cm="1">
        <f t="array" aca="1" ref="G38" ca="1">IFERROR(INDIRECT("'"&amp;$B38&amp;"'!d"&amp;ROW('Verblijfsgroep 1'!$21:$21)),"")</f>
        <v/>
      </c>
      <c r="H38" s="34" t="str">
        <f ca="1">IFERROR(IF(G38&gt;0,INDEX(Lijsten!$F$3:$L$11,MATCH(G38,Lijsten!$F$3:$F$11,1),3),""),"")</f>
        <v/>
      </c>
      <c r="I38" s="37" t="str">
        <f ca="1">IFERROR(IF(G38&gt;0,INDEX(Lijsten!$F$3:$L$11,MATCH(G38,Lijsten!$F$3:$F$11,1),7),""),"")</f>
        <v/>
      </c>
      <c r="J38" s="36" t="str" cm="1">
        <f t="array" aca="1" ref="J38" ca="1">IFERROR(INDIRECT("'"&amp;$B38&amp;"'!d"&amp;ROW('Verblijfsgroep 1'!$22:$22))*F38,"")</f>
        <v/>
      </c>
    </row>
    <row r="39" spans="2:10" x14ac:dyDescent="0.3">
      <c r="B39" s="28" t="str">
        <f>Lijsten!S37</f>
        <v>Verblijfsgroep 35</v>
      </c>
      <c r="C39" s="28" cm="1">
        <f t="array" aca="1" ref="C39" ca="1">IFERROR(INDIRECT("'"&amp;$B39&amp;"'!d"&amp;ROW('Verblijfsgroep 1'!$4:$4)),"")</f>
        <v>0</v>
      </c>
      <c r="D39" s="28" cm="1">
        <f t="array" aca="1" ref="D39" ca="1">IFERROR(INDIRECT("'"&amp;$B39&amp;"'!d"&amp;ROW('Verblijfsgroep 1'!$5:$5)),"")</f>
        <v>0</v>
      </c>
      <c r="E39" s="34" cm="1">
        <f t="array" aca="1" ref="E39" ca="1">IFERROR(IFERROR(INDIRECT("'"&amp;$B39&amp;"'!d"&amp;ROW('Verblijfsgroep 1'!$6:$6)),""),"")</f>
        <v>0</v>
      </c>
      <c r="F39" s="35" cm="1">
        <f t="array" aca="1" ref="F39" ca="1">IFERROR(INDIRECT("'"&amp;$B39&amp;"'!d"&amp;ROW('Verblijfsgroep 1'!$13:$13)),"")</f>
        <v>0</v>
      </c>
      <c r="G39" s="36" t="str" cm="1">
        <f t="array" aca="1" ref="G39" ca="1">IFERROR(INDIRECT("'"&amp;$B39&amp;"'!d"&amp;ROW('Verblijfsgroep 1'!$21:$21)),"")</f>
        <v/>
      </c>
      <c r="H39" s="34" t="str">
        <f ca="1">IFERROR(IF(G39&gt;0,INDEX(Lijsten!$F$3:$L$11,MATCH(G39,Lijsten!$F$3:$F$11,1),3),""),"")</f>
        <v/>
      </c>
      <c r="I39" s="37" t="str">
        <f ca="1">IFERROR(IF(G39&gt;0,INDEX(Lijsten!$F$3:$L$11,MATCH(G39,Lijsten!$F$3:$F$11,1),7),""),"")</f>
        <v/>
      </c>
      <c r="J39" s="36" t="str" cm="1">
        <f t="array" aca="1" ref="J39" ca="1">IFERROR(INDIRECT("'"&amp;$B39&amp;"'!d"&amp;ROW('Verblijfsgroep 1'!$22:$22))*F39,"")</f>
        <v/>
      </c>
    </row>
    <row r="40" spans="2:10" x14ac:dyDescent="0.3">
      <c r="B40" s="28" t="str">
        <f>Lijsten!S38</f>
        <v>Verblijfsgroep 36</v>
      </c>
      <c r="C40" s="28" cm="1">
        <f t="array" aca="1" ref="C40" ca="1">IFERROR(INDIRECT("'"&amp;$B40&amp;"'!d"&amp;ROW('Verblijfsgroep 1'!$4:$4)),"")</f>
        <v>0</v>
      </c>
      <c r="D40" s="28" cm="1">
        <f t="array" aca="1" ref="D40" ca="1">IFERROR(INDIRECT("'"&amp;$B40&amp;"'!d"&amp;ROW('Verblijfsgroep 1'!$5:$5)),"")</f>
        <v>0</v>
      </c>
      <c r="E40" s="34" cm="1">
        <f t="array" aca="1" ref="E40" ca="1">IFERROR(IFERROR(INDIRECT("'"&amp;$B40&amp;"'!d"&amp;ROW('Verblijfsgroep 1'!$6:$6)),""),"")</f>
        <v>0</v>
      </c>
      <c r="F40" s="35" cm="1">
        <f t="array" aca="1" ref="F40" ca="1">IFERROR(INDIRECT("'"&amp;$B40&amp;"'!d"&amp;ROW('Verblijfsgroep 1'!$13:$13)),"")</f>
        <v>0</v>
      </c>
      <c r="G40" s="36" t="str" cm="1">
        <f t="array" aca="1" ref="G40" ca="1">IFERROR(INDIRECT("'"&amp;$B40&amp;"'!d"&amp;ROW('Verblijfsgroep 1'!$21:$21)),"")</f>
        <v/>
      </c>
      <c r="H40" s="34" t="str">
        <f ca="1">IFERROR(IF(G40&gt;0,INDEX(Lijsten!$F$3:$L$11,MATCH(G40,Lijsten!$F$3:$F$11,1),3),""),"")</f>
        <v/>
      </c>
      <c r="I40" s="37" t="str">
        <f ca="1">IFERROR(IF(G40&gt;0,INDEX(Lijsten!$F$3:$L$11,MATCH(G40,Lijsten!$F$3:$F$11,1),7),""),"")</f>
        <v/>
      </c>
      <c r="J40" s="36" t="str" cm="1">
        <f t="array" aca="1" ref="J40" ca="1">IFERROR(INDIRECT("'"&amp;$B40&amp;"'!d"&amp;ROW('Verblijfsgroep 1'!$22:$22))*F40,"")</f>
        <v/>
      </c>
    </row>
    <row r="41" spans="2:10" x14ac:dyDescent="0.3">
      <c r="B41" s="28" t="str">
        <f>Lijsten!S39</f>
        <v>Verblijfsgroep 37</v>
      </c>
      <c r="C41" s="28" cm="1">
        <f t="array" aca="1" ref="C41" ca="1">IFERROR(INDIRECT("'"&amp;$B41&amp;"'!d"&amp;ROW('Verblijfsgroep 1'!$4:$4)),"")</f>
        <v>0</v>
      </c>
      <c r="D41" s="28" cm="1">
        <f t="array" aca="1" ref="D41" ca="1">IFERROR(INDIRECT("'"&amp;$B41&amp;"'!d"&amp;ROW('Verblijfsgroep 1'!$5:$5)),"")</f>
        <v>0</v>
      </c>
      <c r="E41" s="34" cm="1">
        <f t="array" aca="1" ref="E41" ca="1">IFERROR(IFERROR(INDIRECT("'"&amp;$B41&amp;"'!d"&amp;ROW('Verblijfsgroep 1'!$6:$6)),""),"")</f>
        <v>0</v>
      </c>
      <c r="F41" s="35" cm="1">
        <f t="array" aca="1" ref="F41" ca="1">IFERROR(INDIRECT("'"&amp;$B41&amp;"'!d"&amp;ROW('Verblijfsgroep 1'!$13:$13)),"")</f>
        <v>0</v>
      </c>
      <c r="G41" s="36" t="str" cm="1">
        <f t="array" aca="1" ref="G41" ca="1">IFERROR(INDIRECT("'"&amp;$B41&amp;"'!d"&amp;ROW('Verblijfsgroep 1'!$21:$21)),"")</f>
        <v/>
      </c>
      <c r="H41" s="34" t="str">
        <f ca="1">IFERROR(IF(G41&gt;0,INDEX(Lijsten!$F$3:$L$11,MATCH(G41,Lijsten!$F$3:$F$11,1),3),""),"")</f>
        <v/>
      </c>
      <c r="I41" s="37" t="str">
        <f ca="1">IFERROR(IF(G41&gt;0,INDEX(Lijsten!$F$3:$L$11,MATCH(G41,Lijsten!$F$3:$F$11,1),7),""),"")</f>
        <v/>
      </c>
      <c r="J41" s="36" t="str" cm="1">
        <f t="array" aca="1" ref="J41" ca="1">IFERROR(INDIRECT("'"&amp;$B41&amp;"'!d"&amp;ROW('Verblijfsgroep 1'!$22:$22))*F41,"")</f>
        <v/>
      </c>
    </row>
    <row r="42" spans="2:10" x14ac:dyDescent="0.3">
      <c r="B42" s="28" t="str">
        <f>Lijsten!S40</f>
        <v>Verblijfsgroep 38</v>
      </c>
      <c r="C42" s="28" cm="1">
        <f t="array" aca="1" ref="C42" ca="1">IFERROR(INDIRECT("'"&amp;$B42&amp;"'!d"&amp;ROW('Verblijfsgroep 1'!$4:$4)),"")</f>
        <v>0</v>
      </c>
      <c r="D42" s="28" cm="1">
        <f t="array" aca="1" ref="D42" ca="1">IFERROR(INDIRECT("'"&amp;$B42&amp;"'!d"&amp;ROW('Verblijfsgroep 1'!$5:$5)),"")</f>
        <v>0</v>
      </c>
      <c r="E42" s="34" cm="1">
        <f t="array" aca="1" ref="E42" ca="1">IFERROR(IFERROR(INDIRECT("'"&amp;$B42&amp;"'!d"&amp;ROW('Verblijfsgroep 1'!$6:$6)),""),"")</f>
        <v>0</v>
      </c>
      <c r="F42" s="35" cm="1">
        <f t="array" aca="1" ref="F42" ca="1">IFERROR(INDIRECT("'"&amp;$B42&amp;"'!d"&amp;ROW('Verblijfsgroep 1'!$13:$13)),"")</f>
        <v>0</v>
      </c>
      <c r="G42" s="36" t="str" cm="1">
        <f t="array" aca="1" ref="G42" ca="1">IFERROR(INDIRECT("'"&amp;$B42&amp;"'!d"&amp;ROW('Verblijfsgroep 1'!$21:$21)),"")</f>
        <v/>
      </c>
      <c r="H42" s="34" t="str">
        <f ca="1">IFERROR(IF(G42&gt;0,INDEX(Lijsten!$F$3:$L$11,MATCH(G42,Lijsten!$F$3:$F$11,1),3),""),"")</f>
        <v/>
      </c>
      <c r="I42" s="37" t="str">
        <f ca="1">IFERROR(IF(G42&gt;0,INDEX(Lijsten!$F$3:$L$11,MATCH(G42,Lijsten!$F$3:$F$11,1),7),""),"")</f>
        <v/>
      </c>
      <c r="J42" s="36" t="str" cm="1">
        <f t="array" aca="1" ref="J42" ca="1">IFERROR(INDIRECT("'"&amp;$B42&amp;"'!d"&amp;ROW('Verblijfsgroep 1'!$22:$22))*F42,"")</f>
        <v/>
      </c>
    </row>
    <row r="43" spans="2:10" x14ac:dyDescent="0.3">
      <c r="B43" s="28" t="str">
        <f>Lijsten!S41</f>
        <v>Verblijfsgroep 39</v>
      </c>
      <c r="C43" s="28" cm="1">
        <f t="array" aca="1" ref="C43" ca="1">IFERROR(INDIRECT("'"&amp;$B43&amp;"'!d"&amp;ROW('Verblijfsgroep 1'!$4:$4)),"")</f>
        <v>0</v>
      </c>
      <c r="D43" s="28" cm="1">
        <f t="array" aca="1" ref="D43" ca="1">IFERROR(INDIRECT("'"&amp;$B43&amp;"'!d"&amp;ROW('Verblijfsgroep 1'!$5:$5)),"")</f>
        <v>0</v>
      </c>
      <c r="E43" s="34" cm="1">
        <f t="array" aca="1" ref="E43" ca="1">IFERROR(IFERROR(INDIRECT("'"&amp;$B43&amp;"'!d"&amp;ROW('Verblijfsgroep 1'!$6:$6)),""),"")</f>
        <v>0</v>
      </c>
      <c r="F43" s="35" cm="1">
        <f t="array" aca="1" ref="F43" ca="1">IFERROR(INDIRECT("'"&amp;$B43&amp;"'!d"&amp;ROW('Verblijfsgroep 1'!$13:$13)),"")</f>
        <v>0</v>
      </c>
      <c r="G43" s="36" t="str" cm="1">
        <f t="array" aca="1" ref="G43" ca="1">IFERROR(INDIRECT("'"&amp;$B43&amp;"'!d"&amp;ROW('Verblijfsgroep 1'!$21:$21)),"")</f>
        <v/>
      </c>
      <c r="H43" s="34" t="str">
        <f ca="1">IFERROR(IF(G43&gt;0,INDEX(Lijsten!$F$3:$L$11,MATCH(G43,Lijsten!$F$3:$F$11,1),3),""),"")</f>
        <v/>
      </c>
      <c r="I43" s="37" t="str">
        <f ca="1">IFERROR(IF(G43&gt;0,INDEX(Lijsten!$F$3:$L$11,MATCH(G43,Lijsten!$F$3:$F$11,1),7),""),"")</f>
        <v/>
      </c>
      <c r="J43" s="36" t="str" cm="1">
        <f t="array" aca="1" ref="J43" ca="1">IFERROR(INDIRECT("'"&amp;$B43&amp;"'!d"&amp;ROW('Verblijfsgroep 1'!$22:$22))*F43,"")</f>
        <v/>
      </c>
    </row>
    <row r="44" spans="2:10" x14ac:dyDescent="0.3">
      <c r="B44" s="28" t="str">
        <f>Lijsten!S42</f>
        <v>Verblijfsgroep 40</v>
      </c>
      <c r="C44" s="28" cm="1">
        <f t="array" aca="1" ref="C44" ca="1">IFERROR(INDIRECT("'"&amp;$B44&amp;"'!d"&amp;ROW('Verblijfsgroep 1'!$4:$4)),"")</f>
        <v>0</v>
      </c>
      <c r="D44" s="28" cm="1">
        <f t="array" aca="1" ref="D44" ca="1">IFERROR(INDIRECT("'"&amp;$B44&amp;"'!d"&amp;ROW('Verblijfsgroep 1'!$5:$5)),"")</f>
        <v>0</v>
      </c>
      <c r="E44" s="34" cm="1">
        <f t="array" aca="1" ref="E44" ca="1">IFERROR(IFERROR(INDIRECT("'"&amp;$B44&amp;"'!d"&amp;ROW('Verblijfsgroep 1'!$6:$6)),""),"")</f>
        <v>0</v>
      </c>
      <c r="F44" s="35" cm="1">
        <f t="array" aca="1" ref="F44" ca="1">IFERROR(INDIRECT("'"&amp;$B44&amp;"'!d"&amp;ROW('Verblijfsgroep 1'!$13:$13)),"")</f>
        <v>0</v>
      </c>
      <c r="G44" s="36" t="str" cm="1">
        <f t="array" aca="1" ref="G44" ca="1">IFERROR(INDIRECT("'"&amp;$B44&amp;"'!d"&amp;ROW('Verblijfsgroep 1'!$21:$21)),"")</f>
        <v/>
      </c>
      <c r="H44" s="34" t="str">
        <f ca="1">IFERROR(IF(G44&gt;0,INDEX(Lijsten!$F$3:$L$11,MATCH(G44,Lijsten!$F$3:$F$11,1),3),""),"")</f>
        <v/>
      </c>
      <c r="I44" s="37" t="str">
        <f ca="1">IFERROR(IF(G44&gt;0,INDEX(Lijsten!$F$3:$L$11,MATCH(G44,Lijsten!$F$3:$F$11,1),7),""),"")</f>
        <v/>
      </c>
      <c r="J44" s="36" t="str" cm="1">
        <f t="array" aca="1" ref="J44" ca="1">IFERROR(INDIRECT("'"&amp;$B44&amp;"'!d"&amp;ROW('Verblijfsgroep 1'!$22:$22))*F44,"")</f>
        <v/>
      </c>
    </row>
    <row r="45" spans="2:10" x14ac:dyDescent="0.3">
      <c r="B45" s="28" t="str">
        <f>Lijsten!S43</f>
        <v>Verblijfsgroep 41</v>
      </c>
      <c r="C45" s="28" cm="1">
        <f t="array" aca="1" ref="C45" ca="1">IFERROR(INDIRECT("'"&amp;$B45&amp;"'!d"&amp;ROW('Verblijfsgroep 1'!$4:$4)),"")</f>
        <v>0</v>
      </c>
      <c r="D45" s="28" cm="1">
        <f t="array" aca="1" ref="D45" ca="1">IFERROR(INDIRECT("'"&amp;$B45&amp;"'!d"&amp;ROW('Verblijfsgroep 1'!$5:$5)),"")</f>
        <v>0</v>
      </c>
      <c r="E45" s="34" cm="1">
        <f t="array" aca="1" ref="E45" ca="1">IFERROR(IFERROR(INDIRECT("'"&amp;$B45&amp;"'!d"&amp;ROW('Verblijfsgroep 1'!$6:$6)),""),"")</f>
        <v>0</v>
      </c>
      <c r="F45" s="35" cm="1">
        <f t="array" aca="1" ref="F45" ca="1">IFERROR(INDIRECT("'"&amp;$B45&amp;"'!d"&amp;ROW('Verblijfsgroep 1'!$13:$13)),"")</f>
        <v>0</v>
      </c>
      <c r="G45" s="36" t="str" cm="1">
        <f t="array" aca="1" ref="G45" ca="1">IFERROR(INDIRECT("'"&amp;$B45&amp;"'!d"&amp;ROW('Verblijfsgroep 1'!$21:$21)),"")</f>
        <v/>
      </c>
      <c r="H45" s="34" t="str">
        <f ca="1">IFERROR(IF(G45&gt;0,INDEX(Lijsten!$F$3:$L$11,MATCH(G45,Lijsten!$F$3:$F$11,1),3),""),"")</f>
        <v/>
      </c>
      <c r="I45" s="37" t="str">
        <f ca="1">IFERROR(IF(G45&gt;0,INDEX(Lijsten!$F$3:$L$11,MATCH(G45,Lijsten!$F$3:$F$11,1),7),""),"")</f>
        <v/>
      </c>
      <c r="J45" s="36" t="str" cm="1">
        <f t="array" aca="1" ref="J45" ca="1">IFERROR(INDIRECT("'"&amp;$B45&amp;"'!d"&amp;ROW('Verblijfsgroep 1'!$22:$22))*F45,"")</f>
        <v/>
      </c>
    </row>
    <row r="46" spans="2:10" x14ac:dyDescent="0.3">
      <c r="B46" s="28" t="str">
        <f>Lijsten!S44</f>
        <v>Verblijfsgroep 42</v>
      </c>
      <c r="C46" s="28" cm="1">
        <f t="array" aca="1" ref="C46" ca="1">IFERROR(INDIRECT("'"&amp;$B46&amp;"'!d"&amp;ROW('Verblijfsgroep 1'!$4:$4)),"")</f>
        <v>0</v>
      </c>
      <c r="D46" s="28" cm="1">
        <f t="array" aca="1" ref="D46" ca="1">IFERROR(INDIRECT("'"&amp;$B46&amp;"'!d"&amp;ROW('Verblijfsgroep 1'!$5:$5)),"")</f>
        <v>0</v>
      </c>
      <c r="E46" s="34" cm="1">
        <f t="array" aca="1" ref="E46" ca="1">IFERROR(IFERROR(INDIRECT("'"&amp;$B46&amp;"'!d"&amp;ROW('Verblijfsgroep 1'!$6:$6)),""),"")</f>
        <v>0</v>
      </c>
      <c r="F46" s="35" cm="1">
        <f t="array" aca="1" ref="F46" ca="1">IFERROR(INDIRECT("'"&amp;$B46&amp;"'!d"&amp;ROW('Verblijfsgroep 1'!$13:$13)),"")</f>
        <v>0</v>
      </c>
      <c r="G46" s="36" t="str" cm="1">
        <f t="array" aca="1" ref="G46" ca="1">IFERROR(INDIRECT("'"&amp;$B46&amp;"'!d"&amp;ROW('Verblijfsgroep 1'!$21:$21)),"")</f>
        <v/>
      </c>
      <c r="H46" s="34" t="str">
        <f ca="1">IFERROR(IF(G46&gt;0,INDEX(Lijsten!$F$3:$L$11,MATCH(G46,Lijsten!$F$3:$F$11,1),3),""),"")</f>
        <v/>
      </c>
      <c r="I46" s="37" t="str">
        <f ca="1">IFERROR(IF(G46&gt;0,INDEX(Lijsten!$F$3:$L$11,MATCH(G46,Lijsten!$F$3:$F$11,1),7),""),"")</f>
        <v/>
      </c>
      <c r="J46" s="36" t="str" cm="1">
        <f t="array" aca="1" ref="J46" ca="1">IFERROR(INDIRECT("'"&amp;$B46&amp;"'!d"&amp;ROW('Verblijfsgroep 1'!$22:$22))*F46,"")</f>
        <v/>
      </c>
    </row>
    <row r="47" spans="2:10" x14ac:dyDescent="0.3">
      <c r="B47" s="28" t="str">
        <f>Lijsten!S45</f>
        <v>Verblijfsgroep 43</v>
      </c>
      <c r="C47" s="28" cm="1">
        <f t="array" aca="1" ref="C47" ca="1">IFERROR(INDIRECT("'"&amp;$B47&amp;"'!d"&amp;ROW('Verblijfsgroep 1'!$4:$4)),"")</f>
        <v>0</v>
      </c>
      <c r="D47" s="28" cm="1">
        <f t="array" aca="1" ref="D47" ca="1">IFERROR(INDIRECT("'"&amp;$B47&amp;"'!d"&amp;ROW('Verblijfsgroep 1'!$5:$5)),"")</f>
        <v>0</v>
      </c>
      <c r="E47" s="34" cm="1">
        <f t="array" aca="1" ref="E47" ca="1">IFERROR(IFERROR(INDIRECT("'"&amp;$B47&amp;"'!d"&amp;ROW('Verblijfsgroep 1'!$6:$6)),""),"")</f>
        <v>0</v>
      </c>
      <c r="F47" s="35" cm="1">
        <f t="array" aca="1" ref="F47" ca="1">IFERROR(INDIRECT("'"&amp;$B47&amp;"'!d"&amp;ROW('Verblijfsgroep 1'!$13:$13)),"")</f>
        <v>0</v>
      </c>
      <c r="G47" s="36" t="str" cm="1">
        <f t="array" aca="1" ref="G47" ca="1">IFERROR(INDIRECT("'"&amp;$B47&amp;"'!d"&amp;ROW('Verblijfsgroep 1'!$21:$21)),"")</f>
        <v/>
      </c>
      <c r="H47" s="34" t="str">
        <f ca="1">IFERROR(IF(G47&gt;0,INDEX(Lijsten!$F$3:$L$11,MATCH(G47,Lijsten!$F$3:$F$11,1),3),""),"")</f>
        <v/>
      </c>
      <c r="I47" s="37" t="str">
        <f ca="1">IFERROR(IF(G47&gt;0,INDEX(Lijsten!$F$3:$L$11,MATCH(G47,Lijsten!$F$3:$F$11,1),7),""),"")</f>
        <v/>
      </c>
      <c r="J47" s="36" t="str" cm="1">
        <f t="array" aca="1" ref="J47" ca="1">IFERROR(INDIRECT("'"&amp;$B47&amp;"'!d"&amp;ROW('Verblijfsgroep 1'!$22:$22))*F47,"")</f>
        <v/>
      </c>
    </row>
    <row r="48" spans="2:10" x14ac:dyDescent="0.3">
      <c r="B48" s="28" t="str">
        <f>Lijsten!S46</f>
        <v>Verblijfsgroep 44</v>
      </c>
      <c r="C48" s="28" cm="1">
        <f t="array" aca="1" ref="C48" ca="1">IFERROR(INDIRECT("'"&amp;$B48&amp;"'!d"&amp;ROW('Verblijfsgroep 1'!$4:$4)),"")</f>
        <v>0</v>
      </c>
      <c r="D48" s="28" cm="1">
        <f t="array" aca="1" ref="D48" ca="1">IFERROR(INDIRECT("'"&amp;$B48&amp;"'!d"&amp;ROW('Verblijfsgroep 1'!$5:$5)),"")</f>
        <v>0</v>
      </c>
      <c r="E48" s="34" cm="1">
        <f t="array" aca="1" ref="E48" ca="1">IFERROR(IFERROR(INDIRECT("'"&amp;$B48&amp;"'!d"&amp;ROW('Verblijfsgroep 1'!$6:$6)),""),"")</f>
        <v>0</v>
      </c>
      <c r="F48" s="35" cm="1">
        <f t="array" aca="1" ref="F48" ca="1">IFERROR(INDIRECT("'"&amp;$B48&amp;"'!d"&amp;ROW('Verblijfsgroep 1'!$13:$13)),"")</f>
        <v>0</v>
      </c>
      <c r="G48" s="36" t="str" cm="1">
        <f t="array" aca="1" ref="G48" ca="1">IFERROR(INDIRECT("'"&amp;$B48&amp;"'!d"&amp;ROW('Verblijfsgroep 1'!$21:$21)),"")</f>
        <v/>
      </c>
      <c r="H48" s="34" t="str">
        <f ca="1">IFERROR(IF(G48&gt;0,INDEX(Lijsten!$F$3:$L$11,MATCH(G48,Lijsten!$F$3:$F$11,1),3),""),"")</f>
        <v/>
      </c>
      <c r="I48" s="37" t="str">
        <f ca="1">IFERROR(IF(G48&gt;0,INDEX(Lijsten!$F$3:$L$11,MATCH(G48,Lijsten!$F$3:$F$11,1),7),""),"")</f>
        <v/>
      </c>
      <c r="J48" s="36" t="str" cm="1">
        <f t="array" aca="1" ref="J48" ca="1">IFERROR(INDIRECT("'"&amp;$B48&amp;"'!d"&amp;ROW('Verblijfsgroep 1'!$22:$22))*F48,"")</f>
        <v/>
      </c>
    </row>
    <row r="49" spans="2:12" x14ac:dyDescent="0.3">
      <c r="B49" s="28" t="str">
        <f>Lijsten!S47</f>
        <v>Verblijfsgroep 45</v>
      </c>
      <c r="C49" s="28" cm="1">
        <f t="array" aca="1" ref="C49" ca="1">IFERROR(INDIRECT("'"&amp;$B49&amp;"'!d"&amp;ROW('Verblijfsgroep 1'!$4:$4)),"")</f>
        <v>0</v>
      </c>
      <c r="D49" s="28" cm="1">
        <f t="array" aca="1" ref="D49" ca="1">IFERROR(INDIRECT("'"&amp;$B49&amp;"'!d"&amp;ROW('Verblijfsgroep 1'!$5:$5)),"")</f>
        <v>0</v>
      </c>
      <c r="E49" s="34" cm="1">
        <f t="array" aca="1" ref="E49" ca="1">IFERROR(IFERROR(INDIRECT("'"&amp;$B49&amp;"'!d"&amp;ROW('Verblijfsgroep 1'!$6:$6)),""),"")</f>
        <v>0</v>
      </c>
      <c r="F49" s="35" cm="1">
        <f t="array" aca="1" ref="F49" ca="1">IFERROR(INDIRECT("'"&amp;$B49&amp;"'!d"&amp;ROW('Verblijfsgroep 1'!$13:$13)),"")</f>
        <v>0</v>
      </c>
      <c r="G49" s="36" t="str" cm="1">
        <f t="array" aca="1" ref="G49" ca="1">IFERROR(INDIRECT("'"&amp;$B49&amp;"'!d"&amp;ROW('Verblijfsgroep 1'!$21:$21)),"")</f>
        <v/>
      </c>
      <c r="H49" s="34" t="str">
        <f ca="1">IFERROR(IF(G49&gt;0,INDEX(Lijsten!$F$3:$L$11,MATCH(G49,Lijsten!$F$3:$F$11,1),3),""),"")</f>
        <v/>
      </c>
      <c r="I49" s="37" t="str">
        <f ca="1">IFERROR(IF(G49&gt;0,INDEX(Lijsten!$F$3:$L$11,MATCH(G49,Lijsten!$F$3:$F$11,1),7),""),"")</f>
        <v/>
      </c>
      <c r="J49" s="36" t="str" cm="1">
        <f t="array" aca="1" ref="J49" ca="1">IFERROR(INDIRECT("'"&amp;$B49&amp;"'!d"&amp;ROW('Verblijfsgroep 1'!$22:$22))*F49,"")</f>
        <v/>
      </c>
    </row>
    <row r="50" spans="2:12" x14ac:dyDescent="0.3">
      <c r="B50" s="28" t="str">
        <f>Lijsten!S48</f>
        <v>Verblijfsgroep 46</v>
      </c>
      <c r="C50" s="28" cm="1">
        <f t="array" aca="1" ref="C50" ca="1">IFERROR(INDIRECT("'"&amp;$B50&amp;"'!d"&amp;ROW('Verblijfsgroep 1'!$4:$4)),"")</f>
        <v>0</v>
      </c>
      <c r="D50" s="28" cm="1">
        <f t="array" aca="1" ref="D50" ca="1">IFERROR(INDIRECT("'"&amp;$B50&amp;"'!d"&amp;ROW('Verblijfsgroep 1'!$5:$5)),"")</f>
        <v>0</v>
      </c>
      <c r="E50" s="34" cm="1">
        <f t="array" aca="1" ref="E50" ca="1">IFERROR(IFERROR(INDIRECT("'"&amp;$B50&amp;"'!d"&amp;ROW('Verblijfsgroep 1'!$6:$6)),""),"")</f>
        <v>0</v>
      </c>
      <c r="F50" s="35" cm="1">
        <f t="array" aca="1" ref="F50" ca="1">IFERROR(INDIRECT("'"&amp;$B50&amp;"'!d"&amp;ROW('Verblijfsgroep 1'!$13:$13)),"")</f>
        <v>0</v>
      </c>
      <c r="G50" s="36" t="str" cm="1">
        <f t="array" aca="1" ref="G50" ca="1">IFERROR(INDIRECT("'"&amp;$B50&amp;"'!d"&amp;ROW('Verblijfsgroep 1'!$21:$21)),"")</f>
        <v/>
      </c>
      <c r="H50" s="34" t="str">
        <f ca="1">IFERROR(IF(G50&gt;0,INDEX(Lijsten!$F$3:$L$11,MATCH(G50,Lijsten!$F$3:$F$11,1),3),""),"")</f>
        <v/>
      </c>
      <c r="I50" s="37" t="str">
        <f ca="1">IFERROR(IF(G50&gt;0,INDEX(Lijsten!$F$3:$L$11,MATCH(G50,Lijsten!$F$3:$F$11,1),7),""),"")</f>
        <v/>
      </c>
      <c r="J50" s="36" t="str" cm="1">
        <f t="array" aca="1" ref="J50" ca="1">IFERROR(INDIRECT("'"&amp;$B50&amp;"'!d"&amp;ROW('Verblijfsgroep 1'!$22:$22))*F50,"")</f>
        <v/>
      </c>
    </row>
    <row r="51" spans="2:12" x14ac:dyDescent="0.3">
      <c r="B51" s="28" t="str">
        <f>Lijsten!S49</f>
        <v>Verblijfsgroep 47</v>
      </c>
      <c r="C51" s="28" cm="1">
        <f t="array" aca="1" ref="C51" ca="1">IFERROR(INDIRECT("'"&amp;$B51&amp;"'!d"&amp;ROW('Verblijfsgroep 1'!$4:$4)),"")</f>
        <v>0</v>
      </c>
      <c r="D51" s="28" cm="1">
        <f t="array" aca="1" ref="D51" ca="1">IFERROR(INDIRECT("'"&amp;$B51&amp;"'!d"&amp;ROW('Verblijfsgroep 1'!$5:$5)),"")</f>
        <v>0</v>
      </c>
      <c r="E51" s="34" cm="1">
        <f t="array" aca="1" ref="E51" ca="1">IFERROR(IFERROR(INDIRECT("'"&amp;$B51&amp;"'!d"&amp;ROW('Verblijfsgroep 1'!$6:$6)),""),"")</f>
        <v>0</v>
      </c>
      <c r="F51" s="35" cm="1">
        <f t="array" aca="1" ref="F51" ca="1">IFERROR(INDIRECT("'"&amp;$B51&amp;"'!d"&amp;ROW('Verblijfsgroep 1'!$13:$13)),"")</f>
        <v>0</v>
      </c>
      <c r="G51" s="36" t="str" cm="1">
        <f t="array" aca="1" ref="G51" ca="1">IFERROR(INDIRECT("'"&amp;$B51&amp;"'!d"&amp;ROW('Verblijfsgroep 1'!$21:$21)),"")</f>
        <v/>
      </c>
      <c r="H51" s="34" t="str">
        <f ca="1">IFERROR(IF(G51&gt;0,INDEX(Lijsten!$F$3:$L$11,MATCH(G51,Lijsten!$F$3:$F$11,1),3),""),"")</f>
        <v/>
      </c>
      <c r="I51" s="37" t="str">
        <f ca="1">IFERROR(IF(G51&gt;0,INDEX(Lijsten!$F$3:$L$11,MATCH(G51,Lijsten!$F$3:$F$11,1),7),""),"")</f>
        <v/>
      </c>
      <c r="J51" s="36" t="str" cm="1">
        <f t="array" aca="1" ref="J51" ca="1">IFERROR(INDIRECT("'"&amp;$B51&amp;"'!d"&amp;ROW('Verblijfsgroep 1'!$22:$22))*F51,"")</f>
        <v/>
      </c>
    </row>
    <row r="52" spans="2:12" x14ac:dyDescent="0.3">
      <c r="B52" s="28" t="str">
        <f>Lijsten!S50</f>
        <v>Verblijfsgroep 48</v>
      </c>
      <c r="C52" s="28" cm="1">
        <f t="array" aca="1" ref="C52" ca="1">IFERROR(INDIRECT("'"&amp;$B52&amp;"'!d"&amp;ROW('Verblijfsgroep 1'!$4:$4)),"")</f>
        <v>0</v>
      </c>
      <c r="D52" s="28" cm="1">
        <f t="array" aca="1" ref="D52" ca="1">IFERROR(INDIRECT("'"&amp;$B52&amp;"'!d"&amp;ROW('Verblijfsgroep 1'!$5:$5)),"")</f>
        <v>0</v>
      </c>
      <c r="E52" s="34" cm="1">
        <f t="array" aca="1" ref="E52" ca="1">IFERROR(IFERROR(INDIRECT("'"&amp;$B52&amp;"'!d"&amp;ROW('Verblijfsgroep 1'!$6:$6)),""),"")</f>
        <v>0</v>
      </c>
      <c r="F52" s="35" cm="1">
        <f t="array" aca="1" ref="F52" ca="1">IFERROR(INDIRECT("'"&amp;$B52&amp;"'!d"&amp;ROW('Verblijfsgroep 1'!$13:$13)),"")</f>
        <v>0</v>
      </c>
      <c r="G52" s="36" t="str" cm="1">
        <f t="array" aca="1" ref="G52" ca="1">IFERROR(INDIRECT("'"&amp;$B52&amp;"'!d"&amp;ROW('Verblijfsgroep 1'!$21:$21)),"")</f>
        <v/>
      </c>
      <c r="H52" s="34" t="str">
        <f ca="1">IFERROR(IF(G52&gt;0,INDEX(Lijsten!$F$3:$L$11,MATCH(G52,Lijsten!$F$3:$F$11,1),3),""),"")</f>
        <v/>
      </c>
      <c r="I52" s="37" t="str">
        <f ca="1">IFERROR(IF(G52&gt;0,INDEX(Lijsten!$F$3:$L$11,MATCH(G52,Lijsten!$F$3:$F$11,1),7),""),"")</f>
        <v/>
      </c>
      <c r="J52" s="36" t="str" cm="1">
        <f t="array" aca="1" ref="J52" ca="1">IFERROR(INDIRECT("'"&amp;$B52&amp;"'!d"&amp;ROW('Verblijfsgroep 1'!$22:$22))*F52,"")</f>
        <v/>
      </c>
    </row>
    <row r="53" spans="2:12" x14ac:dyDescent="0.3">
      <c r="B53" s="28" t="str">
        <f>Lijsten!S51</f>
        <v>Verblijfsgroep 49</v>
      </c>
      <c r="C53" s="28" cm="1">
        <f t="array" aca="1" ref="C53" ca="1">IFERROR(INDIRECT("'"&amp;$B53&amp;"'!d"&amp;ROW('Verblijfsgroep 1'!$4:$4)),"")</f>
        <v>0</v>
      </c>
      <c r="D53" s="28" cm="1">
        <f t="array" aca="1" ref="D53" ca="1">IFERROR(INDIRECT("'"&amp;$B53&amp;"'!d"&amp;ROW('Verblijfsgroep 1'!$5:$5)),"")</f>
        <v>0</v>
      </c>
      <c r="E53" s="34" cm="1">
        <f t="array" aca="1" ref="E53" ca="1">IFERROR(IFERROR(INDIRECT("'"&amp;$B53&amp;"'!d"&amp;ROW('Verblijfsgroep 1'!$6:$6)),""),"")</f>
        <v>0</v>
      </c>
      <c r="F53" s="35" cm="1">
        <f t="array" aca="1" ref="F53" ca="1">IFERROR(INDIRECT("'"&amp;$B53&amp;"'!d"&amp;ROW('Verblijfsgroep 1'!$13:$13)),"")</f>
        <v>0</v>
      </c>
      <c r="G53" s="36" t="str" cm="1">
        <f t="array" aca="1" ref="G53" ca="1">IFERROR(INDIRECT("'"&amp;$B53&amp;"'!d"&amp;ROW('Verblijfsgroep 1'!$21:$21)),"")</f>
        <v/>
      </c>
      <c r="H53" s="34" t="str">
        <f ca="1">IFERROR(IF(G53&gt;0,INDEX(Lijsten!$F$3:$L$11,MATCH(G53,Lijsten!$F$3:$F$11,1),3),""),"")</f>
        <v/>
      </c>
      <c r="I53" s="37" t="str">
        <f ca="1">IFERROR(IF(G53&gt;0,INDEX(Lijsten!$F$3:$L$11,MATCH(G53,Lijsten!$F$3:$F$11,1),7),""),"")</f>
        <v/>
      </c>
      <c r="J53" s="36" t="str" cm="1">
        <f t="array" aca="1" ref="J53" ca="1">IFERROR(INDIRECT("'"&amp;$B53&amp;"'!d"&amp;ROW('Verblijfsgroep 1'!$22:$22))*F53,"")</f>
        <v/>
      </c>
    </row>
    <row r="54" spans="2:12" x14ac:dyDescent="0.3">
      <c r="B54" s="28" t="str">
        <f>Lijsten!S52</f>
        <v>Verblijfsgroep 50</v>
      </c>
      <c r="C54" s="28" cm="1">
        <f t="array" aca="1" ref="C54" ca="1">IFERROR(INDIRECT("'"&amp;$B54&amp;"'!d"&amp;ROW('Verblijfsgroep 1'!$4:$4)),"")</f>
        <v>0</v>
      </c>
      <c r="D54" s="28" cm="1">
        <f t="array" aca="1" ref="D54" ca="1">IFERROR(INDIRECT("'"&amp;$B54&amp;"'!d"&amp;ROW('Verblijfsgroep 1'!$5:$5)),"")</f>
        <v>0</v>
      </c>
      <c r="E54" s="34" cm="1">
        <f t="array" aca="1" ref="E54" ca="1">IFERROR(IFERROR(INDIRECT("'"&amp;$B54&amp;"'!d"&amp;ROW('Verblijfsgroep 1'!$6:$6)),""),"")</f>
        <v>0</v>
      </c>
      <c r="F54" s="35" cm="1">
        <f t="array" aca="1" ref="F54" ca="1">IFERROR(INDIRECT("'"&amp;$B54&amp;"'!d"&amp;ROW('Verblijfsgroep 1'!$13:$13)),"")</f>
        <v>0</v>
      </c>
      <c r="G54" s="36" t="str" cm="1">
        <f t="array" aca="1" ref="G54" ca="1">IFERROR(INDIRECT("'"&amp;$B54&amp;"'!d"&amp;ROW('Verblijfsgroep 1'!$21:$21)),"")</f>
        <v/>
      </c>
      <c r="H54" s="34" t="str">
        <f ca="1">IFERROR(IF(G54&gt;0,INDEX(Lijsten!$F$3:$L$11,MATCH(G54,Lijsten!$F$3:$F$11,1),3),""),"")</f>
        <v/>
      </c>
      <c r="I54" s="37" t="str">
        <f ca="1">IFERROR(IF(G54&gt;0,INDEX(Lijsten!$F$3:$L$11,MATCH(G54,Lijsten!$F$3:$F$11,1),7),""),"")</f>
        <v/>
      </c>
      <c r="J54" s="36" t="str" cm="1">
        <f t="array" aca="1" ref="J54" ca="1">IFERROR(INDIRECT("'"&amp;$B54&amp;"'!d"&amp;ROW('Verblijfsgroep 1'!$22:$22))*F54,"")</f>
        <v/>
      </c>
    </row>
    <row r="55" spans="2:12" x14ac:dyDescent="0.3">
      <c r="B55" s="33" t="s">
        <v>61</v>
      </c>
      <c r="C55" s="33"/>
      <c r="D55" s="33"/>
      <c r="E55" s="34" t="str" cm="1">
        <f t="array" aca="1" ref="E55:E75" ca="1">IFERROR(IFERROR(INDIRECT("'"&amp;$B55&amp;"'!b"&amp;ROW('Verblijfsgroep 1'!$6:26)),""),"")</f>
        <v/>
      </c>
      <c r="F55" s="34"/>
      <c r="G55" s="34"/>
      <c r="H55" s="34"/>
      <c r="I55" s="34"/>
      <c r="J55" s="38">
        <f ca="1">SUM(J5:J54)</f>
        <v>0</v>
      </c>
      <c r="L55" t="s">
        <v>62</v>
      </c>
    </row>
    <row r="56" spans="2:12" x14ac:dyDescent="0.3">
      <c r="E56" t="str">
        <f ca="1"/>
        <v/>
      </c>
    </row>
    <row r="57" spans="2:12" x14ac:dyDescent="0.3">
      <c r="E57" t="str">
        <f ca="1"/>
        <v/>
      </c>
    </row>
    <row r="58" spans="2:12" x14ac:dyDescent="0.3">
      <c r="E58" t="str">
        <f ca="1"/>
        <v/>
      </c>
    </row>
    <row r="59" spans="2:12" x14ac:dyDescent="0.3">
      <c r="E59" t="str">
        <f ca="1"/>
        <v/>
      </c>
    </row>
    <row r="60" spans="2:12" x14ac:dyDescent="0.3">
      <c r="E60" t="str">
        <f ca="1"/>
        <v/>
      </c>
    </row>
    <row r="61" spans="2:12" x14ac:dyDescent="0.3">
      <c r="E61" t="str">
        <f ca="1"/>
        <v/>
      </c>
    </row>
    <row r="62" spans="2:12" x14ac:dyDescent="0.3">
      <c r="E62" t="str">
        <f ca="1"/>
        <v/>
      </c>
    </row>
    <row r="63" spans="2:12" x14ac:dyDescent="0.3">
      <c r="E63" t="str">
        <f ca="1"/>
        <v/>
      </c>
    </row>
    <row r="64" spans="2:12" x14ac:dyDescent="0.3">
      <c r="E64" t="str">
        <f ca="1"/>
        <v/>
      </c>
    </row>
    <row r="65" spans="5:5" x14ac:dyDescent="0.3">
      <c r="E65" t="str">
        <f ca="1"/>
        <v/>
      </c>
    </row>
    <row r="66" spans="5:5" x14ac:dyDescent="0.3">
      <c r="E66" t="str">
        <f ca="1"/>
        <v/>
      </c>
    </row>
    <row r="67" spans="5:5" x14ac:dyDescent="0.3">
      <c r="E67" t="str">
        <f ca="1"/>
        <v/>
      </c>
    </row>
    <row r="68" spans="5:5" x14ac:dyDescent="0.3">
      <c r="E68" t="str">
        <f ca="1"/>
        <v/>
      </c>
    </row>
    <row r="69" spans="5:5" x14ac:dyDescent="0.3">
      <c r="E69" t="str">
        <f ca="1"/>
        <v/>
      </c>
    </row>
    <row r="70" spans="5:5" x14ac:dyDescent="0.3">
      <c r="E70" t="str">
        <f ca="1"/>
        <v/>
      </c>
    </row>
    <row r="71" spans="5:5" x14ac:dyDescent="0.3">
      <c r="E71" t="str">
        <f ca="1"/>
        <v/>
      </c>
    </row>
    <row r="72" spans="5:5" x14ac:dyDescent="0.3">
      <c r="E72" t="str">
        <f ca="1"/>
        <v/>
      </c>
    </row>
    <row r="73" spans="5:5" x14ac:dyDescent="0.3">
      <c r="E73" t="str">
        <f ca="1"/>
        <v/>
      </c>
    </row>
    <row r="74" spans="5:5" x14ac:dyDescent="0.3">
      <c r="E74" t="str">
        <f ca="1"/>
        <v/>
      </c>
    </row>
    <row r="75" spans="5:5" x14ac:dyDescent="0.3">
      <c r="E75" t="str">
        <f ca="1"/>
        <v/>
      </c>
    </row>
  </sheetData>
  <sheetProtection algorithmName="SHA-512" hashValue="JkY8E7eolhCKh4+faHwcT5nAWhdWebc76gg1ERFVK+XphX8yuHJnCiwSP6GA0WZJq2vD0bt7Qy9JYDAAaIvp5g==" saltValue="YMdSOdmgGU95aMZTxn9Oog==" spinCount="100000" sheet="1" objects="1" scenarios="1" selectLockedCells="1" selectUnlockedCells="1"/>
  <pageMargins left="0.70866141732283472" right="0.70866141732283472" top="0.74803149606299213" bottom="0.74803149606299213" header="0.31496062992125984" footer="0.31496062992125984"/>
  <pageSetup paperSize="9" scale="86" orientation="landscape" horizontalDpi="0"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C05B5-1618-4446-83A5-D4804EC765D8}">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qPeI51tTa//FpqHBF8g73XZCs5VnI4UuW4KeQRoaDThSmg4+QxLnTzJ/+vkDncXxYpk6qsTUGpUWHlqPcz1Q+Q==" saltValue="NtOU5uPTQOcqaDzdBIsfyg==" spinCount="100000" sheet="1" objects="1" scenarios="1" formatColumns="0" formatRows="0"/>
  <mergeCells count="3">
    <mergeCell ref="F9:F10"/>
    <mergeCell ref="F18:F20"/>
    <mergeCell ref="C40:C42"/>
  </mergeCells>
  <conditionalFormatting sqref="D16 D4:D9 D11:D14">
    <cfRule type="expression" dxfId="95" priority="5">
      <formula>D4=""</formula>
    </cfRule>
  </conditionalFormatting>
  <conditionalFormatting sqref="C10:D10">
    <cfRule type="expression" dxfId="94" priority="4">
      <formula>AND($D$9&lt;&gt;"",$D$9&lt;&gt;"geen")</formula>
    </cfRule>
  </conditionalFormatting>
  <conditionalFormatting sqref="D10">
    <cfRule type="expression" dxfId="93" priority="1">
      <formula>D10&lt;&gt;""</formula>
    </cfRule>
    <cfRule type="expression" dxfId="92" priority="3">
      <formula>AND(AND($D$9&lt;&gt;"",D9&lt;&gt;"geen"),$D$10="")</formula>
    </cfRule>
  </conditionalFormatting>
  <conditionalFormatting sqref="F18:F20">
    <cfRule type="expression" dxfId="91" priority="2">
      <formula>$F$18&lt;&gt;""</formula>
    </cfRule>
  </conditionalFormatting>
  <conditionalFormatting sqref="D18:D20">
    <cfRule type="expression" dxfId="90" priority="6">
      <formula>$F$18&lt;&gt;""</formula>
    </cfRule>
  </conditionalFormatting>
  <dataValidations count="5">
    <dataValidation type="list" allowBlank="1" showInputMessage="1" showErrorMessage="1" sqref="D14 D6" xr:uid="{A2F7CA6D-C5C8-4136-84F9-A7BEFB6B52ED}">
      <formula1>bez</formula1>
    </dataValidation>
    <dataValidation type="list" allowBlank="1" showInputMessage="1" showErrorMessage="1" sqref="D10" xr:uid="{7020A47E-3A97-4E93-ADD8-78E093D7DE9C}">
      <formula1>cap</formula1>
    </dataValidation>
    <dataValidation type="list" allowBlank="1" showInputMessage="1" showErrorMessage="1" sqref="D9" xr:uid="{AF2ECFA7-5EE3-4AB8-83C6-A1B2955F2834}">
      <formula1>nacht</formula1>
    </dataValidation>
    <dataValidation type="list" allowBlank="1" showInputMessage="1" showErrorMessage="1" sqref="D7" xr:uid="{4A6882F5-AA6C-4601-B81A-984E92C8CE0C}">
      <formula1>bezetting</formula1>
    </dataValidation>
    <dataValidation type="list" allowBlank="1" showInputMessage="1" showErrorMessage="1" sqref="D5" xr:uid="{A47856C3-76BC-406F-A8E7-BB66F05684AE}">
      <formula1>type</formula1>
    </dataValidation>
  </dataValidations>
  <pageMargins left="0.7" right="0.7" top="0.75" bottom="0.75" header="0.3" footer="0.3"/>
  <pageSetup paperSize="9" scale="86" orientation="landscape" horizontalDpi="4294967295" verticalDpi="4294967295"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5DDD3-0624-453C-99F5-AA7991FECCBD}">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IrxekDNJyMc6LqnPL9OlE0ow4e1sQMh2YXc0yv3zNhxDPNbTrQblBRQ1gnfxxhMxfdKGPOjxWDf1P/MPFuoIoA==" saltValue="Oq++juNpoVWc8OUBxhYMRw==" spinCount="100000" sheet="1" objects="1" scenarios="1" formatColumns="0" formatRows="0"/>
  <mergeCells count="3">
    <mergeCell ref="F9:F10"/>
    <mergeCell ref="F18:F20"/>
    <mergeCell ref="C40:C42"/>
  </mergeCells>
  <conditionalFormatting sqref="D16 D4:D9 D11:D14">
    <cfRule type="expression" dxfId="89" priority="5">
      <formula>D4=""</formula>
    </cfRule>
  </conditionalFormatting>
  <conditionalFormatting sqref="C10:D10">
    <cfRule type="expression" dxfId="88" priority="4">
      <formula>AND($D$9&lt;&gt;"",$D$9&lt;&gt;"geen")</formula>
    </cfRule>
  </conditionalFormatting>
  <conditionalFormatting sqref="D10">
    <cfRule type="expression" dxfId="87" priority="1">
      <formula>D10&lt;&gt;""</formula>
    </cfRule>
    <cfRule type="expression" dxfId="86" priority="3">
      <formula>AND(AND($D$9&lt;&gt;"",D9&lt;&gt;"geen"),$D$10="")</formula>
    </cfRule>
  </conditionalFormatting>
  <conditionalFormatting sqref="F18:F20">
    <cfRule type="expression" dxfId="85" priority="2">
      <formula>$F$18&lt;&gt;""</formula>
    </cfRule>
  </conditionalFormatting>
  <conditionalFormatting sqref="D18:D20">
    <cfRule type="expression" dxfId="84" priority="6">
      <formula>$F$18&lt;&gt;""</formula>
    </cfRule>
  </conditionalFormatting>
  <dataValidations count="5">
    <dataValidation type="list" allowBlank="1" showInputMessage="1" showErrorMessage="1" sqref="D14 D6" xr:uid="{BED9E819-780B-4FA7-99CD-9320AE2E16C7}">
      <formula1>bez</formula1>
    </dataValidation>
    <dataValidation type="list" allowBlank="1" showInputMessage="1" showErrorMessage="1" sqref="D10" xr:uid="{7B4DB51C-2A88-4CEE-A5F3-5862CA84274C}">
      <formula1>cap</formula1>
    </dataValidation>
    <dataValidation type="list" allowBlank="1" showInputMessage="1" showErrorMessage="1" sqref="D9" xr:uid="{214F8B6D-8063-41E4-86AA-D2797936D827}">
      <formula1>nacht</formula1>
    </dataValidation>
    <dataValidation type="list" allowBlank="1" showInputMessage="1" showErrorMessage="1" sqref="D7" xr:uid="{856B533E-C3FE-4DD7-883A-A3E560542AAC}">
      <formula1>bezetting</formula1>
    </dataValidation>
    <dataValidation type="list" allowBlank="1" showInputMessage="1" showErrorMessage="1" sqref="D5" xr:uid="{11C72BB6-FAA4-44F9-8F7C-DD39C7CC2057}">
      <formula1>type</formula1>
    </dataValidation>
  </dataValidations>
  <pageMargins left="0.7" right="0.7" top="0.75" bottom="0.75" header="0.3" footer="0.3"/>
  <pageSetup paperSize="9" scale="86" orientation="landscape" horizontalDpi="4294967295" verticalDpi="4294967295"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DD379-F911-41E0-9F94-FEED2AA70816}">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YPalaIZSJvc9E3s1TesBfayip4H5iyZG56zSQ+p/LbTpldc8Vq6Zlr9/AeQjffJEJ7kl22fYx+stqLmAR+CDUw==" saltValue="YGoc0HC6f6aO1EMZiSYiRA==" spinCount="100000" sheet="1" objects="1" scenarios="1" formatColumns="0" formatRows="0"/>
  <mergeCells count="3">
    <mergeCell ref="F9:F10"/>
    <mergeCell ref="F18:F20"/>
    <mergeCell ref="C40:C42"/>
  </mergeCells>
  <conditionalFormatting sqref="D16 D4:D9 D11:D14">
    <cfRule type="expression" dxfId="83" priority="5">
      <formula>D4=""</formula>
    </cfRule>
  </conditionalFormatting>
  <conditionalFormatting sqref="C10:D10">
    <cfRule type="expression" dxfId="82" priority="4">
      <formula>AND($D$9&lt;&gt;"",$D$9&lt;&gt;"geen")</formula>
    </cfRule>
  </conditionalFormatting>
  <conditionalFormatting sqref="D10">
    <cfRule type="expression" dxfId="81" priority="1">
      <formula>D10&lt;&gt;""</formula>
    </cfRule>
    <cfRule type="expression" dxfId="80" priority="3">
      <formula>AND(AND($D$9&lt;&gt;"",D9&lt;&gt;"geen"),$D$10="")</formula>
    </cfRule>
  </conditionalFormatting>
  <conditionalFormatting sqref="F18:F20">
    <cfRule type="expression" dxfId="79" priority="2">
      <formula>$F$18&lt;&gt;""</formula>
    </cfRule>
  </conditionalFormatting>
  <conditionalFormatting sqref="D18:D20">
    <cfRule type="expression" dxfId="78" priority="6">
      <formula>$F$18&lt;&gt;""</formula>
    </cfRule>
  </conditionalFormatting>
  <dataValidations count="5">
    <dataValidation type="list" allowBlank="1" showInputMessage="1" showErrorMessage="1" sqref="D14 D6" xr:uid="{99865A32-F6FE-482A-9D8E-14FA361D4451}">
      <formula1>bez</formula1>
    </dataValidation>
    <dataValidation type="list" allowBlank="1" showInputMessage="1" showErrorMessage="1" sqref="D10" xr:uid="{D2A79877-2D73-4A3B-8175-B2D57126B304}">
      <formula1>cap</formula1>
    </dataValidation>
    <dataValidation type="list" allowBlank="1" showInputMessage="1" showErrorMessage="1" sqref="D9" xr:uid="{470ECFA3-6139-42CC-B275-3022ED9A5210}">
      <formula1>nacht</formula1>
    </dataValidation>
    <dataValidation type="list" allowBlank="1" showInputMessage="1" showErrorMessage="1" sqref="D7" xr:uid="{5EDABD2A-CE1F-41A4-8F93-C8601C56B646}">
      <formula1>bezetting</formula1>
    </dataValidation>
    <dataValidation type="list" allowBlank="1" showInputMessage="1" showErrorMessage="1" sqref="D5" xr:uid="{47AF4EC2-25FA-4654-AEB2-4D53F10E2896}">
      <formula1>type</formula1>
    </dataValidation>
  </dataValidations>
  <pageMargins left="0.7" right="0.7" top="0.75" bottom="0.75" header="0.3" footer="0.3"/>
  <pageSetup paperSize="9" scale="86" orientation="landscape" horizontalDpi="4294967295" verticalDpi="4294967295"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7ABEB-F590-408B-87F8-D514ACB8787A}">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eqygdRcYTOra82PwH8UkIABiea8FOvsd0GHESwIR/RuAIGRRqyvTvVKvzF1JyAHuxfb1bJDo7Fam5WJal9VWA==" saltValue="ACg6flTOR3+gVlgl+sHwNQ==" spinCount="100000" sheet="1" objects="1" scenarios="1" formatColumns="0" formatRows="0"/>
  <mergeCells count="3">
    <mergeCell ref="F9:F10"/>
    <mergeCell ref="F18:F20"/>
    <mergeCell ref="C40:C42"/>
  </mergeCells>
  <conditionalFormatting sqref="D16 D4:D9 D11:D14">
    <cfRule type="expression" dxfId="77" priority="5">
      <formula>D4=""</formula>
    </cfRule>
  </conditionalFormatting>
  <conditionalFormatting sqref="C10:D10">
    <cfRule type="expression" dxfId="76" priority="4">
      <formula>AND($D$9&lt;&gt;"",$D$9&lt;&gt;"geen")</formula>
    </cfRule>
  </conditionalFormatting>
  <conditionalFormatting sqref="D10">
    <cfRule type="expression" dxfId="75" priority="1">
      <formula>D10&lt;&gt;""</formula>
    </cfRule>
    <cfRule type="expression" dxfId="74" priority="3">
      <formula>AND(AND($D$9&lt;&gt;"",D9&lt;&gt;"geen"),$D$10="")</formula>
    </cfRule>
  </conditionalFormatting>
  <conditionalFormatting sqref="F18:F20">
    <cfRule type="expression" dxfId="73" priority="2">
      <formula>$F$18&lt;&gt;""</formula>
    </cfRule>
  </conditionalFormatting>
  <conditionalFormatting sqref="D18:D20">
    <cfRule type="expression" dxfId="72" priority="6">
      <formula>$F$18&lt;&gt;""</formula>
    </cfRule>
  </conditionalFormatting>
  <dataValidations count="5">
    <dataValidation type="list" allowBlank="1" showInputMessage="1" showErrorMessage="1" sqref="D14 D6" xr:uid="{8607D102-9D36-4014-AC87-3BE3BBADC7AE}">
      <formula1>bez</formula1>
    </dataValidation>
    <dataValidation type="list" allowBlank="1" showInputMessage="1" showErrorMessage="1" sqref="D10" xr:uid="{2BA00977-371D-4F08-A4A7-8DA7FD7A3127}">
      <formula1>cap</formula1>
    </dataValidation>
    <dataValidation type="list" allowBlank="1" showInputMessage="1" showErrorMessage="1" sqref="D9" xr:uid="{AEBB74F9-1B33-418C-A09F-5FCDA5DB5D00}">
      <formula1>nacht</formula1>
    </dataValidation>
    <dataValidation type="list" allowBlank="1" showInputMessage="1" showErrorMessage="1" sqref="D7" xr:uid="{BB01198D-D171-4B83-95A6-8C6BB5CC679E}">
      <formula1>bezetting</formula1>
    </dataValidation>
    <dataValidation type="list" allowBlank="1" showInputMessage="1" showErrorMessage="1" sqref="D5" xr:uid="{2885FF88-B212-4370-8CBA-ED91A692E312}">
      <formula1>type</formula1>
    </dataValidation>
  </dataValidations>
  <pageMargins left="0.7" right="0.7" top="0.75" bottom="0.75" header="0.3" footer="0.3"/>
  <pageSetup paperSize="9" scale="86" orientation="landscape" horizontalDpi="4294967295" verticalDpi="4294967295"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E53A9-2A97-44A3-8F42-7486B237EFF0}">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37M9oCSiX8I5ZDotgihSYwMzwk1vbesEncnezCGLkyhQqgyUXd4TxuebOjWeqZa9tEa2sq/xT1KUyP49tWCR7w==" saltValue="ra1jqtmigoGGi+wRTEgfLw==" spinCount="100000" sheet="1" objects="1" scenarios="1" formatColumns="0" formatRows="0"/>
  <mergeCells count="3">
    <mergeCell ref="F9:F10"/>
    <mergeCell ref="F18:F20"/>
    <mergeCell ref="C40:C42"/>
  </mergeCells>
  <conditionalFormatting sqref="D16 D4:D9 D11:D14">
    <cfRule type="expression" dxfId="71" priority="5">
      <formula>D4=""</formula>
    </cfRule>
  </conditionalFormatting>
  <conditionalFormatting sqref="C10:D10">
    <cfRule type="expression" dxfId="70" priority="4">
      <formula>AND($D$9&lt;&gt;"",$D$9&lt;&gt;"geen")</formula>
    </cfRule>
  </conditionalFormatting>
  <conditionalFormatting sqref="D10">
    <cfRule type="expression" dxfId="69" priority="1">
      <formula>D10&lt;&gt;""</formula>
    </cfRule>
    <cfRule type="expression" dxfId="68" priority="3">
      <formula>AND(AND($D$9&lt;&gt;"",D9&lt;&gt;"geen"),$D$10="")</formula>
    </cfRule>
  </conditionalFormatting>
  <conditionalFormatting sqref="F18:F20">
    <cfRule type="expression" dxfId="67" priority="2">
      <formula>$F$18&lt;&gt;""</formula>
    </cfRule>
  </conditionalFormatting>
  <conditionalFormatting sqref="D18:D20">
    <cfRule type="expression" dxfId="66" priority="6">
      <formula>$F$18&lt;&gt;""</formula>
    </cfRule>
  </conditionalFormatting>
  <dataValidations count="5">
    <dataValidation type="list" allowBlank="1" showInputMessage="1" showErrorMessage="1" sqref="D14 D6" xr:uid="{000F9004-E64B-4555-BA0C-5B621D141C48}">
      <formula1>bez</formula1>
    </dataValidation>
    <dataValidation type="list" allowBlank="1" showInputMessage="1" showErrorMessage="1" sqref="D10" xr:uid="{3389F06A-1123-49A5-B3A8-8C7E9224187A}">
      <formula1>cap</formula1>
    </dataValidation>
    <dataValidation type="list" allowBlank="1" showInputMessage="1" showErrorMessage="1" sqref="D9" xr:uid="{3EBDB822-43E3-4A86-9B30-BD27E5D178C2}">
      <formula1>nacht</formula1>
    </dataValidation>
    <dataValidation type="list" allowBlank="1" showInputMessage="1" showErrorMessage="1" sqref="D7" xr:uid="{F451C4C4-77FF-459B-9553-797FDB952787}">
      <formula1>bezetting</formula1>
    </dataValidation>
    <dataValidation type="list" allowBlank="1" showInputMessage="1" showErrorMessage="1" sqref="D5" xr:uid="{345CE132-CE31-43B8-B25F-593508AC6B2C}">
      <formula1>type</formula1>
    </dataValidation>
  </dataValidations>
  <pageMargins left="0.7" right="0.7" top="0.75" bottom="0.75" header="0.3" footer="0.3"/>
  <pageSetup paperSize="9" scale="86" orientation="landscape" horizontalDpi="4294967295" verticalDpi="4294967295"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97728-7AE6-45B7-BE69-783113164492}">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q+mtgyouw+OuAREThveZdDkMkzhyVkstjR+5HWZN5S64piofY6N3cgBtaPOcT/3zxS3I3xzIs8tN7liptAwwUg==" saltValue="+I+Kqe8deIylBpKqtJnbzQ==" spinCount="100000" sheet="1" objects="1" scenarios="1" formatColumns="0" formatRows="0"/>
  <mergeCells count="3">
    <mergeCell ref="F9:F10"/>
    <mergeCell ref="F18:F20"/>
    <mergeCell ref="C40:C42"/>
  </mergeCells>
  <conditionalFormatting sqref="D16 D4:D9 D11:D14">
    <cfRule type="expression" dxfId="65" priority="5">
      <formula>D4=""</formula>
    </cfRule>
  </conditionalFormatting>
  <conditionalFormatting sqref="C10:D10">
    <cfRule type="expression" dxfId="64" priority="4">
      <formula>AND($D$9&lt;&gt;"",$D$9&lt;&gt;"geen")</formula>
    </cfRule>
  </conditionalFormatting>
  <conditionalFormatting sqref="D10">
    <cfRule type="expression" dxfId="63" priority="1">
      <formula>D10&lt;&gt;""</formula>
    </cfRule>
    <cfRule type="expression" dxfId="62" priority="3">
      <formula>AND(AND($D$9&lt;&gt;"",D9&lt;&gt;"geen"),$D$10="")</formula>
    </cfRule>
  </conditionalFormatting>
  <conditionalFormatting sqref="F18:F20">
    <cfRule type="expression" dxfId="61" priority="2">
      <formula>$F$18&lt;&gt;""</formula>
    </cfRule>
  </conditionalFormatting>
  <conditionalFormatting sqref="D18:D20">
    <cfRule type="expression" dxfId="60" priority="6">
      <formula>$F$18&lt;&gt;""</formula>
    </cfRule>
  </conditionalFormatting>
  <dataValidations count="5">
    <dataValidation type="list" allowBlank="1" showInputMessage="1" showErrorMessage="1" sqref="D14 D6" xr:uid="{0C65BD07-C37E-4FC7-8DAC-1EE8D439E42B}">
      <formula1>bez</formula1>
    </dataValidation>
    <dataValidation type="list" allowBlank="1" showInputMessage="1" showErrorMessage="1" sqref="D10" xr:uid="{0782344D-7F0B-4654-9FAA-0B2418B1316B}">
      <formula1>cap</formula1>
    </dataValidation>
    <dataValidation type="list" allowBlank="1" showInputMessage="1" showErrorMessage="1" sqref="D9" xr:uid="{0336C325-816B-4100-9CA9-49307F54ABB7}">
      <formula1>nacht</formula1>
    </dataValidation>
    <dataValidation type="list" allowBlank="1" showInputMessage="1" showErrorMessage="1" sqref="D7" xr:uid="{A8C6472C-D60B-4E4C-955D-88726B87E2F2}">
      <formula1>bezetting</formula1>
    </dataValidation>
    <dataValidation type="list" allowBlank="1" showInputMessage="1" showErrorMessage="1" sqref="D5" xr:uid="{25FD8448-1A4C-4D51-B5DD-2C52504AFAAF}">
      <formula1>type</formula1>
    </dataValidation>
  </dataValidations>
  <pageMargins left="0.7" right="0.7" top="0.75" bottom="0.75" header="0.3" footer="0.3"/>
  <pageSetup paperSize="9" scale="86" orientation="landscape" horizontalDpi="4294967295" verticalDpi="4294967295"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E1F69-A57B-427F-85C3-143F988AF36E}">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2MqxC+IObydZJSQ5CkSyuey+RlFTFb8MIbn2hdIKhsPWbjBjW4yxLiXhgB1ttJv6W1f1JO2ZTYvie/96JjDJtQ==" saltValue="RIfzani0+dt5pRE1A+WLmg==" spinCount="100000" sheet="1" objects="1" scenarios="1" formatColumns="0" formatRows="0"/>
  <mergeCells count="3">
    <mergeCell ref="F9:F10"/>
    <mergeCell ref="F18:F20"/>
    <mergeCell ref="C40:C42"/>
  </mergeCells>
  <conditionalFormatting sqref="D16 D4:D9 D11:D14">
    <cfRule type="expression" dxfId="59" priority="5">
      <formula>D4=""</formula>
    </cfRule>
  </conditionalFormatting>
  <conditionalFormatting sqref="C10:D10">
    <cfRule type="expression" dxfId="58" priority="4">
      <formula>AND($D$9&lt;&gt;"",$D$9&lt;&gt;"geen")</formula>
    </cfRule>
  </conditionalFormatting>
  <conditionalFormatting sqref="D10">
    <cfRule type="expression" dxfId="57" priority="1">
      <formula>D10&lt;&gt;""</formula>
    </cfRule>
    <cfRule type="expression" dxfId="56" priority="3">
      <formula>AND(AND($D$9&lt;&gt;"",D9&lt;&gt;"geen"),$D$10="")</formula>
    </cfRule>
  </conditionalFormatting>
  <conditionalFormatting sqref="F18:F20">
    <cfRule type="expression" dxfId="55" priority="2">
      <formula>$F$18&lt;&gt;""</formula>
    </cfRule>
  </conditionalFormatting>
  <conditionalFormatting sqref="D18:D20">
    <cfRule type="expression" dxfId="54" priority="6">
      <formula>$F$18&lt;&gt;""</formula>
    </cfRule>
  </conditionalFormatting>
  <dataValidations count="5">
    <dataValidation type="list" allowBlank="1" showInputMessage="1" showErrorMessage="1" sqref="D14 D6" xr:uid="{3F991E44-145C-4BCE-8307-F604F683D9E0}">
      <formula1>bez</formula1>
    </dataValidation>
    <dataValidation type="list" allowBlank="1" showInputMessage="1" showErrorMessage="1" sqref="D10" xr:uid="{8605507E-8422-4336-8E09-982BF0438755}">
      <formula1>cap</formula1>
    </dataValidation>
    <dataValidation type="list" allowBlank="1" showInputMessage="1" showErrorMessage="1" sqref="D9" xr:uid="{5164FCC9-3D95-45B8-81DB-6C5C162BEE31}">
      <formula1>nacht</formula1>
    </dataValidation>
    <dataValidation type="list" allowBlank="1" showInputMessage="1" showErrorMessage="1" sqref="D7" xr:uid="{9FE4E48F-51D0-4E26-986A-25E1963FA1D2}">
      <formula1>bezetting</formula1>
    </dataValidation>
    <dataValidation type="list" allowBlank="1" showInputMessage="1" showErrorMessage="1" sqref="D5" xr:uid="{EFB23D05-6E3D-42AD-9161-20398226D03B}">
      <formula1>type</formula1>
    </dataValidation>
  </dataValidations>
  <pageMargins left="0.7" right="0.7" top="0.75" bottom="0.75" header="0.3" footer="0.3"/>
  <pageSetup paperSize="9" scale="86" orientation="landscape" horizontalDpi="4294967295" verticalDpi="4294967295"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37381-5C98-4EA1-BB40-D175FD9BC3C9}">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Yzd8wfB/f1CqOq+U2MmCWxyGT8N04HYQFX7ot7nZlFYMoB2TAZy+9fczMnfd/vTaU4HSffLk340arRRLvtQZkA==" saltValue="9bpIOFhNK2cPahfUF6NFlA==" spinCount="100000" sheet="1" objects="1" scenarios="1" formatColumns="0" formatRows="0"/>
  <mergeCells count="3">
    <mergeCell ref="F9:F10"/>
    <mergeCell ref="F18:F20"/>
    <mergeCell ref="C40:C42"/>
  </mergeCells>
  <conditionalFormatting sqref="D16 D4:D9 D11:D14">
    <cfRule type="expression" dxfId="53" priority="5">
      <formula>D4=""</formula>
    </cfRule>
  </conditionalFormatting>
  <conditionalFormatting sqref="C10:D10">
    <cfRule type="expression" dxfId="52" priority="4">
      <formula>AND($D$9&lt;&gt;"",$D$9&lt;&gt;"geen")</formula>
    </cfRule>
  </conditionalFormatting>
  <conditionalFormatting sqref="D10">
    <cfRule type="expression" dxfId="51" priority="1">
      <formula>D10&lt;&gt;""</formula>
    </cfRule>
    <cfRule type="expression" dxfId="50" priority="3">
      <formula>AND(AND($D$9&lt;&gt;"",D9&lt;&gt;"geen"),$D$10="")</formula>
    </cfRule>
  </conditionalFormatting>
  <conditionalFormatting sqref="F18:F20">
    <cfRule type="expression" dxfId="49" priority="2">
      <formula>$F$18&lt;&gt;""</formula>
    </cfRule>
  </conditionalFormatting>
  <conditionalFormatting sqref="D18:D20">
    <cfRule type="expression" dxfId="48" priority="6">
      <formula>$F$18&lt;&gt;""</formula>
    </cfRule>
  </conditionalFormatting>
  <dataValidations count="5">
    <dataValidation type="list" allowBlank="1" showInputMessage="1" showErrorMessage="1" sqref="D14 D6" xr:uid="{4325CBC9-B5D0-4572-9C15-7079580D222C}">
      <formula1>bez</formula1>
    </dataValidation>
    <dataValidation type="list" allowBlank="1" showInputMessage="1" showErrorMessage="1" sqref="D10" xr:uid="{0CC0CF20-2AAD-4A80-8ECA-D043C7C1718C}">
      <formula1>cap</formula1>
    </dataValidation>
    <dataValidation type="list" allowBlank="1" showInputMessage="1" showErrorMessage="1" sqref="D9" xr:uid="{A28A8EAC-0B47-49D2-B49A-25CCB94B14F4}">
      <formula1>nacht</formula1>
    </dataValidation>
    <dataValidation type="list" allowBlank="1" showInputMessage="1" showErrorMessage="1" sqref="D7" xr:uid="{4BF38E14-164D-401B-A912-B390E3C6ECCF}">
      <formula1>bezetting</formula1>
    </dataValidation>
    <dataValidation type="list" allowBlank="1" showInputMessage="1" showErrorMessage="1" sqref="D5" xr:uid="{A2769E75-7714-464F-B76A-C0B26BB0D64D}">
      <formula1>type</formula1>
    </dataValidation>
  </dataValidations>
  <pageMargins left="0.7" right="0.7" top="0.75" bottom="0.75" header="0.3" footer="0.3"/>
  <pageSetup paperSize="9" scale="86" orientation="landscape" horizontalDpi="4294967295" verticalDpi="4294967295"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44A0F-CF26-4ABC-9C3E-1D0151ADA35B}">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QDh0czAAQaN5J5CiSO69kwZE0Ff7HQyj0MGVvPOyISjasQDELorsMcUs17Zo8QbD2rzedIBdix/CDA2dYEYicg==" saltValue="Q2SoSFGnWFrzd2FbaTUjtQ==" spinCount="100000" sheet="1" objects="1" scenarios="1" formatColumns="0" formatRows="0"/>
  <mergeCells count="3">
    <mergeCell ref="F9:F10"/>
    <mergeCell ref="F18:F20"/>
    <mergeCell ref="C40:C42"/>
  </mergeCells>
  <conditionalFormatting sqref="D16 D4:D9 D11:D14">
    <cfRule type="expression" dxfId="47" priority="5">
      <formula>D4=""</formula>
    </cfRule>
  </conditionalFormatting>
  <conditionalFormatting sqref="C10:D10">
    <cfRule type="expression" dxfId="46" priority="4">
      <formula>AND($D$9&lt;&gt;"",$D$9&lt;&gt;"geen")</formula>
    </cfRule>
  </conditionalFormatting>
  <conditionalFormatting sqref="D10">
    <cfRule type="expression" dxfId="45" priority="1">
      <formula>D10&lt;&gt;""</formula>
    </cfRule>
    <cfRule type="expression" dxfId="44" priority="3">
      <formula>AND(AND($D$9&lt;&gt;"",D9&lt;&gt;"geen"),$D$10="")</formula>
    </cfRule>
  </conditionalFormatting>
  <conditionalFormatting sqref="F18:F20">
    <cfRule type="expression" dxfId="43" priority="2">
      <formula>$F$18&lt;&gt;""</formula>
    </cfRule>
  </conditionalFormatting>
  <conditionalFormatting sqref="D18:D20">
    <cfRule type="expression" dxfId="42" priority="6">
      <formula>$F$18&lt;&gt;""</formula>
    </cfRule>
  </conditionalFormatting>
  <dataValidations count="5">
    <dataValidation type="list" allowBlank="1" showInputMessage="1" showErrorMessage="1" sqref="D14 D6" xr:uid="{ADBEC73B-3404-4039-8444-C57C07F75E6E}">
      <formula1>bez</formula1>
    </dataValidation>
    <dataValidation type="list" allowBlank="1" showInputMessage="1" showErrorMessage="1" sqref="D10" xr:uid="{FAE07F66-7D8F-42CF-A24D-99BB70A4063C}">
      <formula1>cap</formula1>
    </dataValidation>
    <dataValidation type="list" allowBlank="1" showInputMessage="1" showErrorMessage="1" sqref="D9" xr:uid="{2EC1F9C6-3BC2-45F8-8ACC-EF3E50921584}">
      <formula1>nacht</formula1>
    </dataValidation>
    <dataValidation type="list" allowBlank="1" showInputMessage="1" showErrorMessage="1" sqref="D7" xr:uid="{377928D5-1A28-4E05-9ABD-78AF52B42ABA}">
      <formula1>bezetting</formula1>
    </dataValidation>
    <dataValidation type="list" allowBlank="1" showInputMessage="1" showErrorMessage="1" sqref="D5" xr:uid="{B6A14CC8-783C-4CA8-9AA2-AA0DCF945951}">
      <formula1>type</formula1>
    </dataValidation>
  </dataValidations>
  <pageMargins left="0.7" right="0.7" top="0.75" bottom="0.75" header="0.3" footer="0.3"/>
  <pageSetup paperSize="9" scale="86" orientation="landscape" horizontalDpi="4294967295" verticalDpi="4294967295"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2F9B2-3E9C-45F9-B986-337BDA570BC9}">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KRQzACgSon7z/0sgHEFTLnRjpGztCOcG+NESPkdycKTeaH2+dXFlW4jtRYzot9J7CbSRZDCAA3NFqALMlNlLIw==" saltValue="oASNJAc3l0cHxU2YBA+oOA==" spinCount="100000" sheet="1" objects="1" scenarios="1" formatColumns="0" formatRows="0"/>
  <mergeCells count="3">
    <mergeCell ref="F9:F10"/>
    <mergeCell ref="F18:F20"/>
    <mergeCell ref="C40:C42"/>
  </mergeCells>
  <conditionalFormatting sqref="D16 D4:D9 D11:D14">
    <cfRule type="expression" dxfId="41" priority="5">
      <formula>D4=""</formula>
    </cfRule>
  </conditionalFormatting>
  <conditionalFormatting sqref="C10:D10">
    <cfRule type="expression" dxfId="40" priority="4">
      <formula>AND($D$9&lt;&gt;"",$D$9&lt;&gt;"geen")</formula>
    </cfRule>
  </conditionalFormatting>
  <conditionalFormatting sqref="D10">
    <cfRule type="expression" dxfId="39" priority="1">
      <formula>D10&lt;&gt;""</formula>
    </cfRule>
    <cfRule type="expression" dxfId="38" priority="3">
      <formula>AND(AND($D$9&lt;&gt;"",D9&lt;&gt;"geen"),$D$10="")</formula>
    </cfRule>
  </conditionalFormatting>
  <conditionalFormatting sqref="F18:F20">
    <cfRule type="expression" dxfId="37" priority="2">
      <formula>$F$18&lt;&gt;""</formula>
    </cfRule>
  </conditionalFormatting>
  <conditionalFormatting sqref="D18:D20">
    <cfRule type="expression" dxfId="36" priority="6">
      <formula>$F$18&lt;&gt;""</formula>
    </cfRule>
  </conditionalFormatting>
  <dataValidations count="5">
    <dataValidation type="list" allowBlank="1" showInputMessage="1" showErrorMessage="1" sqref="D14 D6" xr:uid="{9A7871B8-26F2-448E-B139-088C8BA1FCB3}">
      <formula1>bez</formula1>
    </dataValidation>
    <dataValidation type="list" allowBlank="1" showInputMessage="1" showErrorMessage="1" sqref="D10" xr:uid="{51DF52DB-A3F6-4576-A816-FCBBF474B731}">
      <formula1>cap</formula1>
    </dataValidation>
    <dataValidation type="list" allowBlank="1" showInputMessage="1" showErrorMessage="1" sqref="D9" xr:uid="{4E2D8895-E410-4E67-BA52-D801C3AE1082}">
      <formula1>nacht</formula1>
    </dataValidation>
    <dataValidation type="list" allowBlank="1" showInputMessage="1" showErrorMessage="1" sqref="D7" xr:uid="{DB6D5FD1-9FE2-41A8-9840-EB58DBBEB4AB}">
      <formula1>bezetting</formula1>
    </dataValidation>
    <dataValidation type="list" allowBlank="1" showInputMessage="1" showErrorMessage="1" sqref="D5" xr:uid="{16EB8113-FE02-4601-98DC-8586C6D82987}">
      <formula1>type</formula1>
    </dataValidation>
  </dataValidations>
  <pageMargins left="0.7" right="0.7" top="0.75" bottom="0.75" header="0.3" footer="0.3"/>
  <pageSetup paperSize="9" scale="86"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90FDC-8E46-4946-9EEB-B71ADEC4A54F}">
  <sheetPr codeName="Blad3"/>
  <dimension ref="A2:U2002"/>
  <sheetViews>
    <sheetView topLeftCell="E1" workbookViewId="0">
      <selection activeCell="L11" sqref="L11"/>
    </sheetView>
  </sheetViews>
  <sheetFormatPr defaultRowHeight="14.4" x14ac:dyDescent="0.3"/>
  <cols>
    <col min="3" max="3" width="12.5546875" customWidth="1"/>
    <col min="4" max="4" width="16.109375" customWidth="1"/>
    <col min="5" max="5" width="12.5546875" customWidth="1"/>
    <col min="6" max="7" width="11.109375" bestFit="1" customWidth="1"/>
    <col min="8" max="8" width="11.6640625" customWidth="1"/>
    <col min="9" max="9" width="14.33203125" customWidth="1"/>
    <col min="15" max="15" width="8.88671875" style="7"/>
  </cols>
  <sheetData>
    <row r="2" spans="1:21" x14ac:dyDescent="0.3">
      <c r="D2" t="s">
        <v>63</v>
      </c>
      <c r="J2" t="s">
        <v>64</v>
      </c>
      <c r="K2" t="s">
        <v>65</v>
      </c>
      <c r="U2" t="s">
        <v>66</v>
      </c>
    </row>
    <row r="3" spans="1:21" x14ac:dyDescent="0.3">
      <c r="A3">
        <v>1</v>
      </c>
      <c r="B3" s="10">
        <v>0.8</v>
      </c>
      <c r="C3" t="s">
        <v>67</v>
      </c>
      <c r="D3" t="s">
        <v>68</v>
      </c>
      <c r="F3" s="56">
        <v>0.1</v>
      </c>
      <c r="G3" s="56">
        <v>1.1999899999999999</v>
      </c>
      <c r="H3" t="s">
        <v>69</v>
      </c>
      <c r="I3" s="12" t="s">
        <v>70</v>
      </c>
      <c r="J3" s="13">
        <f t="shared" ref="J3:J9" si="0">G3-F3</f>
        <v>1.0999899999999998</v>
      </c>
      <c r="K3" s="13">
        <f t="shared" ref="K3:K10" si="1">(G3+F3)/2</f>
        <v>0.64999499999999999</v>
      </c>
      <c r="L3" s="13">
        <v>125.54</v>
      </c>
      <c r="M3" t="s">
        <v>71</v>
      </c>
      <c r="N3">
        <v>1</v>
      </c>
      <c r="O3" s="7">
        <v>0.1</v>
      </c>
      <c r="Q3" t="s">
        <v>72</v>
      </c>
      <c r="S3" t="s">
        <v>73</v>
      </c>
      <c r="U3" s="20">
        <v>0.9</v>
      </c>
    </row>
    <row r="4" spans="1:21" x14ac:dyDescent="0.3">
      <c r="A4">
        <v>2</v>
      </c>
      <c r="B4" s="10">
        <v>1.6</v>
      </c>
      <c r="C4" t="s">
        <v>74</v>
      </c>
      <c r="D4" t="s">
        <v>75</v>
      </c>
      <c r="F4" s="56">
        <v>1.2</v>
      </c>
      <c r="G4" s="56">
        <v>1.79999</v>
      </c>
      <c r="H4" t="s">
        <v>76</v>
      </c>
      <c r="I4" s="12" t="s">
        <v>77</v>
      </c>
      <c r="J4" s="13">
        <f t="shared" si="0"/>
        <v>0.59999000000000002</v>
      </c>
      <c r="K4" s="13">
        <f t="shared" si="1"/>
        <v>1.499995</v>
      </c>
      <c r="L4" s="13">
        <v>187.82</v>
      </c>
      <c r="M4" t="s">
        <v>78</v>
      </c>
      <c r="N4">
        <v>2</v>
      </c>
      <c r="O4" s="7">
        <v>0.2</v>
      </c>
      <c r="Q4" t="s">
        <v>79</v>
      </c>
      <c r="S4" t="s">
        <v>80</v>
      </c>
      <c r="U4" s="20">
        <v>0.91</v>
      </c>
    </row>
    <row r="5" spans="1:21" x14ac:dyDescent="0.3">
      <c r="A5">
        <v>3</v>
      </c>
      <c r="B5" s="10">
        <v>2.2000000000000002</v>
      </c>
      <c r="C5" t="s">
        <v>81</v>
      </c>
      <c r="D5" t="s">
        <v>82</v>
      </c>
      <c r="F5" s="56">
        <v>1.8</v>
      </c>
      <c r="G5" s="56">
        <v>2.3999899999999998</v>
      </c>
      <c r="H5" t="s">
        <v>83</v>
      </c>
      <c r="I5" s="12" t="s">
        <v>84</v>
      </c>
      <c r="J5" s="13">
        <f t="shared" si="0"/>
        <v>0.5999899999999998</v>
      </c>
      <c r="K5" s="13">
        <f t="shared" si="1"/>
        <v>2.0999949999999998</v>
      </c>
      <c r="L5" s="13">
        <v>229.57</v>
      </c>
      <c r="M5" t="s">
        <v>85</v>
      </c>
      <c r="N5">
        <v>3</v>
      </c>
      <c r="O5" s="7">
        <v>0.3</v>
      </c>
      <c r="S5" t="s">
        <v>86</v>
      </c>
      <c r="U5" s="20">
        <v>0.92</v>
      </c>
    </row>
    <row r="6" spans="1:21" x14ac:dyDescent="0.3">
      <c r="A6">
        <v>4</v>
      </c>
      <c r="B6" s="10">
        <v>2.7</v>
      </c>
      <c r="C6" t="s">
        <v>87</v>
      </c>
      <c r="D6" t="s">
        <v>88</v>
      </c>
      <c r="F6" s="56">
        <v>2.4</v>
      </c>
      <c r="G6" s="56">
        <v>2.8999899999999998</v>
      </c>
      <c r="H6" t="s">
        <v>89</v>
      </c>
      <c r="I6" s="12" t="s">
        <v>90</v>
      </c>
      <c r="J6" s="13">
        <f t="shared" si="0"/>
        <v>0.49998999999999993</v>
      </c>
      <c r="K6" s="13">
        <f t="shared" si="1"/>
        <v>2.6499949999999997</v>
      </c>
      <c r="L6" s="13">
        <v>282.72000000000003</v>
      </c>
      <c r="N6">
        <v>4</v>
      </c>
      <c r="O6" s="7">
        <v>0.4</v>
      </c>
      <c r="S6" t="s">
        <v>91</v>
      </c>
      <c r="U6" s="20">
        <v>0.93</v>
      </c>
    </row>
    <row r="7" spans="1:21" x14ac:dyDescent="0.3">
      <c r="A7">
        <v>5</v>
      </c>
      <c r="B7" s="10">
        <v>3.1</v>
      </c>
      <c r="C7" t="s">
        <v>92</v>
      </c>
      <c r="D7" t="s">
        <v>93</v>
      </c>
      <c r="F7" s="56">
        <v>2.9</v>
      </c>
      <c r="G7" s="56">
        <v>3.3999899999999998</v>
      </c>
      <c r="H7" t="s">
        <v>94</v>
      </c>
      <c r="I7" s="12" t="s">
        <v>95</v>
      </c>
      <c r="J7" s="13">
        <f t="shared" si="0"/>
        <v>0.49998999999999993</v>
      </c>
      <c r="K7" s="13">
        <f t="shared" si="1"/>
        <v>3.1499949999999997</v>
      </c>
      <c r="L7" s="13">
        <v>317.05</v>
      </c>
      <c r="N7">
        <v>5</v>
      </c>
      <c r="O7" s="7">
        <v>0.5</v>
      </c>
      <c r="S7" t="s">
        <v>96</v>
      </c>
      <c r="U7" s="20">
        <v>0.94</v>
      </c>
    </row>
    <row r="8" spans="1:21" x14ac:dyDescent="0.3">
      <c r="A8">
        <v>6</v>
      </c>
      <c r="B8" s="10">
        <v>3.6</v>
      </c>
      <c r="C8" t="s">
        <v>97</v>
      </c>
      <c r="D8" t="s">
        <v>98</v>
      </c>
      <c r="F8" s="56">
        <v>3.4</v>
      </c>
      <c r="G8" s="56">
        <v>3.7999899999999998</v>
      </c>
      <c r="H8" t="s">
        <v>99</v>
      </c>
      <c r="I8" s="12" t="s">
        <v>100</v>
      </c>
      <c r="J8" s="13">
        <f t="shared" si="0"/>
        <v>0.39998999999999985</v>
      </c>
      <c r="K8" s="13">
        <f t="shared" si="1"/>
        <v>3.5999949999999998</v>
      </c>
      <c r="L8" s="13">
        <v>359.38</v>
      </c>
      <c r="N8">
        <v>6</v>
      </c>
      <c r="O8" s="7">
        <v>0.6</v>
      </c>
      <c r="S8" t="s">
        <v>101</v>
      </c>
      <c r="U8" s="20">
        <v>0.95</v>
      </c>
    </row>
    <row r="9" spans="1:21" x14ac:dyDescent="0.3">
      <c r="A9">
        <v>7</v>
      </c>
      <c r="B9" s="10">
        <v>3.9</v>
      </c>
      <c r="C9" t="s">
        <v>102</v>
      </c>
      <c r="D9" t="s">
        <v>103</v>
      </c>
      <c r="F9" s="56">
        <v>3.8</v>
      </c>
      <c r="G9" s="56">
        <v>4.09999</v>
      </c>
      <c r="H9" t="s">
        <v>104</v>
      </c>
      <c r="I9" s="12" t="s">
        <v>105</v>
      </c>
      <c r="J9" s="13">
        <f t="shared" si="0"/>
        <v>0.2999900000000002</v>
      </c>
      <c r="K9" s="13">
        <f t="shared" si="1"/>
        <v>3.9499949999999999</v>
      </c>
      <c r="L9" s="13">
        <v>390.2</v>
      </c>
      <c r="N9">
        <v>7</v>
      </c>
      <c r="O9" s="7">
        <v>0.7</v>
      </c>
      <c r="S9" t="s">
        <v>106</v>
      </c>
      <c r="U9" s="20">
        <v>0.96</v>
      </c>
    </row>
    <row r="10" spans="1:21" x14ac:dyDescent="0.3">
      <c r="B10" s="10">
        <v>4.3</v>
      </c>
      <c r="C10" t="s">
        <v>107</v>
      </c>
      <c r="F10" s="56">
        <v>4.0999999999999996</v>
      </c>
      <c r="G10" s="56">
        <v>4.59999</v>
      </c>
      <c r="H10" t="s">
        <v>108</v>
      </c>
      <c r="I10" s="12" t="s">
        <v>109</v>
      </c>
      <c r="J10" s="13">
        <f>G10-F10</f>
        <v>0.49999000000000038</v>
      </c>
      <c r="K10" s="13">
        <f t="shared" si="1"/>
        <v>4.3499949999999998</v>
      </c>
      <c r="L10" s="13">
        <v>442.18</v>
      </c>
      <c r="N10">
        <v>8</v>
      </c>
      <c r="O10" s="7">
        <v>0.8</v>
      </c>
      <c r="S10" t="s">
        <v>110</v>
      </c>
      <c r="U10" s="20">
        <v>0.97</v>
      </c>
    </row>
    <row r="11" spans="1:21" x14ac:dyDescent="0.3">
      <c r="B11" s="10">
        <v>4.8</v>
      </c>
      <c r="C11" t="s">
        <v>111</v>
      </c>
      <c r="F11" s="56">
        <v>4.5999999999999996</v>
      </c>
      <c r="G11" s="56">
        <v>6.1</v>
      </c>
      <c r="H11" t="s">
        <v>112</v>
      </c>
      <c r="I11" s="12" t="s">
        <v>113</v>
      </c>
      <c r="J11" s="13">
        <v>1.5</v>
      </c>
      <c r="K11" s="13">
        <v>5.35</v>
      </c>
      <c r="L11" s="13">
        <v>492.86</v>
      </c>
      <c r="N11">
        <v>9</v>
      </c>
      <c r="O11" s="7">
        <v>0.9</v>
      </c>
      <c r="S11" t="s">
        <v>114</v>
      </c>
      <c r="U11" s="20">
        <v>0.98</v>
      </c>
    </row>
    <row r="12" spans="1:21" x14ac:dyDescent="0.3">
      <c r="N12">
        <v>10</v>
      </c>
      <c r="O12" s="7">
        <v>1</v>
      </c>
      <c r="S12" t="s">
        <v>115</v>
      </c>
      <c r="U12" s="20">
        <v>0.99</v>
      </c>
    </row>
    <row r="13" spans="1:21" x14ac:dyDescent="0.3">
      <c r="N13">
        <v>11</v>
      </c>
      <c r="O13" s="7">
        <v>1.1000000000000001</v>
      </c>
      <c r="S13" t="s">
        <v>116</v>
      </c>
      <c r="U13" s="20">
        <v>1</v>
      </c>
    </row>
    <row r="14" spans="1:21" x14ac:dyDescent="0.3">
      <c r="N14">
        <v>12</v>
      </c>
      <c r="O14" s="7">
        <v>1.2</v>
      </c>
      <c r="S14" t="s">
        <v>117</v>
      </c>
      <c r="U14" s="20"/>
    </row>
    <row r="15" spans="1:21" x14ac:dyDescent="0.3">
      <c r="N15">
        <v>13</v>
      </c>
      <c r="O15" s="7">
        <v>1.3</v>
      </c>
      <c r="S15" t="s">
        <v>118</v>
      </c>
    </row>
    <row r="16" spans="1:21" x14ac:dyDescent="0.3">
      <c r="N16">
        <v>14</v>
      </c>
      <c r="O16" s="7">
        <v>1.4</v>
      </c>
      <c r="S16" t="s">
        <v>119</v>
      </c>
    </row>
    <row r="17" spans="14:19" x14ac:dyDescent="0.3">
      <c r="N17">
        <v>15</v>
      </c>
      <c r="O17" s="7">
        <v>1.5</v>
      </c>
      <c r="S17" t="s">
        <v>120</v>
      </c>
    </row>
    <row r="18" spans="14:19" x14ac:dyDescent="0.3">
      <c r="N18">
        <v>16</v>
      </c>
      <c r="O18" s="7">
        <v>1.6</v>
      </c>
      <c r="S18" t="s">
        <v>121</v>
      </c>
    </row>
    <row r="19" spans="14:19" x14ac:dyDescent="0.3">
      <c r="N19">
        <v>17</v>
      </c>
      <c r="O19" s="7">
        <v>1.7</v>
      </c>
      <c r="S19" t="s">
        <v>122</v>
      </c>
    </row>
    <row r="20" spans="14:19" x14ac:dyDescent="0.3">
      <c r="N20">
        <v>18</v>
      </c>
      <c r="O20" s="7">
        <v>1.8</v>
      </c>
      <c r="S20" t="s">
        <v>123</v>
      </c>
    </row>
    <row r="21" spans="14:19" x14ac:dyDescent="0.3">
      <c r="N21">
        <v>19</v>
      </c>
      <c r="O21" s="7">
        <v>1.9</v>
      </c>
      <c r="S21" t="s">
        <v>124</v>
      </c>
    </row>
    <row r="22" spans="14:19" x14ac:dyDescent="0.3">
      <c r="N22">
        <v>20</v>
      </c>
      <c r="O22" s="7">
        <v>2</v>
      </c>
      <c r="S22" t="s">
        <v>125</v>
      </c>
    </row>
    <row r="23" spans="14:19" x14ac:dyDescent="0.3">
      <c r="N23">
        <v>21</v>
      </c>
      <c r="O23" s="7">
        <v>2.1</v>
      </c>
      <c r="S23" t="s">
        <v>126</v>
      </c>
    </row>
    <row r="24" spans="14:19" x14ac:dyDescent="0.3">
      <c r="N24">
        <v>22</v>
      </c>
      <c r="O24" s="7">
        <v>2.2000000000000002</v>
      </c>
      <c r="S24" t="s">
        <v>127</v>
      </c>
    </row>
    <row r="25" spans="14:19" x14ac:dyDescent="0.3">
      <c r="N25">
        <v>23</v>
      </c>
      <c r="O25" s="7">
        <v>2.2999999999999998</v>
      </c>
      <c r="S25" t="s">
        <v>128</v>
      </c>
    </row>
    <row r="26" spans="14:19" x14ac:dyDescent="0.3">
      <c r="N26">
        <v>24</v>
      </c>
      <c r="O26" s="7">
        <v>2.4</v>
      </c>
      <c r="S26" t="s">
        <v>129</v>
      </c>
    </row>
    <row r="27" spans="14:19" x14ac:dyDescent="0.3">
      <c r="N27">
        <v>25</v>
      </c>
      <c r="O27" s="7">
        <v>2.5</v>
      </c>
      <c r="S27" t="s">
        <v>130</v>
      </c>
    </row>
    <row r="28" spans="14:19" x14ac:dyDescent="0.3">
      <c r="N28">
        <v>26</v>
      </c>
      <c r="O28" s="7">
        <v>2.6</v>
      </c>
      <c r="S28" t="s">
        <v>131</v>
      </c>
    </row>
    <row r="29" spans="14:19" x14ac:dyDescent="0.3">
      <c r="N29">
        <v>27</v>
      </c>
      <c r="O29" s="7">
        <v>2.7</v>
      </c>
      <c r="S29" t="s">
        <v>132</v>
      </c>
    </row>
    <row r="30" spans="14:19" x14ac:dyDescent="0.3">
      <c r="N30">
        <v>28</v>
      </c>
      <c r="O30" s="7">
        <v>2.8</v>
      </c>
      <c r="S30" t="s">
        <v>133</v>
      </c>
    </row>
    <row r="31" spans="14:19" x14ac:dyDescent="0.3">
      <c r="N31">
        <v>29</v>
      </c>
      <c r="O31" s="7">
        <v>2.9</v>
      </c>
      <c r="S31" t="s">
        <v>134</v>
      </c>
    </row>
    <row r="32" spans="14:19" x14ac:dyDescent="0.3">
      <c r="N32">
        <v>30</v>
      </c>
      <c r="O32" s="7">
        <v>3</v>
      </c>
      <c r="S32" t="s">
        <v>135</v>
      </c>
    </row>
    <row r="33" spans="14:19" x14ac:dyDescent="0.3">
      <c r="N33">
        <v>31</v>
      </c>
      <c r="O33" s="7">
        <v>3.1</v>
      </c>
      <c r="S33" t="s">
        <v>136</v>
      </c>
    </row>
    <row r="34" spans="14:19" x14ac:dyDescent="0.3">
      <c r="N34">
        <v>32</v>
      </c>
      <c r="O34" s="7">
        <v>3.2</v>
      </c>
      <c r="S34" t="s">
        <v>137</v>
      </c>
    </row>
    <row r="35" spans="14:19" x14ac:dyDescent="0.3">
      <c r="N35">
        <v>33</v>
      </c>
      <c r="O35" s="7">
        <v>3.3</v>
      </c>
      <c r="S35" t="s">
        <v>138</v>
      </c>
    </row>
    <row r="36" spans="14:19" x14ac:dyDescent="0.3">
      <c r="N36">
        <v>34</v>
      </c>
      <c r="O36" s="7">
        <v>3.4</v>
      </c>
      <c r="S36" t="s">
        <v>139</v>
      </c>
    </row>
    <row r="37" spans="14:19" x14ac:dyDescent="0.3">
      <c r="N37">
        <v>35</v>
      </c>
      <c r="O37" s="7">
        <v>3.5</v>
      </c>
      <c r="S37" t="s">
        <v>140</v>
      </c>
    </row>
    <row r="38" spans="14:19" x14ac:dyDescent="0.3">
      <c r="N38">
        <v>36</v>
      </c>
      <c r="O38" s="7">
        <v>3.6</v>
      </c>
      <c r="S38" t="s">
        <v>141</v>
      </c>
    </row>
    <row r="39" spans="14:19" x14ac:dyDescent="0.3">
      <c r="N39">
        <v>37</v>
      </c>
      <c r="O39" s="7">
        <v>3.7</v>
      </c>
      <c r="S39" t="s">
        <v>142</v>
      </c>
    </row>
    <row r="40" spans="14:19" x14ac:dyDescent="0.3">
      <c r="N40">
        <v>38</v>
      </c>
      <c r="O40" s="7">
        <v>3.8</v>
      </c>
      <c r="S40" t="s">
        <v>143</v>
      </c>
    </row>
    <row r="41" spans="14:19" x14ac:dyDescent="0.3">
      <c r="N41">
        <v>39</v>
      </c>
      <c r="O41" s="7">
        <v>3.9</v>
      </c>
      <c r="S41" t="s">
        <v>144</v>
      </c>
    </row>
    <row r="42" spans="14:19" x14ac:dyDescent="0.3">
      <c r="N42">
        <v>40</v>
      </c>
      <c r="O42" s="7">
        <v>4</v>
      </c>
      <c r="S42" t="s">
        <v>145</v>
      </c>
    </row>
    <row r="43" spans="14:19" x14ac:dyDescent="0.3">
      <c r="N43">
        <v>41</v>
      </c>
      <c r="O43" s="7">
        <v>4.0999999999999996</v>
      </c>
      <c r="S43" t="s">
        <v>146</v>
      </c>
    </row>
    <row r="44" spans="14:19" x14ac:dyDescent="0.3">
      <c r="N44">
        <v>42</v>
      </c>
      <c r="O44" s="7">
        <v>4.2</v>
      </c>
      <c r="S44" t="s">
        <v>147</v>
      </c>
    </row>
    <row r="45" spans="14:19" x14ac:dyDescent="0.3">
      <c r="N45">
        <v>43</v>
      </c>
      <c r="O45" s="7">
        <v>4.3</v>
      </c>
      <c r="S45" t="s">
        <v>148</v>
      </c>
    </row>
    <row r="46" spans="14:19" x14ac:dyDescent="0.3">
      <c r="N46">
        <v>44</v>
      </c>
      <c r="O46" s="7">
        <v>4.4000000000000004</v>
      </c>
      <c r="S46" t="s">
        <v>149</v>
      </c>
    </row>
    <row r="47" spans="14:19" x14ac:dyDescent="0.3">
      <c r="N47">
        <v>45</v>
      </c>
      <c r="O47" s="7">
        <v>4.5</v>
      </c>
      <c r="S47" t="s">
        <v>150</v>
      </c>
    </row>
    <row r="48" spans="14:19" x14ac:dyDescent="0.3">
      <c r="N48">
        <v>46</v>
      </c>
      <c r="O48" s="7">
        <v>4.5999999999999996</v>
      </c>
      <c r="S48" t="s">
        <v>151</v>
      </c>
    </row>
    <row r="49" spans="14:19" x14ac:dyDescent="0.3">
      <c r="N49">
        <v>47</v>
      </c>
      <c r="O49" s="7">
        <v>4.7</v>
      </c>
      <c r="S49" t="s">
        <v>152</v>
      </c>
    </row>
    <row r="50" spans="14:19" x14ac:dyDescent="0.3">
      <c r="N50">
        <v>48</v>
      </c>
      <c r="O50" s="7">
        <v>4.8</v>
      </c>
      <c r="S50" t="s">
        <v>153</v>
      </c>
    </row>
    <row r="51" spans="14:19" x14ac:dyDescent="0.3">
      <c r="N51">
        <v>49</v>
      </c>
      <c r="O51" s="7">
        <v>4.9000000000000004</v>
      </c>
      <c r="S51" t="s">
        <v>154</v>
      </c>
    </row>
    <row r="52" spans="14:19" x14ac:dyDescent="0.3">
      <c r="N52">
        <v>50</v>
      </c>
      <c r="O52" s="7">
        <v>5</v>
      </c>
      <c r="S52" t="s">
        <v>155</v>
      </c>
    </row>
    <row r="53" spans="14:19" x14ac:dyDescent="0.3">
      <c r="N53">
        <v>51</v>
      </c>
      <c r="O53" s="7">
        <v>5.0999999999999996</v>
      </c>
    </row>
    <row r="54" spans="14:19" x14ac:dyDescent="0.3">
      <c r="N54">
        <v>52</v>
      </c>
      <c r="O54" s="7">
        <v>5.2</v>
      </c>
    </row>
    <row r="55" spans="14:19" x14ac:dyDescent="0.3">
      <c r="N55">
        <v>53</v>
      </c>
      <c r="O55" s="7">
        <v>5.3</v>
      </c>
    </row>
    <row r="56" spans="14:19" x14ac:dyDescent="0.3">
      <c r="N56">
        <v>54</v>
      </c>
      <c r="O56" s="7">
        <v>5.4</v>
      </c>
    </row>
    <row r="57" spans="14:19" x14ac:dyDescent="0.3">
      <c r="N57">
        <v>55</v>
      </c>
      <c r="O57" s="7">
        <v>5.5</v>
      </c>
    </row>
    <row r="58" spans="14:19" x14ac:dyDescent="0.3">
      <c r="N58">
        <v>56</v>
      </c>
      <c r="O58" s="7">
        <v>5.6</v>
      </c>
    </row>
    <row r="59" spans="14:19" x14ac:dyDescent="0.3">
      <c r="N59">
        <v>57</v>
      </c>
      <c r="O59" s="7">
        <v>5.7</v>
      </c>
    </row>
    <row r="60" spans="14:19" x14ac:dyDescent="0.3">
      <c r="N60">
        <v>58</v>
      </c>
      <c r="O60" s="7">
        <v>5.8</v>
      </c>
    </row>
    <row r="61" spans="14:19" x14ac:dyDescent="0.3">
      <c r="N61">
        <v>59</v>
      </c>
      <c r="O61" s="7">
        <v>5.9</v>
      </c>
    </row>
    <row r="62" spans="14:19" x14ac:dyDescent="0.3">
      <c r="N62">
        <v>60</v>
      </c>
      <c r="O62" s="7">
        <v>6</v>
      </c>
    </row>
    <row r="63" spans="14:19" x14ac:dyDescent="0.3">
      <c r="N63">
        <v>61</v>
      </c>
      <c r="O63" s="7">
        <v>6.1</v>
      </c>
    </row>
    <row r="64" spans="14:19" x14ac:dyDescent="0.3">
      <c r="N64">
        <v>62</v>
      </c>
      <c r="O64" s="7">
        <v>6.2</v>
      </c>
    </row>
    <row r="65" spans="14:15" x14ac:dyDescent="0.3">
      <c r="N65">
        <v>63</v>
      </c>
      <c r="O65" s="7">
        <v>6.3</v>
      </c>
    </row>
    <row r="66" spans="14:15" x14ac:dyDescent="0.3">
      <c r="N66">
        <v>64</v>
      </c>
      <c r="O66" s="7">
        <v>6.4</v>
      </c>
    </row>
    <row r="67" spans="14:15" x14ac:dyDescent="0.3">
      <c r="N67">
        <v>65</v>
      </c>
      <c r="O67" s="7">
        <v>6.5</v>
      </c>
    </row>
    <row r="68" spans="14:15" x14ac:dyDescent="0.3">
      <c r="N68">
        <v>66</v>
      </c>
      <c r="O68" s="7">
        <v>6.6</v>
      </c>
    </row>
    <row r="69" spans="14:15" x14ac:dyDescent="0.3">
      <c r="N69">
        <v>67</v>
      </c>
      <c r="O69" s="7">
        <v>6.7</v>
      </c>
    </row>
    <row r="70" spans="14:15" x14ac:dyDescent="0.3">
      <c r="N70">
        <v>68</v>
      </c>
      <c r="O70" s="7">
        <v>6.8</v>
      </c>
    </row>
    <row r="71" spans="14:15" x14ac:dyDescent="0.3">
      <c r="N71">
        <v>69</v>
      </c>
      <c r="O71" s="7">
        <v>6.9</v>
      </c>
    </row>
    <row r="72" spans="14:15" x14ac:dyDescent="0.3">
      <c r="N72">
        <v>70</v>
      </c>
      <c r="O72" s="7">
        <v>7</v>
      </c>
    </row>
    <row r="73" spans="14:15" x14ac:dyDescent="0.3">
      <c r="N73">
        <v>71</v>
      </c>
      <c r="O73" s="7">
        <v>7.1</v>
      </c>
    </row>
    <row r="74" spans="14:15" x14ac:dyDescent="0.3">
      <c r="N74">
        <v>72</v>
      </c>
      <c r="O74" s="7">
        <v>7.2</v>
      </c>
    </row>
    <row r="75" spans="14:15" x14ac:dyDescent="0.3">
      <c r="N75">
        <v>73</v>
      </c>
      <c r="O75" s="7">
        <v>7.3</v>
      </c>
    </row>
    <row r="76" spans="14:15" x14ac:dyDescent="0.3">
      <c r="N76">
        <v>74</v>
      </c>
      <c r="O76" s="7">
        <v>7.4</v>
      </c>
    </row>
    <row r="77" spans="14:15" x14ac:dyDescent="0.3">
      <c r="N77">
        <v>75</v>
      </c>
      <c r="O77" s="7">
        <v>7.5</v>
      </c>
    </row>
    <row r="78" spans="14:15" x14ac:dyDescent="0.3">
      <c r="N78">
        <v>76</v>
      </c>
      <c r="O78" s="7">
        <v>7.6</v>
      </c>
    </row>
    <row r="79" spans="14:15" x14ac:dyDescent="0.3">
      <c r="N79">
        <v>77</v>
      </c>
      <c r="O79" s="7">
        <v>7.7</v>
      </c>
    </row>
    <row r="80" spans="14:15" x14ac:dyDescent="0.3">
      <c r="N80">
        <v>78</v>
      </c>
      <c r="O80" s="7">
        <v>7.8</v>
      </c>
    </row>
    <row r="81" spans="14:15" x14ac:dyDescent="0.3">
      <c r="N81">
        <v>79</v>
      </c>
      <c r="O81" s="7">
        <v>7.9</v>
      </c>
    </row>
    <row r="82" spans="14:15" x14ac:dyDescent="0.3">
      <c r="N82">
        <v>80</v>
      </c>
      <c r="O82" s="7">
        <v>8</v>
      </c>
    </row>
    <row r="83" spans="14:15" x14ac:dyDescent="0.3">
      <c r="N83">
        <v>81</v>
      </c>
      <c r="O83" s="7">
        <v>8.1</v>
      </c>
    </row>
    <row r="84" spans="14:15" x14ac:dyDescent="0.3">
      <c r="N84">
        <v>82</v>
      </c>
      <c r="O84" s="7">
        <v>8.1999999999999993</v>
      </c>
    </row>
    <row r="85" spans="14:15" x14ac:dyDescent="0.3">
      <c r="N85">
        <v>83</v>
      </c>
      <c r="O85" s="7">
        <v>8.3000000000000007</v>
      </c>
    </row>
    <row r="86" spans="14:15" x14ac:dyDescent="0.3">
      <c r="N86">
        <v>84</v>
      </c>
      <c r="O86" s="7">
        <v>8.4</v>
      </c>
    </row>
    <row r="87" spans="14:15" x14ac:dyDescent="0.3">
      <c r="N87">
        <v>85</v>
      </c>
      <c r="O87" s="7">
        <v>8.5</v>
      </c>
    </row>
    <row r="88" spans="14:15" x14ac:dyDescent="0.3">
      <c r="N88">
        <v>86</v>
      </c>
      <c r="O88" s="7">
        <v>8.6</v>
      </c>
    </row>
    <row r="89" spans="14:15" x14ac:dyDescent="0.3">
      <c r="N89">
        <v>87</v>
      </c>
      <c r="O89" s="7">
        <v>8.6999999999999993</v>
      </c>
    </row>
    <row r="90" spans="14:15" x14ac:dyDescent="0.3">
      <c r="N90">
        <v>88</v>
      </c>
      <c r="O90" s="7">
        <v>8.8000000000000007</v>
      </c>
    </row>
    <row r="91" spans="14:15" x14ac:dyDescent="0.3">
      <c r="N91">
        <v>89</v>
      </c>
      <c r="O91" s="7">
        <v>8.9</v>
      </c>
    </row>
    <row r="92" spans="14:15" x14ac:dyDescent="0.3">
      <c r="N92">
        <v>90</v>
      </c>
      <c r="O92" s="7">
        <v>9</v>
      </c>
    </row>
    <row r="93" spans="14:15" x14ac:dyDescent="0.3">
      <c r="N93">
        <v>91</v>
      </c>
      <c r="O93" s="7">
        <v>9.1000000000000103</v>
      </c>
    </row>
    <row r="94" spans="14:15" x14ac:dyDescent="0.3">
      <c r="N94">
        <v>92</v>
      </c>
      <c r="O94" s="7">
        <v>9.1999999999999993</v>
      </c>
    </row>
    <row r="95" spans="14:15" x14ac:dyDescent="0.3">
      <c r="N95">
        <v>93</v>
      </c>
      <c r="O95" s="7">
        <v>9.3000000000000007</v>
      </c>
    </row>
    <row r="96" spans="14:15" x14ac:dyDescent="0.3">
      <c r="N96">
        <v>94</v>
      </c>
      <c r="O96" s="7">
        <v>9.4000000000000092</v>
      </c>
    </row>
    <row r="97" spans="14:15" x14ac:dyDescent="0.3">
      <c r="N97">
        <v>95</v>
      </c>
      <c r="O97" s="7">
        <v>9.5000000000000107</v>
      </c>
    </row>
    <row r="98" spans="14:15" x14ac:dyDescent="0.3">
      <c r="N98">
        <v>96</v>
      </c>
      <c r="O98" s="7">
        <v>9.6000000000000103</v>
      </c>
    </row>
    <row r="99" spans="14:15" x14ac:dyDescent="0.3">
      <c r="N99">
        <v>97</v>
      </c>
      <c r="O99" s="7">
        <v>9.6999999999999993</v>
      </c>
    </row>
    <row r="100" spans="14:15" x14ac:dyDescent="0.3">
      <c r="N100">
        <v>98</v>
      </c>
      <c r="O100" s="7">
        <v>9.8000000000000096</v>
      </c>
    </row>
    <row r="101" spans="14:15" x14ac:dyDescent="0.3">
      <c r="N101">
        <v>99</v>
      </c>
      <c r="O101" s="7">
        <v>9.9000000000000092</v>
      </c>
    </row>
    <row r="102" spans="14:15" x14ac:dyDescent="0.3">
      <c r="N102">
        <v>100</v>
      </c>
      <c r="O102" s="7">
        <v>10</v>
      </c>
    </row>
    <row r="103" spans="14:15" x14ac:dyDescent="0.3">
      <c r="O103" s="7">
        <v>10.1</v>
      </c>
    </row>
    <row r="104" spans="14:15" x14ac:dyDescent="0.3">
      <c r="O104" s="7">
        <v>10.199999999999999</v>
      </c>
    </row>
    <row r="105" spans="14:15" x14ac:dyDescent="0.3">
      <c r="O105" s="7">
        <v>10.3</v>
      </c>
    </row>
    <row r="106" spans="14:15" x14ac:dyDescent="0.3">
      <c r="O106" s="7">
        <v>10.4</v>
      </c>
    </row>
    <row r="107" spans="14:15" x14ac:dyDescent="0.3">
      <c r="O107" s="7">
        <v>10.5</v>
      </c>
    </row>
    <row r="108" spans="14:15" x14ac:dyDescent="0.3">
      <c r="O108" s="7">
        <v>10.6</v>
      </c>
    </row>
    <row r="109" spans="14:15" x14ac:dyDescent="0.3">
      <c r="O109" s="7">
        <v>10.7</v>
      </c>
    </row>
    <row r="110" spans="14:15" x14ac:dyDescent="0.3">
      <c r="O110" s="7">
        <v>10.8</v>
      </c>
    </row>
    <row r="111" spans="14:15" x14ac:dyDescent="0.3">
      <c r="O111" s="7">
        <v>10.9</v>
      </c>
    </row>
    <row r="112" spans="14:15" x14ac:dyDescent="0.3">
      <c r="O112" s="7">
        <v>11</v>
      </c>
    </row>
    <row r="113" spans="15:15" x14ac:dyDescent="0.3">
      <c r="O113" s="7">
        <v>11.1</v>
      </c>
    </row>
    <row r="114" spans="15:15" x14ac:dyDescent="0.3">
      <c r="O114" s="7">
        <v>11.2</v>
      </c>
    </row>
    <row r="115" spans="15:15" x14ac:dyDescent="0.3">
      <c r="O115" s="7">
        <v>11.3</v>
      </c>
    </row>
    <row r="116" spans="15:15" x14ac:dyDescent="0.3">
      <c r="O116" s="7">
        <v>11.4</v>
      </c>
    </row>
    <row r="117" spans="15:15" x14ac:dyDescent="0.3">
      <c r="O117" s="7">
        <v>11.5</v>
      </c>
    </row>
    <row r="118" spans="15:15" x14ac:dyDescent="0.3">
      <c r="O118" s="7">
        <v>11.6</v>
      </c>
    </row>
    <row r="119" spans="15:15" x14ac:dyDescent="0.3">
      <c r="O119" s="7">
        <v>11.7</v>
      </c>
    </row>
    <row r="120" spans="15:15" x14ac:dyDescent="0.3">
      <c r="O120" s="7">
        <v>11.8</v>
      </c>
    </row>
    <row r="121" spans="15:15" x14ac:dyDescent="0.3">
      <c r="O121" s="7">
        <v>11.9</v>
      </c>
    </row>
    <row r="122" spans="15:15" x14ac:dyDescent="0.3">
      <c r="O122" s="7">
        <v>12</v>
      </c>
    </row>
    <row r="123" spans="15:15" x14ac:dyDescent="0.3">
      <c r="O123" s="7">
        <v>12.1</v>
      </c>
    </row>
    <row r="124" spans="15:15" x14ac:dyDescent="0.3">
      <c r="O124" s="7">
        <v>12.2</v>
      </c>
    </row>
    <row r="125" spans="15:15" x14ac:dyDescent="0.3">
      <c r="O125" s="7">
        <v>12.3</v>
      </c>
    </row>
    <row r="126" spans="15:15" x14ac:dyDescent="0.3">
      <c r="O126" s="7">
        <v>12.4</v>
      </c>
    </row>
    <row r="127" spans="15:15" x14ac:dyDescent="0.3">
      <c r="O127" s="7">
        <v>12.5</v>
      </c>
    </row>
    <row r="128" spans="15:15" x14ac:dyDescent="0.3">
      <c r="O128" s="7">
        <v>12.6</v>
      </c>
    </row>
    <row r="129" spans="15:15" x14ac:dyDescent="0.3">
      <c r="O129" s="7">
        <v>12.7</v>
      </c>
    </row>
    <row r="130" spans="15:15" x14ac:dyDescent="0.3">
      <c r="O130" s="7">
        <v>12.8</v>
      </c>
    </row>
    <row r="131" spans="15:15" x14ac:dyDescent="0.3">
      <c r="O131" s="7">
        <v>12.9</v>
      </c>
    </row>
    <row r="132" spans="15:15" x14ac:dyDescent="0.3">
      <c r="O132" s="7">
        <v>13</v>
      </c>
    </row>
    <row r="133" spans="15:15" x14ac:dyDescent="0.3">
      <c r="O133" s="7">
        <v>13.1</v>
      </c>
    </row>
    <row r="134" spans="15:15" x14ac:dyDescent="0.3">
      <c r="O134" s="7">
        <v>13.2</v>
      </c>
    </row>
    <row r="135" spans="15:15" x14ac:dyDescent="0.3">
      <c r="O135" s="7">
        <v>13.3</v>
      </c>
    </row>
    <row r="136" spans="15:15" x14ac:dyDescent="0.3">
      <c r="O136" s="7">
        <v>13.4</v>
      </c>
    </row>
    <row r="137" spans="15:15" x14ac:dyDescent="0.3">
      <c r="O137" s="7">
        <v>13.5</v>
      </c>
    </row>
    <row r="138" spans="15:15" x14ac:dyDescent="0.3">
      <c r="O138" s="7">
        <v>13.6</v>
      </c>
    </row>
    <row r="139" spans="15:15" x14ac:dyDescent="0.3">
      <c r="O139" s="7">
        <v>13.7</v>
      </c>
    </row>
    <row r="140" spans="15:15" x14ac:dyDescent="0.3">
      <c r="O140" s="7">
        <v>13.8</v>
      </c>
    </row>
    <row r="141" spans="15:15" x14ac:dyDescent="0.3">
      <c r="O141" s="7">
        <v>13.9</v>
      </c>
    </row>
    <row r="142" spans="15:15" x14ac:dyDescent="0.3">
      <c r="O142" s="7">
        <v>14</v>
      </c>
    </row>
    <row r="143" spans="15:15" x14ac:dyDescent="0.3">
      <c r="O143" s="7">
        <v>14.1</v>
      </c>
    </row>
    <row r="144" spans="15:15" x14ac:dyDescent="0.3">
      <c r="O144" s="7">
        <v>14.2</v>
      </c>
    </row>
    <row r="145" spans="15:15" x14ac:dyDescent="0.3">
      <c r="O145" s="7">
        <v>14.3</v>
      </c>
    </row>
    <row r="146" spans="15:15" x14ac:dyDescent="0.3">
      <c r="O146" s="7">
        <v>14.4</v>
      </c>
    </row>
    <row r="147" spans="15:15" x14ac:dyDescent="0.3">
      <c r="O147" s="7">
        <v>14.5</v>
      </c>
    </row>
    <row r="148" spans="15:15" x14ac:dyDescent="0.3">
      <c r="O148" s="7">
        <v>14.6</v>
      </c>
    </row>
    <row r="149" spans="15:15" x14ac:dyDescent="0.3">
      <c r="O149" s="7">
        <v>14.7</v>
      </c>
    </row>
    <row r="150" spans="15:15" x14ac:dyDescent="0.3">
      <c r="O150" s="7">
        <v>14.8</v>
      </c>
    </row>
    <row r="151" spans="15:15" x14ac:dyDescent="0.3">
      <c r="O151" s="7">
        <v>14.9</v>
      </c>
    </row>
    <row r="152" spans="15:15" x14ac:dyDescent="0.3">
      <c r="O152" s="7">
        <v>15</v>
      </c>
    </row>
    <row r="153" spans="15:15" x14ac:dyDescent="0.3">
      <c r="O153" s="7">
        <v>15.1</v>
      </c>
    </row>
    <row r="154" spans="15:15" x14ac:dyDescent="0.3">
      <c r="O154" s="7">
        <v>15.2</v>
      </c>
    </row>
    <row r="155" spans="15:15" x14ac:dyDescent="0.3">
      <c r="O155" s="7">
        <v>15.3</v>
      </c>
    </row>
    <row r="156" spans="15:15" x14ac:dyDescent="0.3">
      <c r="O156" s="7">
        <v>15.4</v>
      </c>
    </row>
    <row r="157" spans="15:15" x14ac:dyDescent="0.3">
      <c r="O157" s="7">
        <v>15.5</v>
      </c>
    </row>
    <row r="158" spans="15:15" x14ac:dyDescent="0.3">
      <c r="O158" s="7">
        <v>15.6</v>
      </c>
    </row>
    <row r="159" spans="15:15" x14ac:dyDescent="0.3">
      <c r="O159" s="7">
        <v>15.7</v>
      </c>
    </row>
    <row r="160" spans="15:15" x14ac:dyDescent="0.3">
      <c r="O160" s="7">
        <v>15.8</v>
      </c>
    </row>
    <row r="161" spans="15:15" x14ac:dyDescent="0.3">
      <c r="O161" s="7">
        <v>15.9</v>
      </c>
    </row>
    <row r="162" spans="15:15" x14ac:dyDescent="0.3">
      <c r="O162" s="7">
        <v>16</v>
      </c>
    </row>
    <row r="163" spans="15:15" x14ac:dyDescent="0.3">
      <c r="O163" s="7">
        <v>16.100000000000001</v>
      </c>
    </row>
    <row r="164" spans="15:15" x14ac:dyDescent="0.3">
      <c r="O164" s="7">
        <v>16.2</v>
      </c>
    </row>
    <row r="165" spans="15:15" x14ac:dyDescent="0.3">
      <c r="O165" s="7">
        <v>16.3</v>
      </c>
    </row>
    <row r="166" spans="15:15" x14ac:dyDescent="0.3">
      <c r="O166" s="7">
        <v>16.399999999999999</v>
      </c>
    </row>
    <row r="167" spans="15:15" x14ac:dyDescent="0.3">
      <c r="O167" s="7">
        <v>16.5</v>
      </c>
    </row>
    <row r="168" spans="15:15" x14ac:dyDescent="0.3">
      <c r="O168" s="7">
        <v>16.600000000000001</v>
      </c>
    </row>
    <row r="169" spans="15:15" x14ac:dyDescent="0.3">
      <c r="O169" s="7">
        <v>16.7</v>
      </c>
    </row>
    <row r="170" spans="15:15" x14ac:dyDescent="0.3">
      <c r="O170" s="7">
        <v>16.8</v>
      </c>
    </row>
    <row r="171" spans="15:15" x14ac:dyDescent="0.3">
      <c r="O171" s="7">
        <v>16.899999999999999</v>
      </c>
    </row>
    <row r="172" spans="15:15" x14ac:dyDescent="0.3">
      <c r="O172" s="7">
        <v>17</v>
      </c>
    </row>
    <row r="173" spans="15:15" x14ac:dyDescent="0.3">
      <c r="O173" s="7">
        <v>17.100000000000001</v>
      </c>
    </row>
    <row r="174" spans="15:15" x14ac:dyDescent="0.3">
      <c r="O174" s="7">
        <v>17.2</v>
      </c>
    </row>
    <row r="175" spans="15:15" x14ac:dyDescent="0.3">
      <c r="O175" s="7">
        <v>17.3</v>
      </c>
    </row>
    <row r="176" spans="15:15" x14ac:dyDescent="0.3">
      <c r="O176" s="7">
        <v>17.399999999999999</v>
      </c>
    </row>
    <row r="177" spans="15:15" x14ac:dyDescent="0.3">
      <c r="O177" s="7">
        <v>17.5</v>
      </c>
    </row>
    <row r="178" spans="15:15" x14ac:dyDescent="0.3">
      <c r="O178" s="7">
        <v>17.600000000000001</v>
      </c>
    </row>
    <row r="179" spans="15:15" x14ac:dyDescent="0.3">
      <c r="O179" s="7">
        <v>17.7</v>
      </c>
    </row>
    <row r="180" spans="15:15" x14ac:dyDescent="0.3">
      <c r="O180" s="7">
        <v>17.8</v>
      </c>
    </row>
    <row r="181" spans="15:15" x14ac:dyDescent="0.3">
      <c r="O181" s="7">
        <v>17.899999999999999</v>
      </c>
    </row>
    <row r="182" spans="15:15" x14ac:dyDescent="0.3">
      <c r="O182" s="7">
        <v>18</v>
      </c>
    </row>
    <row r="183" spans="15:15" x14ac:dyDescent="0.3">
      <c r="O183" s="7">
        <v>18.100000000000001</v>
      </c>
    </row>
    <row r="184" spans="15:15" x14ac:dyDescent="0.3">
      <c r="O184" s="7">
        <v>18.2</v>
      </c>
    </row>
    <row r="185" spans="15:15" x14ac:dyDescent="0.3">
      <c r="O185" s="7">
        <v>18.3</v>
      </c>
    </row>
    <row r="186" spans="15:15" x14ac:dyDescent="0.3">
      <c r="O186" s="7">
        <v>18.399999999999999</v>
      </c>
    </row>
    <row r="187" spans="15:15" x14ac:dyDescent="0.3">
      <c r="O187" s="7">
        <v>18.5</v>
      </c>
    </row>
    <row r="188" spans="15:15" x14ac:dyDescent="0.3">
      <c r="O188" s="7">
        <v>18.600000000000001</v>
      </c>
    </row>
    <row r="189" spans="15:15" x14ac:dyDescent="0.3">
      <c r="O189" s="7">
        <v>18.7</v>
      </c>
    </row>
    <row r="190" spans="15:15" x14ac:dyDescent="0.3">
      <c r="O190" s="7">
        <v>18.8</v>
      </c>
    </row>
    <row r="191" spans="15:15" x14ac:dyDescent="0.3">
      <c r="O191" s="7">
        <v>18.899999999999999</v>
      </c>
    </row>
    <row r="192" spans="15:15" x14ac:dyDescent="0.3">
      <c r="O192" s="7">
        <v>19</v>
      </c>
    </row>
    <row r="193" spans="15:15" x14ac:dyDescent="0.3">
      <c r="O193" s="7">
        <v>19.100000000000001</v>
      </c>
    </row>
    <row r="194" spans="15:15" x14ac:dyDescent="0.3">
      <c r="O194" s="7">
        <v>19.2</v>
      </c>
    </row>
    <row r="195" spans="15:15" x14ac:dyDescent="0.3">
      <c r="O195" s="7">
        <v>19.3</v>
      </c>
    </row>
    <row r="196" spans="15:15" x14ac:dyDescent="0.3">
      <c r="O196" s="7">
        <v>19.399999999999999</v>
      </c>
    </row>
    <row r="197" spans="15:15" x14ac:dyDescent="0.3">
      <c r="O197" s="7">
        <v>19.5</v>
      </c>
    </row>
    <row r="198" spans="15:15" x14ac:dyDescent="0.3">
      <c r="O198" s="7">
        <v>19.600000000000001</v>
      </c>
    </row>
    <row r="199" spans="15:15" x14ac:dyDescent="0.3">
      <c r="O199" s="7">
        <v>19.7</v>
      </c>
    </row>
    <row r="200" spans="15:15" x14ac:dyDescent="0.3">
      <c r="O200" s="7">
        <v>19.8</v>
      </c>
    </row>
    <row r="201" spans="15:15" x14ac:dyDescent="0.3">
      <c r="O201" s="7">
        <v>19.899999999999999</v>
      </c>
    </row>
    <row r="202" spans="15:15" x14ac:dyDescent="0.3">
      <c r="O202" s="7">
        <v>20</v>
      </c>
    </row>
    <row r="203" spans="15:15" x14ac:dyDescent="0.3">
      <c r="O203" s="7">
        <v>20.100000000000001</v>
      </c>
    </row>
    <row r="204" spans="15:15" x14ac:dyDescent="0.3">
      <c r="O204" s="7">
        <v>20.2</v>
      </c>
    </row>
    <row r="205" spans="15:15" x14ac:dyDescent="0.3">
      <c r="O205" s="7">
        <v>20.3</v>
      </c>
    </row>
    <row r="206" spans="15:15" x14ac:dyDescent="0.3">
      <c r="O206" s="7">
        <v>20.399999999999999</v>
      </c>
    </row>
    <row r="207" spans="15:15" x14ac:dyDescent="0.3">
      <c r="O207" s="7">
        <v>20.5</v>
      </c>
    </row>
    <row r="208" spans="15:15" x14ac:dyDescent="0.3">
      <c r="O208" s="7">
        <v>20.6</v>
      </c>
    </row>
    <row r="209" spans="15:15" x14ac:dyDescent="0.3">
      <c r="O209" s="7">
        <v>20.7</v>
      </c>
    </row>
    <row r="210" spans="15:15" x14ac:dyDescent="0.3">
      <c r="O210" s="7">
        <v>20.8</v>
      </c>
    </row>
    <row r="211" spans="15:15" x14ac:dyDescent="0.3">
      <c r="O211" s="7">
        <v>20.9</v>
      </c>
    </row>
    <row r="212" spans="15:15" x14ac:dyDescent="0.3">
      <c r="O212" s="7">
        <v>21</v>
      </c>
    </row>
    <row r="213" spans="15:15" x14ac:dyDescent="0.3">
      <c r="O213" s="7">
        <v>21.1</v>
      </c>
    </row>
    <row r="214" spans="15:15" x14ac:dyDescent="0.3">
      <c r="O214" s="7">
        <v>21.2</v>
      </c>
    </row>
    <row r="215" spans="15:15" x14ac:dyDescent="0.3">
      <c r="O215" s="7">
        <v>21.3</v>
      </c>
    </row>
    <row r="216" spans="15:15" x14ac:dyDescent="0.3">
      <c r="O216" s="7">
        <v>21.4</v>
      </c>
    </row>
    <row r="217" spans="15:15" x14ac:dyDescent="0.3">
      <c r="O217" s="7">
        <v>21.5</v>
      </c>
    </row>
    <row r="218" spans="15:15" x14ac:dyDescent="0.3">
      <c r="O218" s="7">
        <v>21.6</v>
      </c>
    </row>
    <row r="219" spans="15:15" x14ac:dyDescent="0.3">
      <c r="O219" s="7">
        <v>21.7</v>
      </c>
    </row>
    <row r="220" spans="15:15" x14ac:dyDescent="0.3">
      <c r="O220" s="7">
        <v>21.8</v>
      </c>
    </row>
    <row r="221" spans="15:15" x14ac:dyDescent="0.3">
      <c r="O221" s="7">
        <v>21.9</v>
      </c>
    </row>
    <row r="222" spans="15:15" x14ac:dyDescent="0.3">
      <c r="O222" s="7">
        <v>22</v>
      </c>
    </row>
    <row r="223" spans="15:15" x14ac:dyDescent="0.3">
      <c r="O223" s="7">
        <v>22.1</v>
      </c>
    </row>
    <row r="224" spans="15:15" x14ac:dyDescent="0.3">
      <c r="O224" s="7">
        <v>22.2</v>
      </c>
    </row>
    <row r="225" spans="15:15" x14ac:dyDescent="0.3">
      <c r="O225" s="7">
        <v>22.3</v>
      </c>
    </row>
    <row r="226" spans="15:15" x14ac:dyDescent="0.3">
      <c r="O226" s="7">
        <v>22.4</v>
      </c>
    </row>
    <row r="227" spans="15:15" x14ac:dyDescent="0.3">
      <c r="O227" s="7">
        <v>22.5</v>
      </c>
    </row>
    <row r="228" spans="15:15" x14ac:dyDescent="0.3">
      <c r="O228" s="7">
        <v>22.6</v>
      </c>
    </row>
    <row r="229" spans="15:15" x14ac:dyDescent="0.3">
      <c r="O229" s="7">
        <v>22.7</v>
      </c>
    </row>
    <row r="230" spans="15:15" x14ac:dyDescent="0.3">
      <c r="O230" s="7">
        <v>22.8</v>
      </c>
    </row>
    <row r="231" spans="15:15" x14ac:dyDescent="0.3">
      <c r="O231" s="7">
        <v>22.9</v>
      </c>
    </row>
    <row r="232" spans="15:15" x14ac:dyDescent="0.3">
      <c r="O232" s="7">
        <v>23</v>
      </c>
    </row>
    <row r="233" spans="15:15" x14ac:dyDescent="0.3">
      <c r="O233" s="7">
        <v>23.1</v>
      </c>
    </row>
    <row r="234" spans="15:15" x14ac:dyDescent="0.3">
      <c r="O234" s="7">
        <v>23.2</v>
      </c>
    </row>
    <row r="235" spans="15:15" x14ac:dyDescent="0.3">
      <c r="O235" s="7">
        <v>23.3</v>
      </c>
    </row>
    <row r="236" spans="15:15" x14ac:dyDescent="0.3">
      <c r="O236" s="7">
        <v>23.4</v>
      </c>
    </row>
    <row r="237" spans="15:15" x14ac:dyDescent="0.3">
      <c r="O237" s="7">
        <v>23.5</v>
      </c>
    </row>
    <row r="238" spans="15:15" x14ac:dyDescent="0.3">
      <c r="O238" s="7">
        <v>23.6</v>
      </c>
    </row>
    <row r="239" spans="15:15" x14ac:dyDescent="0.3">
      <c r="O239" s="7">
        <v>23.7</v>
      </c>
    </row>
    <row r="240" spans="15:15" x14ac:dyDescent="0.3">
      <c r="O240" s="7">
        <v>23.8</v>
      </c>
    </row>
    <row r="241" spans="15:15" x14ac:dyDescent="0.3">
      <c r="O241" s="7">
        <v>23.9</v>
      </c>
    </row>
    <row r="242" spans="15:15" x14ac:dyDescent="0.3">
      <c r="O242" s="7">
        <v>24</v>
      </c>
    </row>
    <row r="243" spans="15:15" x14ac:dyDescent="0.3">
      <c r="O243" s="7">
        <v>24.1</v>
      </c>
    </row>
    <row r="244" spans="15:15" x14ac:dyDescent="0.3">
      <c r="O244" s="7">
        <v>24.2</v>
      </c>
    </row>
    <row r="245" spans="15:15" x14ac:dyDescent="0.3">
      <c r="O245" s="7">
        <v>24.3</v>
      </c>
    </row>
    <row r="246" spans="15:15" x14ac:dyDescent="0.3">
      <c r="O246" s="7">
        <v>24.4</v>
      </c>
    </row>
    <row r="247" spans="15:15" x14ac:dyDescent="0.3">
      <c r="O247" s="7">
        <v>24.5</v>
      </c>
    </row>
    <row r="248" spans="15:15" x14ac:dyDescent="0.3">
      <c r="O248" s="7">
        <v>24.6</v>
      </c>
    </row>
    <row r="249" spans="15:15" x14ac:dyDescent="0.3">
      <c r="O249" s="7">
        <v>24.7</v>
      </c>
    </row>
    <row r="250" spans="15:15" x14ac:dyDescent="0.3">
      <c r="O250" s="7">
        <v>24.8</v>
      </c>
    </row>
    <row r="251" spans="15:15" x14ac:dyDescent="0.3">
      <c r="O251" s="7">
        <v>24.9</v>
      </c>
    </row>
    <row r="252" spans="15:15" x14ac:dyDescent="0.3">
      <c r="O252" s="7">
        <v>25</v>
      </c>
    </row>
    <row r="253" spans="15:15" x14ac:dyDescent="0.3">
      <c r="O253" s="7">
        <v>25.1</v>
      </c>
    </row>
    <row r="254" spans="15:15" x14ac:dyDescent="0.3">
      <c r="O254" s="7">
        <v>25.2</v>
      </c>
    </row>
    <row r="255" spans="15:15" x14ac:dyDescent="0.3">
      <c r="O255" s="7">
        <v>25.3</v>
      </c>
    </row>
    <row r="256" spans="15:15" x14ac:dyDescent="0.3">
      <c r="O256" s="7">
        <v>25.4</v>
      </c>
    </row>
    <row r="257" spans="15:15" x14ac:dyDescent="0.3">
      <c r="O257" s="7">
        <v>25.5</v>
      </c>
    </row>
    <row r="258" spans="15:15" x14ac:dyDescent="0.3">
      <c r="O258" s="7">
        <v>25.6</v>
      </c>
    </row>
    <row r="259" spans="15:15" x14ac:dyDescent="0.3">
      <c r="O259" s="7">
        <v>25.7</v>
      </c>
    </row>
    <row r="260" spans="15:15" x14ac:dyDescent="0.3">
      <c r="O260" s="7">
        <v>25.8</v>
      </c>
    </row>
    <row r="261" spans="15:15" x14ac:dyDescent="0.3">
      <c r="O261" s="7">
        <v>25.9</v>
      </c>
    </row>
    <row r="262" spans="15:15" x14ac:dyDescent="0.3">
      <c r="O262" s="7">
        <v>26</v>
      </c>
    </row>
    <row r="263" spans="15:15" x14ac:dyDescent="0.3">
      <c r="O263" s="7">
        <v>26.1</v>
      </c>
    </row>
    <row r="264" spans="15:15" x14ac:dyDescent="0.3">
      <c r="O264" s="7">
        <v>26.2</v>
      </c>
    </row>
    <row r="265" spans="15:15" x14ac:dyDescent="0.3">
      <c r="O265" s="7">
        <v>26.3</v>
      </c>
    </row>
    <row r="266" spans="15:15" x14ac:dyDescent="0.3">
      <c r="O266" s="7">
        <v>26.4</v>
      </c>
    </row>
    <row r="267" spans="15:15" x14ac:dyDescent="0.3">
      <c r="O267" s="7">
        <v>26.5</v>
      </c>
    </row>
    <row r="268" spans="15:15" x14ac:dyDescent="0.3">
      <c r="O268" s="7">
        <v>26.6</v>
      </c>
    </row>
    <row r="269" spans="15:15" x14ac:dyDescent="0.3">
      <c r="O269" s="7">
        <v>26.7</v>
      </c>
    </row>
    <row r="270" spans="15:15" x14ac:dyDescent="0.3">
      <c r="O270" s="7">
        <v>26.8</v>
      </c>
    </row>
    <row r="271" spans="15:15" x14ac:dyDescent="0.3">
      <c r="O271" s="7">
        <v>26.9</v>
      </c>
    </row>
    <row r="272" spans="15:15" x14ac:dyDescent="0.3">
      <c r="O272" s="7">
        <v>27</v>
      </c>
    </row>
    <row r="273" spans="15:15" x14ac:dyDescent="0.3">
      <c r="O273" s="7">
        <v>27.1</v>
      </c>
    </row>
    <row r="274" spans="15:15" x14ac:dyDescent="0.3">
      <c r="O274" s="7">
        <v>27.2</v>
      </c>
    </row>
    <row r="275" spans="15:15" x14ac:dyDescent="0.3">
      <c r="O275" s="7">
        <v>27.3</v>
      </c>
    </row>
    <row r="276" spans="15:15" x14ac:dyDescent="0.3">
      <c r="O276" s="7">
        <v>27.4</v>
      </c>
    </row>
    <row r="277" spans="15:15" x14ac:dyDescent="0.3">
      <c r="O277" s="7">
        <v>27.5</v>
      </c>
    </row>
    <row r="278" spans="15:15" x14ac:dyDescent="0.3">
      <c r="O278" s="7">
        <v>27.6</v>
      </c>
    </row>
    <row r="279" spans="15:15" x14ac:dyDescent="0.3">
      <c r="O279" s="7">
        <v>27.7</v>
      </c>
    </row>
    <row r="280" spans="15:15" x14ac:dyDescent="0.3">
      <c r="O280" s="7">
        <v>27.8</v>
      </c>
    </row>
    <row r="281" spans="15:15" x14ac:dyDescent="0.3">
      <c r="O281" s="7">
        <v>27.9</v>
      </c>
    </row>
    <row r="282" spans="15:15" x14ac:dyDescent="0.3">
      <c r="O282" s="7">
        <v>28</v>
      </c>
    </row>
    <row r="283" spans="15:15" x14ac:dyDescent="0.3">
      <c r="O283" s="7">
        <v>28.1</v>
      </c>
    </row>
    <row r="284" spans="15:15" x14ac:dyDescent="0.3">
      <c r="O284" s="7">
        <v>28.2</v>
      </c>
    </row>
    <row r="285" spans="15:15" x14ac:dyDescent="0.3">
      <c r="O285" s="7">
        <v>28.3</v>
      </c>
    </row>
    <row r="286" spans="15:15" x14ac:dyDescent="0.3">
      <c r="O286" s="7">
        <v>28.4</v>
      </c>
    </row>
    <row r="287" spans="15:15" x14ac:dyDescent="0.3">
      <c r="O287" s="7">
        <v>28.5</v>
      </c>
    </row>
    <row r="288" spans="15:15" x14ac:dyDescent="0.3">
      <c r="O288" s="7">
        <v>28.6</v>
      </c>
    </row>
    <row r="289" spans="15:15" x14ac:dyDescent="0.3">
      <c r="O289" s="7">
        <v>28.7</v>
      </c>
    </row>
    <row r="290" spans="15:15" x14ac:dyDescent="0.3">
      <c r="O290" s="7">
        <v>28.8</v>
      </c>
    </row>
    <row r="291" spans="15:15" x14ac:dyDescent="0.3">
      <c r="O291" s="7">
        <v>28.9</v>
      </c>
    </row>
    <row r="292" spans="15:15" x14ac:dyDescent="0.3">
      <c r="O292" s="7">
        <v>29</v>
      </c>
    </row>
    <row r="293" spans="15:15" x14ac:dyDescent="0.3">
      <c r="O293" s="7">
        <v>29.1</v>
      </c>
    </row>
    <row r="294" spans="15:15" x14ac:dyDescent="0.3">
      <c r="O294" s="7">
        <v>29.2</v>
      </c>
    </row>
    <row r="295" spans="15:15" x14ac:dyDescent="0.3">
      <c r="O295" s="7">
        <v>29.3</v>
      </c>
    </row>
    <row r="296" spans="15:15" x14ac:dyDescent="0.3">
      <c r="O296" s="7">
        <v>29.4</v>
      </c>
    </row>
    <row r="297" spans="15:15" x14ac:dyDescent="0.3">
      <c r="O297" s="7">
        <v>29.5</v>
      </c>
    </row>
    <row r="298" spans="15:15" x14ac:dyDescent="0.3">
      <c r="O298" s="7">
        <v>29.6</v>
      </c>
    </row>
    <row r="299" spans="15:15" x14ac:dyDescent="0.3">
      <c r="O299" s="7">
        <v>29.7</v>
      </c>
    </row>
    <row r="300" spans="15:15" x14ac:dyDescent="0.3">
      <c r="O300" s="7">
        <v>29.8</v>
      </c>
    </row>
    <row r="301" spans="15:15" x14ac:dyDescent="0.3">
      <c r="O301" s="7">
        <v>29.9</v>
      </c>
    </row>
    <row r="302" spans="15:15" x14ac:dyDescent="0.3">
      <c r="O302" s="7">
        <v>30</v>
      </c>
    </row>
    <row r="303" spans="15:15" x14ac:dyDescent="0.3">
      <c r="O303" s="7">
        <v>30.1</v>
      </c>
    </row>
    <row r="304" spans="15:15" x14ac:dyDescent="0.3">
      <c r="O304" s="7">
        <v>30.2</v>
      </c>
    </row>
    <row r="305" spans="15:15" x14ac:dyDescent="0.3">
      <c r="O305" s="7">
        <v>30.3</v>
      </c>
    </row>
    <row r="306" spans="15:15" x14ac:dyDescent="0.3">
      <c r="O306" s="7">
        <v>30.4</v>
      </c>
    </row>
    <row r="307" spans="15:15" x14ac:dyDescent="0.3">
      <c r="O307" s="7">
        <v>30.5</v>
      </c>
    </row>
    <row r="308" spans="15:15" x14ac:dyDescent="0.3">
      <c r="O308" s="7">
        <v>30.6</v>
      </c>
    </row>
    <row r="309" spans="15:15" x14ac:dyDescent="0.3">
      <c r="O309" s="7">
        <v>30.7</v>
      </c>
    </row>
    <row r="310" spans="15:15" x14ac:dyDescent="0.3">
      <c r="O310" s="7">
        <v>30.8</v>
      </c>
    </row>
    <row r="311" spans="15:15" x14ac:dyDescent="0.3">
      <c r="O311" s="7">
        <v>30.9</v>
      </c>
    </row>
    <row r="312" spans="15:15" x14ac:dyDescent="0.3">
      <c r="O312" s="7">
        <v>31</v>
      </c>
    </row>
    <row r="313" spans="15:15" x14ac:dyDescent="0.3">
      <c r="O313" s="7">
        <v>31.1</v>
      </c>
    </row>
    <row r="314" spans="15:15" x14ac:dyDescent="0.3">
      <c r="O314" s="7">
        <v>31.2</v>
      </c>
    </row>
    <row r="315" spans="15:15" x14ac:dyDescent="0.3">
      <c r="O315" s="7">
        <v>31.3</v>
      </c>
    </row>
    <row r="316" spans="15:15" x14ac:dyDescent="0.3">
      <c r="O316" s="7">
        <v>31.4</v>
      </c>
    </row>
    <row r="317" spans="15:15" x14ac:dyDescent="0.3">
      <c r="O317" s="7">
        <v>31.5</v>
      </c>
    </row>
    <row r="318" spans="15:15" x14ac:dyDescent="0.3">
      <c r="O318" s="7">
        <v>31.6</v>
      </c>
    </row>
    <row r="319" spans="15:15" x14ac:dyDescent="0.3">
      <c r="O319" s="7">
        <v>31.7</v>
      </c>
    </row>
    <row r="320" spans="15:15" x14ac:dyDescent="0.3">
      <c r="O320" s="7">
        <v>31.8</v>
      </c>
    </row>
    <row r="321" spans="15:15" x14ac:dyDescent="0.3">
      <c r="O321" s="7">
        <v>31.9</v>
      </c>
    </row>
    <row r="322" spans="15:15" x14ac:dyDescent="0.3">
      <c r="O322" s="7">
        <v>32</v>
      </c>
    </row>
    <row r="323" spans="15:15" x14ac:dyDescent="0.3">
      <c r="O323" s="7">
        <v>32.1</v>
      </c>
    </row>
    <row r="324" spans="15:15" x14ac:dyDescent="0.3">
      <c r="O324" s="7">
        <v>32.200000000000003</v>
      </c>
    </row>
    <row r="325" spans="15:15" x14ac:dyDescent="0.3">
      <c r="O325" s="7">
        <v>32.299999999999997</v>
      </c>
    </row>
    <row r="326" spans="15:15" x14ac:dyDescent="0.3">
      <c r="O326" s="7">
        <v>32.4</v>
      </c>
    </row>
    <row r="327" spans="15:15" x14ac:dyDescent="0.3">
      <c r="O327" s="7">
        <v>32.5</v>
      </c>
    </row>
    <row r="328" spans="15:15" x14ac:dyDescent="0.3">
      <c r="O328" s="7">
        <v>32.6</v>
      </c>
    </row>
    <row r="329" spans="15:15" x14ac:dyDescent="0.3">
      <c r="O329" s="7">
        <v>32.700000000000003</v>
      </c>
    </row>
    <row r="330" spans="15:15" x14ac:dyDescent="0.3">
      <c r="O330" s="7">
        <v>32.799999999999997</v>
      </c>
    </row>
    <row r="331" spans="15:15" x14ac:dyDescent="0.3">
      <c r="O331" s="7">
        <v>32.9</v>
      </c>
    </row>
    <row r="332" spans="15:15" x14ac:dyDescent="0.3">
      <c r="O332" s="7">
        <v>33</v>
      </c>
    </row>
    <row r="333" spans="15:15" x14ac:dyDescent="0.3">
      <c r="O333" s="7">
        <v>33.1</v>
      </c>
    </row>
    <row r="334" spans="15:15" x14ac:dyDescent="0.3">
      <c r="O334" s="7">
        <v>33.200000000000003</v>
      </c>
    </row>
    <row r="335" spans="15:15" x14ac:dyDescent="0.3">
      <c r="O335" s="7">
        <v>33.299999999999997</v>
      </c>
    </row>
    <row r="336" spans="15:15" x14ac:dyDescent="0.3">
      <c r="O336" s="7">
        <v>33.4</v>
      </c>
    </row>
    <row r="337" spans="15:15" x14ac:dyDescent="0.3">
      <c r="O337" s="7">
        <v>33.5</v>
      </c>
    </row>
    <row r="338" spans="15:15" x14ac:dyDescent="0.3">
      <c r="O338" s="7">
        <v>33.6</v>
      </c>
    </row>
    <row r="339" spans="15:15" x14ac:dyDescent="0.3">
      <c r="O339" s="7">
        <v>33.700000000000003</v>
      </c>
    </row>
    <row r="340" spans="15:15" x14ac:dyDescent="0.3">
      <c r="O340" s="7">
        <v>33.799999999999997</v>
      </c>
    </row>
    <row r="341" spans="15:15" x14ac:dyDescent="0.3">
      <c r="O341" s="7">
        <v>33.9</v>
      </c>
    </row>
    <row r="342" spans="15:15" x14ac:dyDescent="0.3">
      <c r="O342" s="7">
        <v>34</v>
      </c>
    </row>
    <row r="343" spans="15:15" x14ac:dyDescent="0.3">
      <c r="O343" s="7">
        <v>34.1</v>
      </c>
    </row>
    <row r="344" spans="15:15" x14ac:dyDescent="0.3">
      <c r="O344" s="7">
        <v>34.200000000000003</v>
      </c>
    </row>
    <row r="345" spans="15:15" x14ac:dyDescent="0.3">
      <c r="O345" s="7">
        <v>34.299999999999997</v>
      </c>
    </row>
    <row r="346" spans="15:15" x14ac:dyDescent="0.3">
      <c r="O346" s="7">
        <v>34.4</v>
      </c>
    </row>
    <row r="347" spans="15:15" x14ac:dyDescent="0.3">
      <c r="O347" s="7">
        <v>34.5</v>
      </c>
    </row>
    <row r="348" spans="15:15" x14ac:dyDescent="0.3">
      <c r="O348" s="7">
        <v>34.6</v>
      </c>
    </row>
    <row r="349" spans="15:15" x14ac:dyDescent="0.3">
      <c r="O349" s="7">
        <v>34.700000000000003</v>
      </c>
    </row>
    <row r="350" spans="15:15" x14ac:dyDescent="0.3">
      <c r="O350" s="7">
        <v>34.799999999999997</v>
      </c>
    </row>
    <row r="351" spans="15:15" x14ac:dyDescent="0.3">
      <c r="O351" s="7">
        <v>34.9</v>
      </c>
    </row>
    <row r="352" spans="15:15" x14ac:dyDescent="0.3">
      <c r="O352" s="7">
        <v>35</v>
      </c>
    </row>
    <row r="353" spans="15:15" x14ac:dyDescent="0.3">
      <c r="O353" s="7">
        <v>35.1</v>
      </c>
    </row>
    <row r="354" spans="15:15" x14ac:dyDescent="0.3">
      <c r="O354" s="7">
        <v>35.200000000000003</v>
      </c>
    </row>
    <row r="355" spans="15:15" x14ac:dyDescent="0.3">
      <c r="O355" s="7">
        <v>35.299999999999997</v>
      </c>
    </row>
    <row r="356" spans="15:15" x14ac:dyDescent="0.3">
      <c r="O356" s="7">
        <v>35.4</v>
      </c>
    </row>
    <row r="357" spans="15:15" x14ac:dyDescent="0.3">
      <c r="O357" s="7">
        <v>35.5</v>
      </c>
    </row>
    <row r="358" spans="15:15" x14ac:dyDescent="0.3">
      <c r="O358" s="7">
        <v>35.6</v>
      </c>
    </row>
    <row r="359" spans="15:15" x14ac:dyDescent="0.3">
      <c r="O359" s="7">
        <v>35.700000000000003</v>
      </c>
    </row>
    <row r="360" spans="15:15" x14ac:dyDescent="0.3">
      <c r="O360" s="7">
        <v>35.799999999999997</v>
      </c>
    </row>
    <row r="361" spans="15:15" x14ac:dyDescent="0.3">
      <c r="O361" s="7">
        <v>35.9</v>
      </c>
    </row>
    <row r="362" spans="15:15" x14ac:dyDescent="0.3">
      <c r="O362" s="7">
        <v>36</v>
      </c>
    </row>
    <row r="363" spans="15:15" x14ac:dyDescent="0.3">
      <c r="O363" s="7">
        <v>36.1</v>
      </c>
    </row>
    <row r="364" spans="15:15" x14ac:dyDescent="0.3">
      <c r="O364" s="7">
        <v>36.200000000000003</v>
      </c>
    </row>
    <row r="365" spans="15:15" x14ac:dyDescent="0.3">
      <c r="O365" s="7">
        <v>36.299999999999997</v>
      </c>
    </row>
    <row r="366" spans="15:15" x14ac:dyDescent="0.3">
      <c r="O366" s="7">
        <v>36.4</v>
      </c>
    </row>
    <row r="367" spans="15:15" x14ac:dyDescent="0.3">
      <c r="O367" s="7">
        <v>36.5</v>
      </c>
    </row>
    <row r="368" spans="15:15" x14ac:dyDescent="0.3">
      <c r="O368" s="7">
        <v>36.6</v>
      </c>
    </row>
    <row r="369" spans="15:15" x14ac:dyDescent="0.3">
      <c r="O369" s="7">
        <v>36.700000000000003</v>
      </c>
    </row>
    <row r="370" spans="15:15" x14ac:dyDescent="0.3">
      <c r="O370" s="7">
        <v>36.799999999999997</v>
      </c>
    </row>
    <row r="371" spans="15:15" x14ac:dyDescent="0.3">
      <c r="O371" s="7">
        <v>36.9</v>
      </c>
    </row>
    <row r="372" spans="15:15" x14ac:dyDescent="0.3">
      <c r="O372" s="7">
        <v>37</v>
      </c>
    </row>
    <row r="373" spans="15:15" x14ac:dyDescent="0.3">
      <c r="O373" s="7">
        <v>37.1</v>
      </c>
    </row>
    <row r="374" spans="15:15" x14ac:dyDescent="0.3">
      <c r="O374" s="7">
        <v>37.200000000000003</v>
      </c>
    </row>
    <row r="375" spans="15:15" x14ac:dyDescent="0.3">
      <c r="O375" s="7">
        <v>37.299999999999997</v>
      </c>
    </row>
    <row r="376" spans="15:15" x14ac:dyDescent="0.3">
      <c r="O376" s="7">
        <v>37.4</v>
      </c>
    </row>
    <row r="377" spans="15:15" x14ac:dyDescent="0.3">
      <c r="O377" s="7">
        <v>37.5</v>
      </c>
    </row>
    <row r="378" spans="15:15" x14ac:dyDescent="0.3">
      <c r="O378" s="7">
        <v>37.6</v>
      </c>
    </row>
    <row r="379" spans="15:15" x14ac:dyDescent="0.3">
      <c r="O379" s="7">
        <v>37.700000000000003</v>
      </c>
    </row>
    <row r="380" spans="15:15" x14ac:dyDescent="0.3">
      <c r="O380" s="7">
        <v>37.799999999999997</v>
      </c>
    </row>
    <row r="381" spans="15:15" x14ac:dyDescent="0.3">
      <c r="O381" s="7">
        <v>37.9</v>
      </c>
    </row>
    <row r="382" spans="15:15" x14ac:dyDescent="0.3">
      <c r="O382" s="7">
        <v>38</v>
      </c>
    </row>
    <row r="383" spans="15:15" x14ac:dyDescent="0.3">
      <c r="O383" s="7">
        <v>38.1</v>
      </c>
    </row>
    <row r="384" spans="15:15" x14ac:dyDescent="0.3">
      <c r="O384" s="7">
        <v>38.200000000000003</v>
      </c>
    </row>
    <row r="385" spans="15:15" x14ac:dyDescent="0.3">
      <c r="O385" s="7">
        <v>38.299999999999997</v>
      </c>
    </row>
    <row r="386" spans="15:15" x14ac:dyDescent="0.3">
      <c r="O386" s="7">
        <v>38.4</v>
      </c>
    </row>
    <row r="387" spans="15:15" x14ac:dyDescent="0.3">
      <c r="O387" s="7">
        <v>38.5</v>
      </c>
    </row>
    <row r="388" spans="15:15" x14ac:dyDescent="0.3">
      <c r="O388" s="7">
        <v>38.6</v>
      </c>
    </row>
    <row r="389" spans="15:15" x14ac:dyDescent="0.3">
      <c r="O389" s="7">
        <v>38.700000000000003</v>
      </c>
    </row>
    <row r="390" spans="15:15" x14ac:dyDescent="0.3">
      <c r="O390" s="7">
        <v>38.799999999999997</v>
      </c>
    </row>
    <row r="391" spans="15:15" x14ac:dyDescent="0.3">
      <c r="O391" s="7">
        <v>38.9</v>
      </c>
    </row>
    <row r="392" spans="15:15" x14ac:dyDescent="0.3">
      <c r="O392" s="7">
        <v>39</v>
      </c>
    </row>
    <row r="393" spans="15:15" x14ac:dyDescent="0.3">
      <c r="O393" s="7">
        <v>39.1</v>
      </c>
    </row>
    <row r="394" spans="15:15" x14ac:dyDescent="0.3">
      <c r="O394" s="7">
        <v>39.200000000000003</v>
      </c>
    </row>
    <row r="395" spans="15:15" x14ac:dyDescent="0.3">
      <c r="O395" s="7">
        <v>39.299999999999997</v>
      </c>
    </row>
    <row r="396" spans="15:15" x14ac:dyDescent="0.3">
      <c r="O396" s="7">
        <v>39.4</v>
      </c>
    </row>
    <row r="397" spans="15:15" x14ac:dyDescent="0.3">
      <c r="O397" s="7">
        <v>39.5</v>
      </c>
    </row>
    <row r="398" spans="15:15" x14ac:dyDescent="0.3">
      <c r="O398" s="7">
        <v>39.6</v>
      </c>
    </row>
    <row r="399" spans="15:15" x14ac:dyDescent="0.3">
      <c r="O399" s="7">
        <v>39.700000000000003</v>
      </c>
    </row>
    <row r="400" spans="15:15" x14ac:dyDescent="0.3">
      <c r="O400" s="7">
        <v>39.799999999999997</v>
      </c>
    </row>
    <row r="401" spans="15:15" x14ac:dyDescent="0.3">
      <c r="O401" s="7">
        <v>39.9</v>
      </c>
    </row>
    <row r="402" spans="15:15" x14ac:dyDescent="0.3">
      <c r="O402" s="7">
        <v>40</v>
      </c>
    </row>
    <row r="403" spans="15:15" x14ac:dyDescent="0.3">
      <c r="O403" s="7">
        <v>40.1</v>
      </c>
    </row>
    <row r="404" spans="15:15" x14ac:dyDescent="0.3">
      <c r="O404" s="7">
        <v>40.200000000000003</v>
      </c>
    </row>
    <row r="405" spans="15:15" x14ac:dyDescent="0.3">
      <c r="O405" s="7">
        <v>40.299999999999997</v>
      </c>
    </row>
    <row r="406" spans="15:15" x14ac:dyDescent="0.3">
      <c r="O406" s="7">
        <v>40.4</v>
      </c>
    </row>
    <row r="407" spans="15:15" x14ac:dyDescent="0.3">
      <c r="O407" s="7">
        <v>40.5</v>
      </c>
    </row>
    <row r="408" spans="15:15" x14ac:dyDescent="0.3">
      <c r="O408" s="7">
        <v>40.6</v>
      </c>
    </row>
    <row r="409" spans="15:15" x14ac:dyDescent="0.3">
      <c r="O409" s="7">
        <v>40.700000000000003</v>
      </c>
    </row>
    <row r="410" spans="15:15" x14ac:dyDescent="0.3">
      <c r="O410" s="7">
        <v>40.799999999999997</v>
      </c>
    </row>
    <row r="411" spans="15:15" x14ac:dyDescent="0.3">
      <c r="O411" s="7">
        <v>40.9</v>
      </c>
    </row>
    <row r="412" spans="15:15" x14ac:dyDescent="0.3">
      <c r="O412" s="7">
        <v>41</v>
      </c>
    </row>
    <row r="413" spans="15:15" x14ac:dyDescent="0.3">
      <c r="O413" s="7">
        <v>41.1</v>
      </c>
    </row>
    <row r="414" spans="15:15" x14ac:dyDescent="0.3">
      <c r="O414" s="7">
        <v>41.2</v>
      </c>
    </row>
    <row r="415" spans="15:15" x14ac:dyDescent="0.3">
      <c r="O415" s="7">
        <v>41.3</v>
      </c>
    </row>
    <row r="416" spans="15:15" x14ac:dyDescent="0.3">
      <c r="O416" s="7">
        <v>41.4</v>
      </c>
    </row>
    <row r="417" spans="15:15" x14ac:dyDescent="0.3">
      <c r="O417" s="7">
        <v>41.5</v>
      </c>
    </row>
    <row r="418" spans="15:15" x14ac:dyDescent="0.3">
      <c r="O418" s="7">
        <v>41.6</v>
      </c>
    </row>
    <row r="419" spans="15:15" x14ac:dyDescent="0.3">
      <c r="O419" s="7">
        <v>41.7</v>
      </c>
    </row>
    <row r="420" spans="15:15" x14ac:dyDescent="0.3">
      <c r="O420" s="7">
        <v>41.8</v>
      </c>
    </row>
    <row r="421" spans="15:15" x14ac:dyDescent="0.3">
      <c r="O421" s="7">
        <v>41.9</v>
      </c>
    </row>
    <row r="422" spans="15:15" x14ac:dyDescent="0.3">
      <c r="O422" s="7">
        <v>42</v>
      </c>
    </row>
    <row r="423" spans="15:15" x14ac:dyDescent="0.3">
      <c r="O423" s="7">
        <v>42.1</v>
      </c>
    </row>
    <row r="424" spans="15:15" x14ac:dyDescent="0.3">
      <c r="O424" s="7">
        <v>42.2</v>
      </c>
    </row>
    <row r="425" spans="15:15" x14ac:dyDescent="0.3">
      <c r="O425" s="7">
        <v>42.3</v>
      </c>
    </row>
    <row r="426" spans="15:15" x14ac:dyDescent="0.3">
      <c r="O426" s="7">
        <v>42.4</v>
      </c>
    </row>
    <row r="427" spans="15:15" x14ac:dyDescent="0.3">
      <c r="O427" s="7">
        <v>42.5</v>
      </c>
    </row>
    <row r="428" spans="15:15" x14ac:dyDescent="0.3">
      <c r="O428" s="7">
        <v>42.6</v>
      </c>
    </row>
    <row r="429" spans="15:15" x14ac:dyDescent="0.3">
      <c r="O429" s="7">
        <v>42.7</v>
      </c>
    </row>
    <row r="430" spans="15:15" x14ac:dyDescent="0.3">
      <c r="O430" s="7">
        <v>42.8</v>
      </c>
    </row>
    <row r="431" spans="15:15" x14ac:dyDescent="0.3">
      <c r="O431" s="7">
        <v>42.9</v>
      </c>
    </row>
    <row r="432" spans="15:15" x14ac:dyDescent="0.3">
      <c r="O432" s="7">
        <v>43</v>
      </c>
    </row>
    <row r="433" spans="15:15" x14ac:dyDescent="0.3">
      <c r="O433" s="7">
        <v>43.1</v>
      </c>
    </row>
    <row r="434" spans="15:15" x14ac:dyDescent="0.3">
      <c r="O434" s="7">
        <v>43.2</v>
      </c>
    </row>
    <row r="435" spans="15:15" x14ac:dyDescent="0.3">
      <c r="O435" s="7">
        <v>43.3</v>
      </c>
    </row>
    <row r="436" spans="15:15" x14ac:dyDescent="0.3">
      <c r="O436" s="7">
        <v>43.4</v>
      </c>
    </row>
    <row r="437" spans="15:15" x14ac:dyDescent="0.3">
      <c r="O437" s="7">
        <v>43.5</v>
      </c>
    </row>
    <row r="438" spans="15:15" x14ac:dyDescent="0.3">
      <c r="O438" s="7">
        <v>43.6</v>
      </c>
    </row>
    <row r="439" spans="15:15" x14ac:dyDescent="0.3">
      <c r="O439" s="7">
        <v>43.7</v>
      </c>
    </row>
    <row r="440" spans="15:15" x14ac:dyDescent="0.3">
      <c r="O440" s="7">
        <v>43.8</v>
      </c>
    </row>
    <row r="441" spans="15:15" x14ac:dyDescent="0.3">
      <c r="O441" s="7">
        <v>43.9</v>
      </c>
    </row>
    <row r="442" spans="15:15" x14ac:dyDescent="0.3">
      <c r="O442" s="7">
        <v>44</v>
      </c>
    </row>
    <row r="443" spans="15:15" x14ac:dyDescent="0.3">
      <c r="O443" s="7">
        <v>44.1</v>
      </c>
    </row>
    <row r="444" spans="15:15" x14ac:dyDescent="0.3">
      <c r="O444" s="7">
        <v>44.2</v>
      </c>
    </row>
    <row r="445" spans="15:15" x14ac:dyDescent="0.3">
      <c r="O445" s="7">
        <v>44.3</v>
      </c>
    </row>
    <row r="446" spans="15:15" x14ac:dyDescent="0.3">
      <c r="O446" s="7">
        <v>44.4</v>
      </c>
    </row>
    <row r="447" spans="15:15" x14ac:dyDescent="0.3">
      <c r="O447" s="7">
        <v>44.5</v>
      </c>
    </row>
    <row r="448" spans="15:15" x14ac:dyDescent="0.3">
      <c r="O448" s="7">
        <v>44.6</v>
      </c>
    </row>
    <row r="449" spans="15:15" x14ac:dyDescent="0.3">
      <c r="O449" s="7">
        <v>44.7</v>
      </c>
    </row>
    <row r="450" spans="15:15" x14ac:dyDescent="0.3">
      <c r="O450" s="7">
        <v>44.8</v>
      </c>
    </row>
    <row r="451" spans="15:15" x14ac:dyDescent="0.3">
      <c r="O451" s="7">
        <v>44.9</v>
      </c>
    </row>
    <row r="452" spans="15:15" x14ac:dyDescent="0.3">
      <c r="O452" s="7">
        <v>45</v>
      </c>
    </row>
    <row r="453" spans="15:15" x14ac:dyDescent="0.3">
      <c r="O453" s="7">
        <v>45.1</v>
      </c>
    </row>
    <row r="454" spans="15:15" x14ac:dyDescent="0.3">
      <c r="O454" s="7">
        <v>45.2</v>
      </c>
    </row>
    <row r="455" spans="15:15" x14ac:dyDescent="0.3">
      <c r="O455" s="7">
        <v>45.3</v>
      </c>
    </row>
    <row r="456" spans="15:15" x14ac:dyDescent="0.3">
      <c r="O456" s="7">
        <v>45.4</v>
      </c>
    </row>
    <row r="457" spans="15:15" x14ac:dyDescent="0.3">
      <c r="O457" s="7">
        <v>45.5</v>
      </c>
    </row>
    <row r="458" spans="15:15" x14ac:dyDescent="0.3">
      <c r="O458" s="7">
        <v>45.6</v>
      </c>
    </row>
    <row r="459" spans="15:15" x14ac:dyDescent="0.3">
      <c r="O459" s="7">
        <v>45.7</v>
      </c>
    </row>
    <row r="460" spans="15:15" x14ac:dyDescent="0.3">
      <c r="O460" s="7">
        <v>45.8</v>
      </c>
    </row>
    <row r="461" spans="15:15" x14ac:dyDescent="0.3">
      <c r="O461" s="7">
        <v>45.9</v>
      </c>
    </row>
    <row r="462" spans="15:15" x14ac:dyDescent="0.3">
      <c r="O462" s="7">
        <v>46</v>
      </c>
    </row>
    <row r="463" spans="15:15" x14ac:dyDescent="0.3">
      <c r="O463" s="7">
        <v>46.1</v>
      </c>
    </row>
    <row r="464" spans="15:15" x14ac:dyDescent="0.3">
      <c r="O464" s="7">
        <v>46.2</v>
      </c>
    </row>
    <row r="465" spans="15:15" x14ac:dyDescent="0.3">
      <c r="O465" s="7">
        <v>46.3</v>
      </c>
    </row>
    <row r="466" spans="15:15" x14ac:dyDescent="0.3">
      <c r="O466" s="7">
        <v>46.4</v>
      </c>
    </row>
    <row r="467" spans="15:15" x14ac:dyDescent="0.3">
      <c r="O467" s="7">
        <v>46.5</v>
      </c>
    </row>
    <row r="468" spans="15:15" x14ac:dyDescent="0.3">
      <c r="O468" s="7">
        <v>46.6</v>
      </c>
    </row>
    <row r="469" spans="15:15" x14ac:dyDescent="0.3">
      <c r="O469" s="7">
        <v>46.7</v>
      </c>
    </row>
    <row r="470" spans="15:15" x14ac:dyDescent="0.3">
      <c r="O470" s="7">
        <v>46.8</v>
      </c>
    </row>
    <row r="471" spans="15:15" x14ac:dyDescent="0.3">
      <c r="O471" s="7">
        <v>46.9</v>
      </c>
    </row>
    <row r="472" spans="15:15" x14ac:dyDescent="0.3">
      <c r="O472" s="7">
        <v>47</v>
      </c>
    </row>
    <row r="473" spans="15:15" x14ac:dyDescent="0.3">
      <c r="O473" s="7">
        <v>47.1</v>
      </c>
    </row>
    <row r="474" spans="15:15" x14ac:dyDescent="0.3">
      <c r="O474" s="7">
        <v>47.2</v>
      </c>
    </row>
    <row r="475" spans="15:15" x14ac:dyDescent="0.3">
      <c r="O475" s="7">
        <v>47.3</v>
      </c>
    </row>
    <row r="476" spans="15:15" x14ac:dyDescent="0.3">
      <c r="O476" s="7">
        <v>47.4</v>
      </c>
    </row>
    <row r="477" spans="15:15" x14ac:dyDescent="0.3">
      <c r="O477" s="7">
        <v>47.5</v>
      </c>
    </row>
    <row r="478" spans="15:15" x14ac:dyDescent="0.3">
      <c r="O478" s="7">
        <v>47.6</v>
      </c>
    </row>
    <row r="479" spans="15:15" x14ac:dyDescent="0.3">
      <c r="O479" s="7">
        <v>47.7</v>
      </c>
    </row>
    <row r="480" spans="15:15" x14ac:dyDescent="0.3">
      <c r="O480" s="7">
        <v>47.8</v>
      </c>
    </row>
    <row r="481" spans="15:15" x14ac:dyDescent="0.3">
      <c r="O481" s="7">
        <v>47.9</v>
      </c>
    </row>
    <row r="482" spans="15:15" x14ac:dyDescent="0.3">
      <c r="O482" s="7">
        <v>48</v>
      </c>
    </row>
    <row r="483" spans="15:15" x14ac:dyDescent="0.3">
      <c r="O483" s="7">
        <v>48.1</v>
      </c>
    </row>
    <row r="484" spans="15:15" x14ac:dyDescent="0.3">
      <c r="O484" s="7">
        <v>48.2</v>
      </c>
    </row>
    <row r="485" spans="15:15" x14ac:dyDescent="0.3">
      <c r="O485" s="7">
        <v>48.3</v>
      </c>
    </row>
    <row r="486" spans="15:15" x14ac:dyDescent="0.3">
      <c r="O486" s="7">
        <v>48.4</v>
      </c>
    </row>
    <row r="487" spans="15:15" x14ac:dyDescent="0.3">
      <c r="O487" s="7">
        <v>48.5</v>
      </c>
    </row>
    <row r="488" spans="15:15" x14ac:dyDescent="0.3">
      <c r="O488" s="7">
        <v>48.6</v>
      </c>
    </row>
    <row r="489" spans="15:15" x14ac:dyDescent="0.3">
      <c r="O489" s="7">
        <v>48.7</v>
      </c>
    </row>
    <row r="490" spans="15:15" x14ac:dyDescent="0.3">
      <c r="O490" s="7">
        <v>48.8</v>
      </c>
    </row>
    <row r="491" spans="15:15" x14ac:dyDescent="0.3">
      <c r="O491" s="7">
        <v>48.9</v>
      </c>
    </row>
    <row r="492" spans="15:15" x14ac:dyDescent="0.3">
      <c r="O492" s="7">
        <v>49</v>
      </c>
    </row>
    <row r="493" spans="15:15" x14ac:dyDescent="0.3">
      <c r="O493" s="7">
        <v>49.1</v>
      </c>
    </row>
    <row r="494" spans="15:15" x14ac:dyDescent="0.3">
      <c r="O494" s="7">
        <v>49.2</v>
      </c>
    </row>
    <row r="495" spans="15:15" x14ac:dyDescent="0.3">
      <c r="O495" s="7">
        <v>49.3</v>
      </c>
    </row>
    <row r="496" spans="15:15" x14ac:dyDescent="0.3">
      <c r="O496" s="7">
        <v>49.4</v>
      </c>
    </row>
    <row r="497" spans="15:15" x14ac:dyDescent="0.3">
      <c r="O497" s="7">
        <v>49.5</v>
      </c>
    </row>
    <row r="498" spans="15:15" x14ac:dyDescent="0.3">
      <c r="O498" s="7">
        <v>49.6</v>
      </c>
    </row>
    <row r="499" spans="15:15" x14ac:dyDescent="0.3">
      <c r="O499" s="7">
        <v>49.7</v>
      </c>
    </row>
    <row r="500" spans="15:15" x14ac:dyDescent="0.3">
      <c r="O500" s="7">
        <v>49.8</v>
      </c>
    </row>
    <row r="501" spans="15:15" x14ac:dyDescent="0.3">
      <c r="O501" s="7">
        <v>49.9</v>
      </c>
    </row>
    <row r="502" spans="15:15" x14ac:dyDescent="0.3">
      <c r="O502" s="7">
        <v>50</v>
      </c>
    </row>
    <row r="503" spans="15:15" x14ac:dyDescent="0.3">
      <c r="O503" s="7">
        <v>50.1</v>
      </c>
    </row>
    <row r="504" spans="15:15" x14ac:dyDescent="0.3">
      <c r="O504" s="7">
        <v>50.2</v>
      </c>
    </row>
    <row r="505" spans="15:15" x14ac:dyDescent="0.3">
      <c r="O505" s="7">
        <v>50.3</v>
      </c>
    </row>
    <row r="506" spans="15:15" x14ac:dyDescent="0.3">
      <c r="O506" s="7">
        <v>50.4</v>
      </c>
    </row>
    <row r="507" spans="15:15" x14ac:dyDescent="0.3">
      <c r="O507" s="7">
        <v>50.5</v>
      </c>
    </row>
    <row r="508" spans="15:15" x14ac:dyDescent="0.3">
      <c r="O508" s="7">
        <v>50.6</v>
      </c>
    </row>
    <row r="509" spans="15:15" x14ac:dyDescent="0.3">
      <c r="O509" s="7">
        <v>50.7</v>
      </c>
    </row>
    <row r="510" spans="15:15" x14ac:dyDescent="0.3">
      <c r="O510" s="7">
        <v>50.8</v>
      </c>
    </row>
    <row r="511" spans="15:15" x14ac:dyDescent="0.3">
      <c r="O511" s="7">
        <v>50.9</v>
      </c>
    </row>
    <row r="512" spans="15:15" x14ac:dyDescent="0.3">
      <c r="O512" s="7">
        <v>51</v>
      </c>
    </row>
    <row r="513" spans="15:15" x14ac:dyDescent="0.3">
      <c r="O513" s="7">
        <v>51.1</v>
      </c>
    </row>
    <row r="514" spans="15:15" x14ac:dyDescent="0.3">
      <c r="O514" s="7">
        <v>51.2</v>
      </c>
    </row>
    <row r="515" spans="15:15" x14ac:dyDescent="0.3">
      <c r="O515" s="7">
        <v>51.3</v>
      </c>
    </row>
    <row r="516" spans="15:15" x14ac:dyDescent="0.3">
      <c r="O516" s="7">
        <v>51.4</v>
      </c>
    </row>
    <row r="517" spans="15:15" x14ac:dyDescent="0.3">
      <c r="O517" s="7">
        <v>51.5</v>
      </c>
    </row>
    <row r="518" spans="15:15" x14ac:dyDescent="0.3">
      <c r="O518" s="7">
        <v>51.6</v>
      </c>
    </row>
    <row r="519" spans="15:15" x14ac:dyDescent="0.3">
      <c r="O519" s="7">
        <v>51.7</v>
      </c>
    </row>
    <row r="520" spans="15:15" x14ac:dyDescent="0.3">
      <c r="O520" s="7">
        <v>51.8</v>
      </c>
    </row>
    <row r="521" spans="15:15" x14ac:dyDescent="0.3">
      <c r="O521" s="7">
        <v>51.9</v>
      </c>
    </row>
    <row r="522" spans="15:15" x14ac:dyDescent="0.3">
      <c r="O522" s="7">
        <v>52</v>
      </c>
    </row>
    <row r="523" spans="15:15" x14ac:dyDescent="0.3">
      <c r="O523" s="7">
        <v>52.1</v>
      </c>
    </row>
    <row r="524" spans="15:15" x14ac:dyDescent="0.3">
      <c r="O524" s="7">
        <v>52.2</v>
      </c>
    </row>
    <row r="525" spans="15:15" x14ac:dyDescent="0.3">
      <c r="O525" s="7">
        <v>52.3</v>
      </c>
    </row>
    <row r="526" spans="15:15" x14ac:dyDescent="0.3">
      <c r="O526" s="7">
        <v>52.4</v>
      </c>
    </row>
    <row r="527" spans="15:15" x14ac:dyDescent="0.3">
      <c r="O527" s="7">
        <v>52.5</v>
      </c>
    </row>
    <row r="528" spans="15:15" x14ac:dyDescent="0.3">
      <c r="O528" s="7">
        <v>52.6</v>
      </c>
    </row>
    <row r="529" spans="15:15" x14ac:dyDescent="0.3">
      <c r="O529" s="7">
        <v>52.7</v>
      </c>
    </row>
    <row r="530" spans="15:15" x14ac:dyDescent="0.3">
      <c r="O530" s="7">
        <v>52.8</v>
      </c>
    </row>
    <row r="531" spans="15:15" x14ac:dyDescent="0.3">
      <c r="O531" s="7">
        <v>52.9</v>
      </c>
    </row>
    <row r="532" spans="15:15" x14ac:dyDescent="0.3">
      <c r="O532" s="7">
        <v>53</v>
      </c>
    </row>
    <row r="533" spans="15:15" x14ac:dyDescent="0.3">
      <c r="O533" s="7">
        <v>53.1</v>
      </c>
    </row>
    <row r="534" spans="15:15" x14ac:dyDescent="0.3">
      <c r="O534" s="7">
        <v>53.2</v>
      </c>
    </row>
    <row r="535" spans="15:15" x14ac:dyDescent="0.3">
      <c r="O535" s="7">
        <v>53.3</v>
      </c>
    </row>
    <row r="536" spans="15:15" x14ac:dyDescent="0.3">
      <c r="O536" s="7">
        <v>53.4</v>
      </c>
    </row>
    <row r="537" spans="15:15" x14ac:dyDescent="0.3">
      <c r="O537" s="7">
        <v>53.5</v>
      </c>
    </row>
    <row r="538" spans="15:15" x14ac:dyDescent="0.3">
      <c r="O538" s="7">
        <v>53.6</v>
      </c>
    </row>
    <row r="539" spans="15:15" x14ac:dyDescent="0.3">
      <c r="O539" s="7">
        <v>53.7</v>
      </c>
    </row>
    <row r="540" spans="15:15" x14ac:dyDescent="0.3">
      <c r="O540" s="7">
        <v>53.8</v>
      </c>
    </row>
    <row r="541" spans="15:15" x14ac:dyDescent="0.3">
      <c r="O541" s="7">
        <v>53.9</v>
      </c>
    </row>
    <row r="542" spans="15:15" x14ac:dyDescent="0.3">
      <c r="O542" s="7">
        <v>54</v>
      </c>
    </row>
    <row r="543" spans="15:15" x14ac:dyDescent="0.3">
      <c r="O543" s="7">
        <v>54.1</v>
      </c>
    </row>
    <row r="544" spans="15:15" x14ac:dyDescent="0.3">
      <c r="O544" s="7">
        <v>54.2</v>
      </c>
    </row>
    <row r="545" spans="15:15" x14ac:dyDescent="0.3">
      <c r="O545" s="7">
        <v>54.3</v>
      </c>
    </row>
    <row r="546" spans="15:15" x14ac:dyDescent="0.3">
      <c r="O546" s="7">
        <v>54.4</v>
      </c>
    </row>
    <row r="547" spans="15:15" x14ac:dyDescent="0.3">
      <c r="O547" s="7">
        <v>54.5</v>
      </c>
    </row>
    <row r="548" spans="15:15" x14ac:dyDescent="0.3">
      <c r="O548" s="7">
        <v>54.6</v>
      </c>
    </row>
    <row r="549" spans="15:15" x14ac:dyDescent="0.3">
      <c r="O549" s="7">
        <v>54.7</v>
      </c>
    </row>
    <row r="550" spans="15:15" x14ac:dyDescent="0.3">
      <c r="O550" s="7">
        <v>54.8</v>
      </c>
    </row>
    <row r="551" spans="15:15" x14ac:dyDescent="0.3">
      <c r="O551" s="7">
        <v>54.9</v>
      </c>
    </row>
    <row r="552" spans="15:15" x14ac:dyDescent="0.3">
      <c r="O552" s="7">
        <v>55</v>
      </c>
    </row>
    <row r="553" spans="15:15" x14ac:dyDescent="0.3">
      <c r="O553" s="7">
        <v>55.1</v>
      </c>
    </row>
    <row r="554" spans="15:15" x14ac:dyDescent="0.3">
      <c r="O554" s="7">
        <v>55.2</v>
      </c>
    </row>
    <row r="555" spans="15:15" x14ac:dyDescent="0.3">
      <c r="O555" s="7">
        <v>55.3</v>
      </c>
    </row>
    <row r="556" spans="15:15" x14ac:dyDescent="0.3">
      <c r="O556" s="7">
        <v>55.4</v>
      </c>
    </row>
    <row r="557" spans="15:15" x14ac:dyDescent="0.3">
      <c r="O557" s="7">
        <v>55.5</v>
      </c>
    </row>
    <row r="558" spans="15:15" x14ac:dyDescent="0.3">
      <c r="O558" s="7">
        <v>55.6</v>
      </c>
    </row>
    <row r="559" spans="15:15" x14ac:dyDescent="0.3">
      <c r="O559" s="7">
        <v>55.7</v>
      </c>
    </row>
    <row r="560" spans="15:15" x14ac:dyDescent="0.3">
      <c r="O560" s="7">
        <v>55.8</v>
      </c>
    </row>
    <row r="561" spans="15:15" x14ac:dyDescent="0.3">
      <c r="O561" s="7">
        <v>55.9</v>
      </c>
    </row>
    <row r="562" spans="15:15" x14ac:dyDescent="0.3">
      <c r="O562" s="7">
        <v>56</v>
      </c>
    </row>
    <row r="563" spans="15:15" x14ac:dyDescent="0.3">
      <c r="O563" s="7">
        <v>56.1</v>
      </c>
    </row>
    <row r="564" spans="15:15" x14ac:dyDescent="0.3">
      <c r="O564" s="7">
        <v>56.2</v>
      </c>
    </row>
    <row r="565" spans="15:15" x14ac:dyDescent="0.3">
      <c r="O565" s="7">
        <v>56.3</v>
      </c>
    </row>
    <row r="566" spans="15:15" x14ac:dyDescent="0.3">
      <c r="O566" s="7">
        <v>56.4</v>
      </c>
    </row>
    <row r="567" spans="15:15" x14ac:dyDescent="0.3">
      <c r="O567" s="7">
        <v>56.5</v>
      </c>
    </row>
    <row r="568" spans="15:15" x14ac:dyDescent="0.3">
      <c r="O568" s="7">
        <v>56.6</v>
      </c>
    </row>
    <row r="569" spans="15:15" x14ac:dyDescent="0.3">
      <c r="O569" s="7">
        <v>56.7</v>
      </c>
    </row>
    <row r="570" spans="15:15" x14ac:dyDescent="0.3">
      <c r="O570" s="7">
        <v>56.8</v>
      </c>
    </row>
    <row r="571" spans="15:15" x14ac:dyDescent="0.3">
      <c r="O571" s="7">
        <v>56.9</v>
      </c>
    </row>
    <row r="572" spans="15:15" x14ac:dyDescent="0.3">
      <c r="O572" s="7">
        <v>57</v>
      </c>
    </row>
    <row r="573" spans="15:15" x14ac:dyDescent="0.3">
      <c r="O573" s="7">
        <v>57.1</v>
      </c>
    </row>
    <row r="574" spans="15:15" x14ac:dyDescent="0.3">
      <c r="O574" s="7">
        <v>57.200000000000102</v>
      </c>
    </row>
    <row r="575" spans="15:15" x14ac:dyDescent="0.3">
      <c r="O575" s="7">
        <v>57.3</v>
      </c>
    </row>
    <row r="576" spans="15:15" x14ac:dyDescent="0.3">
      <c r="O576" s="7">
        <v>57.4</v>
      </c>
    </row>
    <row r="577" spans="15:15" x14ac:dyDescent="0.3">
      <c r="O577" s="7">
        <v>57.5</v>
      </c>
    </row>
    <row r="578" spans="15:15" x14ac:dyDescent="0.3">
      <c r="O578" s="7">
        <v>57.6</v>
      </c>
    </row>
    <row r="579" spans="15:15" x14ac:dyDescent="0.3">
      <c r="O579" s="7">
        <v>57.700000000000102</v>
      </c>
    </row>
    <row r="580" spans="15:15" x14ac:dyDescent="0.3">
      <c r="O580" s="7">
        <v>57.8</v>
      </c>
    </row>
    <row r="581" spans="15:15" x14ac:dyDescent="0.3">
      <c r="O581" s="7">
        <v>57.9</v>
      </c>
    </row>
    <row r="582" spans="15:15" x14ac:dyDescent="0.3">
      <c r="O582" s="7">
        <v>58</v>
      </c>
    </row>
    <row r="583" spans="15:15" x14ac:dyDescent="0.3">
      <c r="O583" s="7">
        <v>58.1</v>
      </c>
    </row>
    <row r="584" spans="15:15" x14ac:dyDescent="0.3">
      <c r="O584" s="7">
        <v>58.200000000000102</v>
      </c>
    </row>
    <row r="585" spans="15:15" x14ac:dyDescent="0.3">
      <c r="O585" s="7">
        <v>58.3</v>
      </c>
    </row>
    <row r="586" spans="15:15" x14ac:dyDescent="0.3">
      <c r="O586" s="7">
        <v>58.4</v>
      </c>
    </row>
    <row r="587" spans="15:15" x14ac:dyDescent="0.3">
      <c r="O587" s="7">
        <v>58.5</v>
      </c>
    </row>
    <row r="588" spans="15:15" x14ac:dyDescent="0.3">
      <c r="O588" s="7">
        <v>58.6</v>
      </c>
    </row>
    <row r="589" spans="15:15" x14ac:dyDescent="0.3">
      <c r="O589" s="7">
        <v>58.700000000000102</v>
      </c>
    </row>
    <row r="590" spans="15:15" x14ac:dyDescent="0.3">
      <c r="O590" s="7">
        <v>58.8</v>
      </c>
    </row>
    <row r="591" spans="15:15" x14ac:dyDescent="0.3">
      <c r="O591" s="7">
        <v>58.9</v>
      </c>
    </row>
    <row r="592" spans="15:15" x14ac:dyDescent="0.3">
      <c r="O592" s="7">
        <v>59</v>
      </c>
    </row>
    <row r="593" spans="15:15" x14ac:dyDescent="0.3">
      <c r="O593" s="7">
        <v>59.1</v>
      </c>
    </row>
    <row r="594" spans="15:15" x14ac:dyDescent="0.3">
      <c r="O594" s="7">
        <v>59.200000000000102</v>
      </c>
    </row>
    <row r="595" spans="15:15" x14ac:dyDescent="0.3">
      <c r="O595" s="7">
        <v>59.300000000000097</v>
      </c>
    </row>
    <row r="596" spans="15:15" x14ac:dyDescent="0.3">
      <c r="O596" s="7">
        <v>59.4</v>
      </c>
    </row>
    <row r="597" spans="15:15" x14ac:dyDescent="0.3">
      <c r="O597" s="7">
        <v>59.5</v>
      </c>
    </row>
    <row r="598" spans="15:15" x14ac:dyDescent="0.3">
      <c r="O598" s="7">
        <v>59.6</v>
      </c>
    </row>
    <row r="599" spans="15:15" x14ac:dyDescent="0.3">
      <c r="O599" s="7">
        <v>59.700000000000102</v>
      </c>
    </row>
    <row r="600" spans="15:15" x14ac:dyDescent="0.3">
      <c r="O600" s="7">
        <v>59.800000000000097</v>
      </c>
    </row>
    <row r="601" spans="15:15" x14ac:dyDescent="0.3">
      <c r="O601" s="7">
        <v>59.9</v>
      </c>
    </row>
    <row r="602" spans="15:15" x14ac:dyDescent="0.3">
      <c r="O602" s="7">
        <v>60</v>
      </c>
    </row>
    <row r="603" spans="15:15" x14ac:dyDescent="0.3">
      <c r="O603" s="7">
        <v>60.1</v>
      </c>
    </row>
    <row r="604" spans="15:15" x14ac:dyDescent="0.3">
      <c r="O604" s="7">
        <v>60.200000000000102</v>
      </c>
    </row>
    <row r="605" spans="15:15" x14ac:dyDescent="0.3">
      <c r="O605" s="7">
        <v>60.300000000000097</v>
      </c>
    </row>
    <row r="606" spans="15:15" x14ac:dyDescent="0.3">
      <c r="O606" s="7">
        <v>60.400000000000098</v>
      </c>
    </row>
    <row r="607" spans="15:15" x14ac:dyDescent="0.3">
      <c r="O607" s="7">
        <v>60.5</v>
      </c>
    </row>
    <row r="608" spans="15:15" x14ac:dyDescent="0.3">
      <c r="O608" s="7">
        <v>60.6</v>
      </c>
    </row>
    <row r="609" spans="15:15" x14ac:dyDescent="0.3">
      <c r="O609" s="7">
        <v>60.700000000000102</v>
      </c>
    </row>
    <row r="610" spans="15:15" x14ac:dyDescent="0.3">
      <c r="O610" s="7">
        <v>60.800000000000097</v>
      </c>
    </row>
    <row r="611" spans="15:15" x14ac:dyDescent="0.3">
      <c r="O611" s="7">
        <v>60.900000000000098</v>
      </c>
    </row>
    <row r="612" spans="15:15" x14ac:dyDescent="0.3">
      <c r="O612" s="7">
        <v>61</v>
      </c>
    </row>
    <row r="613" spans="15:15" x14ac:dyDescent="0.3">
      <c r="O613" s="7">
        <v>61.1</v>
      </c>
    </row>
    <row r="614" spans="15:15" x14ac:dyDescent="0.3">
      <c r="O614" s="7">
        <v>61.200000000000102</v>
      </c>
    </row>
    <row r="615" spans="15:15" x14ac:dyDescent="0.3">
      <c r="O615" s="7">
        <v>61.300000000000097</v>
      </c>
    </row>
    <row r="616" spans="15:15" x14ac:dyDescent="0.3">
      <c r="O616" s="7">
        <v>61.400000000000098</v>
      </c>
    </row>
    <row r="617" spans="15:15" x14ac:dyDescent="0.3">
      <c r="O617" s="7">
        <v>61.5</v>
      </c>
    </row>
    <row r="618" spans="15:15" x14ac:dyDescent="0.3">
      <c r="O618" s="7">
        <v>61.6</v>
      </c>
    </row>
    <row r="619" spans="15:15" x14ac:dyDescent="0.3">
      <c r="O619" s="7">
        <v>61.700000000000102</v>
      </c>
    </row>
    <row r="620" spans="15:15" x14ac:dyDescent="0.3">
      <c r="O620" s="7">
        <v>61.800000000000097</v>
      </c>
    </row>
    <row r="621" spans="15:15" x14ac:dyDescent="0.3">
      <c r="O621" s="7">
        <v>61.900000000000098</v>
      </c>
    </row>
    <row r="622" spans="15:15" x14ac:dyDescent="0.3">
      <c r="O622" s="7">
        <v>62</v>
      </c>
    </row>
    <row r="623" spans="15:15" x14ac:dyDescent="0.3">
      <c r="O623" s="7">
        <v>62.1</v>
      </c>
    </row>
    <row r="624" spans="15:15" x14ac:dyDescent="0.3">
      <c r="O624" s="7">
        <v>62.200000000000102</v>
      </c>
    </row>
    <row r="625" spans="15:15" x14ac:dyDescent="0.3">
      <c r="O625" s="7">
        <v>62.300000000000097</v>
      </c>
    </row>
    <row r="626" spans="15:15" x14ac:dyDescent="0.3">
      <c r="O626" s="7">
        <v>62.400000000000098</v>
      </c>
    </row>
    <row r="627" spans="15:15" x14ac:dyDescent="0.3">
      <c r="O627" s="7">
        <v>62.500000000000099</v>
      </c>
    </row>
    <row r="628" spans="15:15" x14ac:dyDescent="0.3">
      <c r="O628" s="7">
        <v>62.6</v>
      </c>
    </row>
    <row r="629" spans="15:15" x14ac:dyDescent="0.3">
      <c r="O629" s="7">
        <v>62.700000000000102</v>
      </c>
    </row>
    <row r="630" spans="15:15" x14ac:dyDescent="0.3">
      <c r="O630" s="7">
        <v>62.800000000000097</v>
      </c>
    </row>
    <row r="631" spans="15:15" x14ac:dyDescent="0.3">
      <c r="O631" s="7">
        <v>62.900000000000098</v>
      </c>
    </row>
    <row r="632" spans="15:15" x14ac:dyDescent="0.3">
      <c r="O632" s="7">
        <v>63.000000000000099</v>
      </c>
    </row>
    <row r="633" spans="15:15" x14ac:dyDescent="0.3">
      <c r="O633" s="7">
        <v>63.1</v>
      </c>
    </row>
    <row r="634" spans="15:15" x14ac:dyDescent="0.3">
      <c r="O634" s="7">
        <v>63.200000000000102</v>
      </c>
    </row>
    <row r="635" spans="15:15" x14ac:dyDescent="0.3">
      <c r="O635" s="7">
        <v>63.300000000000097</v>
      </c>
    </row>
    <row r="636" spans="15:15" x14ac:dyDescent="0.3">
      <c r="O636" s="7">
        <v>63.400000000000098</v>
      </c>
    </row>
    <row r="637" spans="15:15" x14ac:dyDescent="0.3">
      <c r="O637" s="7">
        <v>63.500000000000099</v>
      </c>
    </row>
    <row r="638" spans="15:15" x14ac:dyDescent="0.3">
      <c r="O638" s="7">
        <v>63.600000000000101</v>
      </c>
    </row>
    <row r="639" spans="15:15" x14ac:dyDescent="0.3">
      <c r="O639" s="7">
        <v>63.700000000000102</v>
      </c>
    </row>
    <row r="640" spans="15:15" x14ac:dyDescent="0.3">
      <c r="O640" s="7">
        <v>63.800000000000097</v>
      </c>
    </row>
    <row r="641" spans="15:15" x14ac:dyDescent="0.3">
      <c r="O641" s="7">
        <v>63.900000000000098</v>
      </c>
    </row>
    <row r="642" spans="15:15" x14ac:dyDescent="0.3">
      <c r="O642" s="7">
        <v>64.000000000000099</v>
      </c>
    </row>
    <row r="643" spans="15:15" x14ac:dyDescent="0.3">
      <c r="O643" s="7">
        <v>64.100000000000094</v>
      </c>
    </row>
    <row r="644" spans="15:15" x14ac:dyDescent="0.3">
      <c r="O644" s="7">
        <v>64.200000000000102</v>
      </c>
    </row>
    <row r="645" spans="15:15" x14ac:dyDescent="0.3">
      <c r="O645" s="7">
        <v>64.300000000000097</v>
      </c>
    </row>
    <row r="646" spans="15:15" x14ac:dyDescent="0.3">
      <c r="O646" s="7">
        <v>64.400000000000105</v>
      </c>
    </row>
    <row r="647" spans="15:15" x14ac:dyDescent="0.3">
      <c r="O647" s="7">
        <v>64.500000000000099</v>
      </c>
    </row>
    <row r="648" spans="15:15" x14ac:dyDescent="0.3">
      <c r="O648" s="7">
        <v>64.600000000000094</v>
      </c>
    </row>
    <row r="649" spans="15:15" x14ac:dyDescent="0.3">
      <c r="O649" s="7">
        <v>64.700000000000102</v>
      </c>
    </row>
    <row r="650" spans="15:15" x14ac:dyDescent="0.3">
      <c r="O650" s="7">
        <v>64.800000000000097</v>
      </c>
    </row>
    <row r="651" spans="15:15" x14ac:dyDescent="0.3">
      <c r="O651" s="7">
        <v>64.900000000000105</v>
      </c>
    </row>
    <row r="652" spans="15:15" x14ac:dyDescent="0.3">
      <c r="O652" s="7">
        <v>65.000000000000099</v>
      </c>
    </row>
    <row r="653" spans="15:15" x14ac:dyDescent="0.3">
      <c r="O653" s="7">
        <v>65.100000000000094</v>
      </c>
    </row>
    <row r="654" spans="15:15" x14ac:dyDescent="0.3">
      <c r="O654" s="7">
        <v>65.200000000000102</v>
      </c>
    </row>
    <row r="655" spans="15:15" x14ac:dyDescent="0.3">
      <c r="O655" s="7">
        <v>65.300000000000097</v>
      </c>
    </row>
    <row r="656" spans="15:15" x14ac:dyDescent="0.3">
      <c r="O656" s="7">
        <v>65.400000000000105</v>
      </c>
    </row>
    <row r="657" spans="15:15" x14ac:dyDescent="0.3">
      <c r="O657" s="7">
        <v>65.500000000000099</v>
      </c>
    </row>
    <row r="658" spans="15:15" x14ac:dyDescent="0.3">
      <c r="O658" s="7">
        <v>65.600000000000094</v>
      </c>
    </row>
    <row r="659" spans="15:15" x14ac:dyDescent="0.3">
      <c r="O659" s="7">
        <v>65.700000000000102</v>
      </c>
    </row>
    <row r="660" spans="15:15" x14ac:dyDescent="0.3">
      <c r="O660" s="7">
        <v>65.800000000000097</v>
      </c>
    </row>
    <row r="661" spans="15:15" x14ac:dyDescent="0.3">
      <c r="O661" s="7">
        <v>65.900000000000105</v>
      </c>
    </row>
    <row r="662" spans="15:15" x14ac:dyDescent="0.3">
      <c r="O662" s="7">
        <v>66.000000000000099</v>
      </c>
    </row>
    <row r="663" spans="15:15" x14ac:dyDescent="0.3">
      <c r="O663" s="7">
        <v>66.100000000000094</v>
      </c>
    </row>
    <row r="664" spans="15:15" x14ac:dyDescent="0.3">
      <c r="O664" s="7">
        <v>66.200000000000102</v>
      </c>
    </row>
    <row r="665" spans="15:15" x14ac:dyDescent="0.3">
      <c r="O665" s="7">
        <v>66.300000000000097</v>
      </c>
    </row>
    <row r="666" spans="15:15" x14ac:dyDescent="0.3">
      <c r="O666" s="7">
        <v>66.400000000000105</v>
      </c>
    </row>
    <row r="667" spans="15:15" x14ac:dyDescent="0.3">
      <c r="O667" s="7">
        <v>66.500000000000099</v>
      </c>
    </row>
    <row r="668" spans="15:15" x14ac:dyDescent="0.3">
      <c r="O668" s="7">
        <v>66.600000000000094</v>
      </c>
    </row>
    <row r="669" spans="15:15" x14ac:dyDescent="0.3">
      <c r="O669" s="7">
        <v>66.700000000000102</v>
      </c>
    </row>
    <row r="670" spans="15:15" x14ac:dyDescent="0.3">
      <c r="O670" s="7">
        <v>66.800000000000097</v>
      </c>
    </row>
    <row r="671" spans="15:15" x14ac:dyDescent="0.3">
      <c r="O671" s="7">
        <v>66.900000000000105</v>
      </c>
    </row>
    <row r="672" spans="15:15" x14ac:dyDescent="0.3">
      <c r="O672" s="7">
        <v>67.000000000000099</v>
      </c>
    </row>
    <row r="673" spans="15:15" x14ac:dyDescent="0.3">
      <c r="O673" s="7">
        <v>67.100000000000094</v>
      </c>
    </row>
    <row r="674" spans="15:15" x14ac:dyDescent="0.3">
      <c r="O674" s="7">
        <v>67.200000000000102</v>
      </c>
    </row>
    <row r="675" spans="15:15" x14ac:dyDescent="0.3">
      <c r="O675" s="7">
        <v>67.300000000000097</v>
      </c>
    </row>
    <row r="676" spans="15:15" x14ac:dyDescent="0.3">
      <c r="O676" s="7">
        <v>67.400000000000105</v>
      </c>
    </row>
    <row r="677" spans="15:15" x14ac:dyDescent="0.3">
      <c r="O677" s="7">
        <v>67.500000000000099</v>
      </c>
    </row>
    <row r="678" spans="15:15" x14ac:dyDescent="0.3">
      <c r="O678" s="7">
        <v>67.600000000000094</v>
      </c>
    </row>
    <row r="679" spans="15:15" x14ac:dyDescent="0.3">
      <c r="O679" s="7">
        <v>67.700000000000102</v>
      </c>
    </row>
    <row r="680" spans="15:15" x14ac:dyDescent="0.3">
      <c r="O680" s="7">
        <v>67.800000000000097</v>
      </c>
    </row>
    <row r="681" spans="15:15" x14ac:dyDescent="0.3">
      <c r="O681" s="7">
        <v>67.900000000000105</v>
      </c>
    </row>
    <row r="682" spans="15:15" x14ac:dyDescent="0.3">
      <c r="O682" s="7">
        <v>68.000000000000099</v>
      </c>
    </row>
    <row r="683" spans="15:15" x14ac:dyDescent="0.3">
      <c r="O683" s="7">
        <v>68.100000000000094</v>
      </c>
    </row>
    <row r="684" spans="15:15" x14ac:dyDescent="0.3">
      <c r="O684" s="7">
        <v>68.200000000000102</v>
      </c>
    </row>
    <row r="685" spans="15:15" x14ac:dyDescent="0.3">
      <c r="O685" s="7">
        <v>68.300000000000097</v>
      </c>
    </row>
    <row r="686" spans="15:15" x14ac:dyDescent="0.3">
      <c r="O686" s="7">
        <v>68.400000000000105</v>
      </c>
    </row>
    <row r="687" spans="15:15" x14ac:dyDescent="0.3">
      <c r="O687" s="7">
        <v>68.500000000000099</v>
      </c>
    </row>
    <row r="688" spans="15:15" x14ac:dyDescent="0.3">
      <c r="O688" s="7">
        <v>68.600000000000094</v>
      </c>
    </row>
    <row r="689" spans="15:15" x14ac:dyDescent="0.3">
      <c r="O689" s="7">
        <v>68.700000000000102</v>
      </c>
    </row>
    <row r="690" spans="15:15" x14ac:dyDescent="0.3">
      <c r="O690" s="7">
        <v>68.800000000000097</v>
      </c>
    </row>
    <row r="691" spans="15:15" x14ac:dyDescent="0.3">
      <c r="O691" s="7">
        <v>68.900000000000105</v>
      </c>
    </row>
    <row r="692" spans="15:15" x14ac:dyDescent="0.3">
      <c r="O692" s="7">
        <v>69.000000000000099</v>
      </c>
    </row>
    <row r="693" spans="15:15" x14ac:dyDescent="0.3">
      <c r="O693" s="7">
        <v>69.100000000000094</v>
      </c>
    </row>
    <row r="694" spans="15:15" x14ac:dyDescent="0.3">
      <c r="O694" s="7">
        <v>69.200000000000102</v>
      </c>
    </row>
    <row r="695" spans="15:15" x14ac:dyDescent="0.3">
      <c r="O695" s="7">
        <v>69.300000000000097</v>
      </c>
    </row>
    <row r="696" spans="15:15" x14ac:dyDescent="0.3">
      <c r="O696" s="7">
        <v>69.400000000000105</v>
      </c>
    </row>
    <row r="697" spans="15:15" x14ac:dyDescent="0.3">
      <c r="O697" s="7">
        <v>69.500000000000099</v>
      </c>
    </row>
    <row r="698" spans="15:15" x14ac:dyDescent="0.3">
      <c r="O698" s="7">
        <v>69.600000000000094</v>
      </c>
    </row>
    <row r="699" spans="15:15" x14ac:dyDescent="0.3">
      <c r="O699" s="7">
        <v>69.700000000000102</v>
      </c>
    </row>
    <row r="700" spans="15:15" x14ac:dyDescent="0.3">
      <c r="O700" s="7">
        <v>69.800000000000097</v>
      </c>
    </row>
    <row r="701" spans="15:15" x14ac:dyDescent="0.3">
      <c r="O701" s="7">
        <v>69.900000000000105</v>
      </c>
    </row>
    <row r="702" spans="15:15" x14ac:dyDescent="0.3">
      <c r="O702" s="7">
        <v>70.000000000000099</v>
      </c>
    </row>
    <row r="703" spans="15:15" x14ac:dyDescent="0.3">
      <c r="O703" s="7">
        <v>70.100000000000094</v>
      </c>
    </row>
    <row r="704" spans="15:15" x14ac:dyDescent="0.3">
      <c r="O704" s="7">
        <v>70.200000000000102</v>
      </c>
    </row>
    <row r="705" spans="15:15" x14ac:dyDescent="0.3">
      <c r="O705" s="7">
        <v>70.300000000000097</v>
      </c>
    </row>
    <row r="706" spans="15:15" x14ac:dyDescent="0.3">
      <c r="O706" s="7">
        <v>70.400000000000105</v>
      </c>
    </row>
    <row r="707" spans="15:15" x14ac:dyDescent="0.3">
      <c r="O707" s="7">
        <v>70.500000000000099</v>
      </c>
    </row>
    <row r="708" spans="15:15" x14ac:dyDescent="0.3">
      <c r="O708" s="7">
        <v>70.600000000000094</v>
      </c>
    </row>
    <row r="709" spans="15:15" x14ac:dyDescent="0.3">
      <c r="O709" s="7">
        <v>70.700000000000102</v>
      </c>
    </row>
    <row r="710" spans="15:15" x14ac:dyDescent="0.3">
      <c r="O710" s="7">
        <v>70.800000000000097</v>
      </c>
    </row>
    <row r="711" spans="15:15" x14ac:dyDescent="0.3">
      <c r="O711" s="7">
        <v>70.900000000000105</v>
      </c>
    </row>
    <row r="712" spans="15:15" x14ac:dyDescent="0.3">
      <c r="O712" s="7">
        <v>71.000000000000099</v>
      </c>
    </row>
    <row r="713" spans="15:15" x14ac:dyDescent="0.3">
      <c r="O713" s="7">
        <v>71.100000000000094</v>
      </c>
    </row>
    <row r="714" spans="15:15" x14ac:dyDescent="0.3">
      <c r="O714" s="7">
        <v>71.200000000000102</v>
      </c>
    </row>
    <row r="715" spans="15:15" x14ac:dyDescent="0.3">
      <c r="O715" s="7">
        <v>71.300000000000097</v>
      </c>
    </row>
    <row r="716" spans="15:15" x14ac:dyDescent="0.3">
      <c r="O716" s="7">
        <v>71.400000000000105</v>
      </c>
    </row>
    <row r="717" spans="15:15" x14ac:dyDescent="0.3">
      <c r="O717" s="7">
        <v>71.500000000000099</v>
      </c>
    </row>
    <row r="718" spans="15:15" x14ac:dyDescent="0.3">
      <c r="O718" s="7">
        <v>71.600000000000094</v>
      </c>
    </row>
    <row r="719" spans="15:15" x14ac:dyDescent="0.3">
      <c r="O719" s="7">
        <v>71.700000000000102</v>
      </c>
    </row>
    <row r="720" spans="15:15" x14ac:dyDescent="0.3">
      <c r="O720" s="7">
        <v>71.800000000000097</v>
      </c>
    </row>
    <row r="721" spans="15:15" x14ac:dyDescent="0.3">
      <c r="O721" s="7">
        <v>71.900000000000105</v>
      </c>
    </row>
    <row r="722" spans="15:15" x14ac:dyDescent="0.3">
      <c r="O722" s="7">
        <v>72.000000000000099</v>
      </c>
    </row>
    <row r="723" spans="15:15" x14ac:dyDescent="0.3">
      <c r="O723" s="7">
        <v>72.100000000000094</v>
      </c>
    </row>
    <row r="724" spans="15:15" x14ac:dyDescent="0.3">
      <c r="O724" s="7">
        <v>72.200000000000102</v>
      </c>
    </row>
    <row r="725" spans="15:15" x14ac:dyDescent="0.3">
      <c r="O725" s="7">
        <v>72.300000000000097</v>
      </c>
    </row>
    <row r="726" spans="15:15" x14ac:dyDescent="0.3">
      <c r="O726" s="7">
        <v>72.400000000000105</v>
      </c>
    </row>
    <row r="727" spans="15:15" x14ac:dyDescent="0.3">
      <c r="O727" s="7">
        <v>72.500000000000099</v>
      </c>
    </row>
    <row r="728" spans="15:15" x14ac:dyDescent="0.3">
      <c r="O728" s="7">
        <v>72.600000000000094</v>
      </c>
    </row>
    <row r="729" spans="15:15" x14ac:dyDescent="0.3">
      <c r="O729" s="7">
        <v>72.700000000000102</v>
      </c>
    </row>
    <row r="730" spans="15:15" x14ac:dyDescent="0.3">
      <c r="O730" s="7">
        <v>72.800000000000097</v>
      </c>
    </row>
    <row r="731" spans="15:15" x14ac:dyDescent="0.3">
      <c r="O731" s="7">
        <v>72.900000000000105</v>
      </c>
    </row>
    <row r="732" spans="15:15" x14ac:dyDescent="0.3">
      <c r="O732" s="7">
        <v>73.000000000000099</v>
      </c>
    </row>
    <row r="733" spans="15:15" x14ac:dyDescent="0.3">
      <c r="O733" s="7">
        <v>73.100000000000094</v>
      </c>
    </row>
    <row r="734" spans="15:15" x14ac:dyDescent="0.3">
      <c r="O734" s="7">
        <v>73.200000000000102</v>
      </c>
    </row>
    <row r="735" spans="15:15" x14ac:dyDescent="0.3">
      <c r="O735" s="7">
        <v>73.300000000000097</v>
      </c>
    </row>
    <row r="736" spans="15:15" x14ac:dyDescent="0.3">
      <c r="O736" s="7">
        <v>73.400000000000105</v>
      </c>
    </row>
    <row r="737" spans="15:15" x14ac:dyDescent="0.3">
      <c r="O737" s="7">
        <v>73.500000000000099</v>
      </c>
    </row>
    <row r="738" spans="15:15" x14ac:dyDescent="0.3">
      <c r="O738" s="7">
        <v>73.600000000000094</v>
      </c>
    </row>
    <row r="739" spans="15:15" x14ac:dyDescent="0.3">
      <c r="O739" s="7">
        <v>73.700000000000102</v>
      </c>
    </row>
    <row r="740" spans="15:15" x14ac:dyDescent="0.3">
      <c r="O740" s="7">
        <v>73.800000000000097</v>
      </c>
    </row>
    <row r="741" spans="15:15" x14ac:dyDescent="0.3">
      <c r="O741" s="7">
        <v>73.900000000000105</v>
      </c>
    </row>
    <row r="742" spans="15:15" x14ac:dyDescent="0.3">
      <c r="O742" s="7">
        <v>74.000000000000099</v>
      </c>
    </row>
    <row r="743" spans="15:15" x14ac:dyDescent="0.3">
      <c r="O743" s="7">
        <v>74.100000000000094</v>
      </c>
    </row>
    <row r="744" spans="15:15" x14ac:dyDescent="0.3">
      <c r="O744" s="7">
        <v>74.200000000000102</v>
      </c>
    </row>
    <row r="745" spans="15:15" x14ac:dyDescent="0.3">
      <c r="O745" s="7">
        <v>74.300000000000097</v>
      </c>
    </row>
    <row r="746" spans="15:15" x14ac:dyDescent="0.3">
      <c r="O746" s="7">
        <v>74.400000000000105</v>
      </c>
    </row>
    <row r="747" spans="15:15" x14ac:dyDescent="0.3">
      <c r="O747" s="7">
        <v>74.500000000000099</v>
      </c>
    </row>
    <row r="748" spans="15:15" x14ac:dyDescent="0.3">
      <c r="O748" s="7">
        <v>74.600000000000094</v>
      </c>
    </row>
    <row r="749" spans="15:15" x14ac:dyDescent="0.3">
      <c r="O749" s="7">
        <v>74.700000000000102</v>
      </c>
    </row>
    <row r="750" spans="15:15" x14ac:dyDescent="0.3">
      <c r="O750" s="7">
        <v>74.800000000000097</v>
      </c>
    </row>
    <row r="751" spans="15:15" x14ac:dyDescent="0.3">
      <c r="O751" s="7">
        <v>74.900000000000105</v>
      </c>
    </row>
    <row r="752" spans="15:15" x14ac:dyDescent="0.3">
      <c r="O752" s="7">
        <v>75.000000000000099</v>
      </c>
    </row>
    <row r="753" spans="15:15" x14ac:dyDescent="0.3">
      <c r="O753" s="7">
        <v>75.100000000000094</v>
      </c>
    </row>
    <row r="754" spans="15:15" x14ac:dyDescent="0.3">
      <c r="O754" s="7">
        <v>75.200000000000102</v>
      </c>
    </row>
    <row r="755" spans="15:15" x14ac:dyDescent="0.3">
      <c r="O755" s="7">
        <v>75.300000000000097</v>
      </c>
    </row>
    <row r="756" spans="15:15" x14ac:dyDescent="0.3">
      <c r="O756" s="7">
        <v>75.400000000000105</v>
      </c>
    </row>
    <row r="757" spans="15:15" x14ac:dyDescent="0.3">
      <c r="O757" s="7">
        <v>75.500000000000099</v>
      </c>
    </row>
    <row r="758" spans="15:15" x14ac:dyDescent="0.3">
      <c r="O758" s="7">
        <v>75.600000000000094</v>
      </c>
    </row>
    <row r="759" spans="15:15" x14ac:dyDescent="0.3">
      <c r="O759" s="7">
        <v>75.700000000000102</v>
      </c>
    </row>
    <row r="760" spans="15:15" x14ac:dyDescent="0.3">
      <c r="O760" s="7">
        <v>75.800000000000097</v>
      </c>
    </row>
    <row r="761" spans="15:15" x14ac:dyDescent="0.3">
      <c r="O761" s="7">
        <v>75.900000000000105</v>
      </c>
    </row>
    <row r="762" spans="15:15" x14ac:dyDescent="0.3">
      <c r="O762" s="7">
        <v>76.000000000000099</v>
      </c>
    </row>
    <row r="763" spans="15:15" x14ac:dyDescent="0.3">
      <c r="O763" s="7">
        <v>76.100000000000094</v>
      </c>
    </row>
    <row r="764" spans="15:15" x14ac:dyDescent="0.3">
      <c r="O764" s="7">
        <v>76.200000000000102</v>
      </c>
    </row>
    <row r="765" spans="15:15" x14ac:dyDescent="0.3">
      <c r="O765" s="7">
        <v>76.300000000000097</v>
      </c>
    </row>
    <row r="766" spans="15:15" x14ac:dyDescent="0.3">
      <c r="O766" s="7">
        <v>76.400000000000105</v>
      </c>
    </row>
    <row r="767" spans="15:15" x14ac:dyDescent="0.3">
      <c r="O767" s="7">
        <v>76.500000000000099</v>
      </c>
    </row>
    <row r="768" spans="15:15" x14ac:dyDescent="0.3">
      <c r="O768" s="7">
        <v>76.600000000000094</v>
      </c>
    </row>
    <row r="769" spans="15:15" x14ac:dyDescent="0.3">
      <c r="O769" s="7">
        <v>76.700000000000102</v>
      </c>
    </row>
    <row r="770" spans="15:15" x14ac:dyDescent="0.3">
      <c r="O770" s="7">
        <v>76.800000000000097</v>
      </c>
    </row>
    <row r="771" spans="15:15" x14ac:dyDescent="0.3">
      <c r="O771" s="7">
        <v>76.900000000000105</v>
      </c>
    </row>
    <row r="772" spans="15:15" x14ac:dyDescent="0.3">
      <c r="O772" s="7">
        <v>77.000000000000099</v>
      </c>
    </row>
    <row r="773" spans="15:15" x14ac:dyDescent="0.3">
      <c r="O773" s="7">
        <v>77.100000000000094</v>
      </c>
    </row>
    <row r="774" spans="15:15" x14ac:dyDescent="0.3">
      <c r="O774" s="7">
        <v>77.200000000000102</v>
      </c>
    </row>
    <row r="775" spans="15:15" x14ac:dyDescent="0.3">
      <c r="O775" s="7">
        <v>77.300000000000097</v>
      </c>
    </row>
    <row r="776" spans="15:15" x14ac:dyDescent="0.3">
      <c r="O776" s="7">
        <v>77.400000000000105</v>
      </c>
    </row>
    <row r="777" spans="15:15" x14ac:dyDescent="0.3">
      <c r="O777" s="7">
        <v>77.500000000000099</v>
      </c>
    </row>
    <row r="778" spans="15:15" x14ac:dyDescent="0.3">
      <c r="O778" s="7">
        <v>77.600000000000094</v>
      </c>
    </row>
    <row r="779" spans="15:15" x14ac:dyDescent="0.3">
      <c r="O779" s="7">
        <v>77.700000000000102</v>
      </c>
    </row>
    <row r="780" spans="15:15" x14ac:dyDescent="0.3">
      <c r="O780" s="7">
        <v>77.800000000000097</v>
      </c>
    </row>
    <row r="781" spans="15:15" x14ac:dyDescent="0.3">
      <c r="O781" s="7">
        <v>77.900000000000105</v>
      </c>
    </row>
    <row r="782" spans="15:15" x14ac:dyDescent="0.3">
      <c r="O782" s="7">
        <v>78.000000000000099</v>
      </c>
    </row>
    <row r="783" spans="15:15" x14ac:dyDescent="0.3">
      <c r="O783" s="7">
        <v>78.100000000000094</v>
      </c>
    </row>
    <row r="784" spans="15:15" x14ac:dyDescent="0.3">
      <c r="O784" s="7">
        <v>78.200000000000102</v>
      </c>
    </row>
    <row r="785" spans="15:15" x14ac:dyDescent="0.3">
      <c r="O785" s="7">
        <v>78.300000000000097</v>
      </c>
    </row>
    <row r="786" spans="15:15" x14ac:dyDescent="0.3">
      <c r="O786" s="7">
        <v>78.400000000000105</v>
      </c>
    </row>
    <row r="787" spans="15:15" x14ac:dyDescent="0.3">
      <c r="O787" s="7">
        <v>78.500000000000099</v>
      </c>
    </row>
    <row r="788" spans="15:15" x14ac:dyDescent="0.3">
      <c r="O788" s="7">
        <v>78.600000000000094</v>
      </c>
    </row>
    <row r="789" spans="15:15" x14ac:dyDescent="0.3">
      <c r="O789" s="7">
        <v>78.700000000000102</v>
      </c>
    </row>
    <row r="790" spans="15:15" x14ac:dyDescent="0.3">
      <c r="O790" s="7">
        <v>78.800000000000097</v>
      </c>
    </row>
    <row r="791" spans="15:15" x14ac:dyDescent="0.3">
      <c r="O791" s="7">
        <v>78.900000000000105</v>
      </c>
    </row>
    <row r="792" spans="15:15" x14ac:dyDescent="0.3">
      <c r="O792" s="7">
        <v>79.000000000000099</v>
      </c>
    </row>
    <row r="793" spans="15:15" x14ac:dyDescent="0.3">
      <c r="O793" s="7">
        <v>79.100000000000094</v>
      </c>
    </row>
    <row r="794" spans="15:15" x14ac:dyDescent="0.3">
      <c r="O794" s="7">
        <v>79.200000000000102</v>
      </c>
    </row>
    <row r="795" spans="15:15" x14ac:dyDescent="0.3">
      <c r="O795" s="7">
        <v>79.300000000000097</v>
      </c>
    </row>
    <row r="796" spans="15:15" x14ac:dyDescent="0.3">
      <c r="O796" s="7">
        <v>79.400000000000105</v>
      </c>
    </row>
    <row r="797" spans="15:15" x14ac:dyDescent="0.3">
      <c r="O797" s="7">
        <v>79.500000000000099</v>
      </c>
    </row>
    <row r="798" spans="15:15" x14ac:dyDescent="0.3">
      <c r="O798" s="7">
        <v>79.600000000000094</v>
      </c>
    </row>
    <row r="799" spans="15:15" x14ac:dyDescent="0.3">
      <c r="O799" s="7">
        <v>79.700000000000102</v>
      </c>
    </row>
    <row r="800" spans="15:15" x14ac:dyDescent="0.3">
      <c r="O800" s="7">
        <v>79.800000000000097</v>
      </c>
    </row>
    <row r="801" spans="15:15" x14ac:dyDescent="0.3">
      <c r="O801" s="7">
        <v>79.900000000000105</v>
      </c>
    </row>
    <row r="802" spans="15:15" x14ac:dyDescent="0.3">
      <c r="O802" s="7">
        <v>80.000000000000099</v>
      </c>
    </row>
    <row r="803" spans="15:15" x14ac:dyDescent="0.3">
      <c r="O803" s="7">
        <v>80.100000000000094</v>
      </c>
    </row>
    <row r="804" spans="15:15" x14ac:dyDescent="0.3">
      <c r="O804" s="7">
        <v>80.200000000000102</v>
      </c>
    </row>
    <row r="805" spans="15:15" x14ac:dyDescent="0.3">
      <c r="O805" s="7">
        <v>80.300000000000097</v>
      </c>
    </row>
    <row r="806" spans="15:15" x14ac:dyDescent="0.3">
      <c r="O806" s="7">
        <v>80.400000000000105</v>
      </c>
    </row>
    <row r="807" spans="15:15" x14ac:dyDescent="0.3">
      <c r="O807" s="7">
        <v>80.500000000000099</v>
      </c>
    </row>
    <row r="808" spans="15:15" x14ac:dyDescent="0.3">
      <c r="O808" s="7">
        <v>80.600000000000094</v>
      </c>
    </row>
    <row r="809" spans="15:15" x14ac:dyDescent="0.3">
      <c r="O809" s="7">
        <v>80.700000000000102</v>
      </c>
    </row>
    <row r="810" spans="15:15" x14ac:dyDescent="0.3">
      <c r="O810" s="7">
        <v>80.800000000000097</v>
      </c>
    </row>
    <row r="811" spans="15:15" x14ac:dyDescent="0.3">
      <c r="O811" s="7">
        <v>80.900000000000105</v>
      </c>
    </row>
    <row r="812" spans="15:15" x14ac:dyDescent="0.3">
      <c r="O812" s="7">
        <v>81.000000000000099</v>
      </c>
    </row>
    <row r="813" spans="15:15" x14ac:dyDescent="0.3">
      <c r="O813" s="7">
        <v>81.100000000000094</v>
      </c>
    </row>
    <row r="814" spans="15:15" x14ac:dyDescent="0.3">
      <c r="O814" s="7">
        <v>81.200000000000102</v>
      </c>
    </row>
    <row r="815" spans="15:15" x14ac:dyDescent="0.3">
      <c r="O815" s="7">
        <v>81.300000000000097</v>
      </c>
    </row>
    <row r="816" spans="15:15" x14ac:dyDescent="0.3">
      <c r="O816" s="7">
        <v>81.400000000000105</v>
      </c>
    </row>
    <row r="817" spans="15:15" x14ac:dyDescent="0.3">
      <c r="O817" s="7">
        <v>81.500000000000099</v>
      </c>
    </row>
    <row r="818" spans="15:15" x14ac:dyDescent="0.3">
      <c r="O818" s="7">
        <v>81.600000000000094</v>
      </c>
    </row>
    <row r="819" spans="15:15" x14ac:dyDescent="0.3">
      <c r="O819" s="7">
        <v>81.700000000000102</v>
      </c>
    </row>
    <row r="820" spans="15:15" x14ac:dyDescent="0.3">
      <c r="O820" s="7">
        <v>81.800000000000097</v>
      </c>
    </row>
    <row r="821" spans="15:15" x14ac:dyDescent="0.3">
      <c r="O821" s="7">
        <v>81.900000000000105</v>
      </c>
    </row>
    <row r="822" spans="15:15" x14ac:dyDescent="0.3">
      <c r="O822" s="7">
        <v>82.000000000000099</v>
      </c>
    </row>
    <row r="823" spans="15:15" x14ac:dyDescent="0.3">
      <c r="O823" s="7">
        <v>82.100000000000094</v>
      </c>
    </row>
    <row r="824" spans="15:15" x14ac:dyDescent="0.3">
      <c r="O824" s="7">
        <v>82.200000000000102</v>
      </c>
    </row>
    <row r="825" spans="15:15" x14ac:dyDescent="0.3">
      <c r="O825" s="7">
        <v>82.300000000000097</v>
      </c>
    </row>
    <row r="826" spans="15:15" x14ac:dyDescent="0.3">
      <c r="O826" s="7">
        <v>82.400000000000105</v>
      </c>
    </row>
    <row r="827" spans="15:15" x14ac:dyDescent="0.3">
      <c r="O827" s="7">
        <v>82.500000000000099</v>
      </c>
    </row>
    <row r="828" spans="15:15" x14ac:dyDescent="0.3">
      <c r="O828" s="7">
        <v>82.600000000000094</v>
      </c>
    </row>
    <row r="829" spans="15:15" x14ac:dyDescent="0.3">
      <c r="O829" s="7">
        <v>82.700000000000102</v>
      </c>
    </row>
    <row r="830" spans="15:15" x14ac:dyDescent="0.3">
      <c r="O830" s="7">
        <v>82.800000000000097</v>
      </c>
    </row>
    <row r="831" spans="15:15" x14ac:dyDescent="0.3">
      <c r="O831" s="7">
        <v>82.900000000000105</v>
      </c>
    </row>
    <row r="832" spans="15:15" x14ac:dyDescent="0.3">
      <c r="O832" s="7">
        <v>83.000000000000099</v>
      </c>
    </row>
    <row r="833" spans="15:15" x14ac:dyDescent="0.3">
      <c r="O833" s="7">
        <v>83.100000000000094</v>
      </c>
    </row>
    <row r="834" spans="15:15" x14ac:dyDescent="0.3">
      <c r="O834" s="7">
        <v>83.200000000000102</v>
      </c>
    </row>
    <row r="835" spans="15:15" x14ac:dyDescent="0.3">
      <c r="O835" s="7">
        <v>83.300000000000097</v>
      </c>
    </row>
    <row r="836" spans="15:15" x14ac:dyDescent="0.3">
      <c r="O836" s="7">
        <v>83.400000000000105</v>
      </c>
    </row>
    <row r="837" spans="15:15" x14ac:dyDescent="0.3">
      <c r="O837" s="7">
        <v>83.500000000000099</v>
      </c>
    </row>
    <row r="838" spans="15:15" x14ac:dyDescent="0.3">
      <c r="O838" s="7">
        <v>83.600000000000094</v>
      </c>
    </row>
    <row r="839" spans="15:15" x14ac:dyDescent="0.3">
      <c r="O839" s="7">
        <v>83.700000000000102</v>
      </c>
    </row>
    <row r="840" spans="15:15" x14ac:dyDescent="0.3">
      <c r="O840" s="7">
        <v>83.800000000000097</v>
      </c>
    </row>
    <row r="841" spans="15:15" x14ac:dyDescent="0.3">
      <c r="O841" s="7">
        <v>83.900000000000105</v>
      </c>
    </row>
    <row r="842" spans="15:15" x14ac:dyDescent="0.3">
      <c r="O842" s="7">
        <v>84.000000000000099</v>
      </c>
    </row>
    <row r="843" spans="15:15" x14ac:dyDescent="0.3">
      <c r="O843" s="7">
        <v>84.100000000000094</v>
      </c>
    </row>
    <row r="844" spans="15:15" x14ac:dyDescent="0.3">
      <c r="O844" s="7">
        <v>84.200000000000102</v>
      </c>
    </row>
    <row r="845" spans="15:15" x14ac:dyDescent="0.3">
      <c r="O845" s="7">
        <v>84.300000000000097</v>
      </c>
    </row>
    <row r="846" spans="15:15" x14ac:dyDescent="0.3">
      <c r="O846" s="7">
        <v>84.400000000000105</v>
      </c>
    </row>
    <row r="847" spans="15:15" x14ac:dyDescent="0.3">
      <c r="O847" s="7">
        <v>84.500000000000099</v>
      </c>
    </row>
    <row r="848" spans="15:15" x14ac:dyDescent="0.3">
      <c r="O848" s="7">
        <v>84.600000000000094</v>
      </c>
    </row>
    <row r="849" spans="15:15" x14ac:dyDescent="0.3">
      <c r="O849" s="7">
        <v>84.700000000000102</v>
      </c>
    </row>
    <row r="850" spans="15:15" x14ac:dyDescent="0.3">
      <c r="O850" s="7">
        <v>84.800000000000097</v>
      </c>
    </row>
    <row r="851" spans="15:15" x14ac:dyDescent="0.3">
      <c r="O851" s="7">
        <v>84.900000000000105</v>
      </c>
    </row>
    <row r="852" spans="15:15" x14ac:dyDescent="0.3">
      <c r="O852" s="7">
        <v>85.000000000000099</v>
      </c>
    </row>
    <row r="853" spans="15:15" x14ac:dyDescent="0.3">
      <c r="O853" s="7">
        <v>85.100000000000094</v>
      </c>
    </row>
    <row r="854" spans="15:15" x14ac:dyDescent="0.3">
      <c r="O854" s="7">
        <v>85.200000000000102</v>
      </c>
    </row>
    <row r="855" spans="15:15" x14ac:dyDescent="0.3">
      <c r="O855" s="7">
        <v>85.300000000000097</v>
      </c>
    </row>
    <row r="856" spans="15:15" x14ac:dyDescent="0.3">
      <c r="O856" s="7">
        <v>85.400000000000105</v>
      </c>
    </row>
    <row r="857" spans="15:15" x14ac:dyDescent="0.3">
      <c r="O857" s="7">
        <v>85.500000000000099</v>
      </c>
    </row>
    <row r="858" spans="15:15" x14ac:dyDescent="0.3">
      <c r="O858" s="7">
        <v>85.600000000000094</v>
      </c>
    </row>
    <row r="859" spans="15:15" x14ac:dyDescent="0.3">
      <c r="O859" s="7">
        <v>85.700000000000102</v>
      </c>
    </row>
    <row r="860" spans="15:15" x14ac:dyDescent="0.3">
      <c r="O860" s="7">
        <v>85.800000000000097</v>
      </c>
    </row>
    <row r="861" spans="15:15" x14ac:dyDescent="0.3">
      <c r="O861" s="7">
        <v>85.900000000000105</v>
      </c>
    </row>
    <row r="862" spans="15:15" x14ac:dyDescent="0.3">
      <c r="O862" s="7">
        <v>86.000000000000099</v>
      </c>
    </row>
    <row r="863" spans="15:15" x14ac:dyDescent="0.3">
      <c r="O863" s="7">
        <v>86.100000000000094</v>
      </c>
    </row>
    <row r="864" spans="15:15" x14ac:dyDescent="0.3">
      <c r="O864" s="7">
        <v>86.200000000000102</v>
      </c>
    </row>
    <row r="865" spans="15:15" x14ac:dyDescent="0.3">
      <c r="O865" s="7">
        <v>86.300000000000097</v>
      </c>
    </row>
    <row r="866" spans="15:15" x14ac:dyDescent="0.3">
      <c r="O866" s="7">
        <v>86.400000000000105</v>
      </c>
    </row>
    <row r="867" spans="15:15" x14ac:dyDescent="0.3">
      <c r="O867" s="7">
        <v>86.500000000000099</v>
      </c>
    </row>
    <row r="868" spans="15:15" x14ac:dyDescent="0.3">
      <c r="O868" s="7">
        <v>86.600000000000094</v>
      </c>
    </row>
    <row r="869" spans="15:15" x14ac:dyDescent="0.3">
      <c r="O869" s="7">
        <v>86.700000000000102</v>
      </c>
    </row>
    <row r="870" spans="15:15" x14ac:dyDescent="0.3">
      <c r="O870" s="7">
        <v>86.800000000000097</v>
      </c>
    </row>
    <row r="871" spans="15:15" x14ac:dyDescent="0.3">
      <c r="O871" s="7">
        <v>86.900000000000105</v>
      </c>
    </row>
    <row r="872" spans="15:15" x14ac:dyDescent="0.3">
      <c r="O872" s="7">
        <v>87.000000000000099</v>
      </c>
    </row>
    <row r="873" spans="15:15" x14ac:dyDescent="0.3">
      <c r="O873" s="7">
        <v>87.100000000000094</v>
      </c>
    </row>
    <row r="874" spans="15:15" x14ac:dyDescent="0.3">
      <c r="O874" s="7">
        <v>87.200000000000102</v>
      </c>
    </row>
    <row r="875" spans="15:15" x14ac:dyDescent="0.3">
      <c r="O875" s="7">
        <v>87.300000000000097</v>
      </c>
    </row>
    <row r="876" spans="15:15" x14ac:dyDescent="0.3">
      <c r="O876" s="7">
        <v>87.400000000000105</v>
      </c>
    </row>
    <row r="877" spans="15:15" x14ac:dyDescent="0.3">
      <c r="O877" s="7">
        <v>87.500000000000099</v>
      </c>
    </row>
    <row r="878" spans="15:15" x14ac:dyDescent="0.3">
      <c r="O878" s="7">
        <v>87.600000000000094</v>
      </c>
    </row>
    <row r="879" spans="15:15" x14ac:dyDescent="0.3">
      <c r="O879" s="7">
        <v>87.700000000000102</v>
      </c>
    </row>
    <row r="880" spans="15:15" x14ac:dyDescent="0.3">
      <c r="O880" s="7">
        <v>87.800000000000097</v>
      </c>
    </row>
    <row r="881" spans="15:15" x14ac:dyDescent="0.3">
      <c r="O881" s="7">
        <v>87.900000000000105</v>
      </c>
    </row>
    <row r="882" spans="15:15" x14ac:dyDescent="0.3">
      <c r="O882" s="7">
        <v>88.000000000000099</v>
      </c>
    </row>
    <row r="883" spans="15:15" x14ac:dyDescent="0.3">
      <c r="O883" s="7">
        <v>88.100000000000094</v>
      </c>
    </row>
    <row r="884" spans="15:15" x14ac:dyDescent="0.3">
      <c r="O884" s="7">
        <v>88.200000000000102</v>
      </c>
    </row>
    <row r="885" spans="15:15" x14ac:dyDescent="0.3">
      <c r="O885" s="7">
        <v>88.300000000000097</v>
      </c>
    </row>
    <row r="886" spans="15:15" x14ac:dyDescent="0.3">
      <c r="O886" s="7">
        <v>88.400000000000105</v>
      </c>
    </row>
    <row r="887" spans="15:15" x14ac:dyDescent="0.3">
      <c r="O887" s="7">
        <v>88.500000000000099</v>
      </c>
    </row>
    <row r="888" spans="15:15" x14ac:dyDescent="0.3">
      <c r="O888" s="7">
        <v>88.600000000000094</v>
      </c>
    </row>
    <row r="889" spans="15:15" x14ac:dyDescent="0.3">
      <c r="O889" s="7">
        <v>88.700000000000102</v>
      </c>
    </row>
    <row r="890" spans="15:15" x14ac:dyDescent="0.3">
      <c r="O890" s="7">
        <v>88.800000000000097</v>
      </c>
    </row>
    <row r="891" spans="15:15" x14ac:dyDescent="0.3">
      <c r="O891" s="7">
        <v>88.900000000000105</v>
      </c>
    </row>
    <row r="892" spans="15:15" x14ac:dyDescent="0.3">
      <c r="O892" s="7">
        <v>89.000000000000099</v>
      </c>
    </row>
    <row r="893" spans="15:15" x14ac:dyDescent="0.3">
      <c r="O893" s="7">
        <v>89.100000000000094</v>
      </c>
    </row>
    <row r="894" spans="15:15" x14ac:dyDescent="0.3">
      <c r="O894" s="7">
        <v>89.200000000000102</v>
      </c>
    </row>
    <row r="895" spans="15:15" x14ac:dyDescent="0.3">
      <c r="O895" s="7">
        <v>89.300000000000097</v>
      </c>
    </row>
    <row r="896" spans="15:15" x14ac:dyDescent="0.3">
      <c r="O896" s="7">
        <v>89.400000000000105</v>
      </c>
    </row>
    <row r="897" spans="15:15" x14ac:dyDescent="0.3">
      <c r="O897" s="7">
        <v>89.500000000000099</v>
      </c>
    </row>
    <row r="898" spans="15:15" x14ac:dyDescent="0.3">
      <c r="O898" s="7">
        <v>89.600000000000094</v>
      </c>
    </row>
    <row r="899" spans="15:15" x14ac:dyDescent="0.3">
      <c r="O899" s="7">
        <v>89.700000000000102</v>
      </c>
    </row>
    <row r="900" spans="15:15" x14ac:dyDescent="0.3">
      <c r="O900" s="7">
        <v>89.800000000000097</v>
      </c>
    </row>
    <row r="901" spans="15:15" x14ac:dyDescent="0.3">
      <c r="O901" s="7">
        <v>89.900000000000105</v>
      </c>
    </row>
    <row r="902" spans="15:15" x14ac:dyDescent="0.3">
      <c r="O902" s="7">
        <v>90.000000000000099</v>
      </c>
    </row>
    <row r="903" spans="15:15" x14ac:dyDescent="0.3">
      <c r="O903" s="7">
        <v>90.100000000000094</v>
      </c>
    </row>
    <row r="904" spans="15:15" x14ac:dyDescent="0.3">
      <c r="O904" s="7">
        <v>90.200000000000102</v>
      </c>
    </row>
    <row r="905" spans="15:15" x14ac:dyDescent="0.3">
      <c r="O905" s="7">
        <v>90.300000000000097</v>
      </c>
    </row>
    <row r="906" spans="15:15" x14ac:dyDescent="0.3">
      <c r="O906" s="7">
        <v>90.400000000000105</v>
      </c>
    </row>
    <row r="907" spans="15:15" x14ac:dyDescent="0.3">
      <c r="O907" s="7">
        <v>90.500000000000099</v>
      </c>
    </row>
    <row r="908" spans="15:15" x14ac:dyDescent="0.3">
      <c r="O908" s="7">
        <v>90.600000000000094</v>
      </c>
    </row>
    <row r="909" spans="15:15" x14ac:dyDescent="0.3">
      <c r="O909" s="7">
        <v>90.700000000000102</v>
      </c>
    </row>
    <row r="910" spans="15:15" x14ac:dyDescent="0.3">
      <c r="O910" s="7">
        <v>90.800000000000097</v>
      </c>
    </row>
    <row r="911" spans="15:15" x14ac:dyDescent="0.3">
      <c r="O911" s="7">
        <v>90.900000000000105</v>
      </c>
    </row>
    <row r="912" spans="15:15" x14ac:dyDescent="0.3">
      <c r="O912" s="7">
        <v>91.000000000000099</v>
      </c>
    </row>
    <row r="913" spans="15:15" x14ac:dyDescent="0.3">
      <c r="O913" s="7">
        <v>91.100000000000094</v>
      </c>
    </row>
    <row r="914" spans="15:15" x14ac:dyDescent="0.3">
      <c r="O914" s="7">
        <v>91.200000000000102</v>
      </c>
    </row>
    <row r="915" spans="15:15" x14ac:dyDescent="0.3">
      <c r="O915" s="7">
        <v>91.300000000000097</v>
      </c>
    </row>
    <row r="916" spans="15:15" x14ac:dyDescent="0.3">
      <c r="O916" s="7">
        <v>91.400000000000105</v>
      </c>
    </row>
    <row r="917" spans="15:15" x14ac:dyDescent="0.3">
      <c r="O917" s="7">
        <v>91.500000000000099</v>
      </c>
    </row>
    <row r="918" spans="15:15" x14ac:dyDescent="0.3">
      <c r="O918" s="7">
        <v>91.600000000000094</v>
      </c>
    </row>
    <row r="919" spans="15:15" x14ac:dyDescent="0.3">
      <c r="O919" s="7">
        <v>91.700000000000102</v>
      </c>
    </row>
    <row r="920" spans="15:15" x14ac:dyDescent="0.3">
      <c r="O920" s="7">
        <v>91.800000000000097</v>
      </c>
    </row>
    <row r="921" spans="15:15" x14ac:dyDescent="0.3">
      <c r="O921" s="7">
        <v>91.900000000000105</v>
      </c>
    </row>
    <row r="922" spans="15:15" x14ac:dyDescent="0.3">
      <c r="O922" s="7">
        <v>92.000000000000099</v>
      </c>
    </row>
    <row r="923" spans="15:15" x14ac:dyDescent="0.3">
      <c r="O923" s="7">
        <v>92.100000000000094</v>
      </c>
    </row>
    <row r="924" spans="15:15" x14ac:dyDescent="0.3">
      <c r="O924" s="7">
        <v>92.200000000000102</v>
      </c>
    </row>
    <row r="925" spans="15:15" x14ac:dyDescent="0.3">
      <c r="O925" s="7">
        <v>92.300000000000097</v>
      </c>
    </row>
    <row r="926" spans="15:15" x14ac:dyDescent="0.3">
      <c r="O926" s="7">
        <v>92.400000000000105</v>
      </c>
    </row>
    <row r="927" spans="15:15" x14ac:dyDescent="0.3">
      <c r="O927" s="7">
        <v>92.500000000000099</v>
      </c>
    </row>
    <row r="928" spans="15:15" x14ac:dyDescent="0.3">
      <c r="O928" s="7">
        <v>92.600000000000094</v>
      </c>
    </row>
    <row r="929" spans="15:15" x14ac:dyDescent="0.3">
      <c r="O929" s="7">
        <v>92.700000000000102</v>
      </c>
    </row>
    <row r="930" spans="15:15" x14ac:dyDescent="0.3">
      <c r="O930" s="7">
        <v>92.800000000000097</v>
      </c>
    </row>
    <row r="931" spans="15:15" x14ac:dyDescent="0.3">
      <c r="O931" s="7">
        <v>92.900000000000105</v>
      </c>
    </row>
    <row r="932" spans="15:15" x14ac:dyDescent="0.3">
      <c r="O932" s="7">
        <v>93.000000000000099</v>
      </c>
    </row>
    <row r="933" spans="15:15" x14ac:dyDescent="0.3">
      <c r="O933" s="7">
        <v>93.100000000000094</v>
      </c>
    </row>
    <row r="934" spans="15:15" x14ac:dyDescent="0.3">
      <c r="O934" s="7">
        <v>93.200000000000102</v>
      </c>
    </row>
    <row r="935" spans="15:15" x14ac:dyDescent="0.3">
      <c r="O935" s="7">
        <v>93.300000000000097</v>
      </c>
    </row>
    <row r="936" spans="15:15" x14ac:dyDescent="0.3">
      <c r="O936" s="7">
        <v>93.400000000000105</v>
      </c>
    </row>
    <row r="937" spans="15:15" x14ac:dyDescent="0.3">
      <c r="O937" s="7">
        <v>93.500000000000099</v>
      </c>
    </row>
    <row r="938" spans="15:15" x14ac:dyDescent="0.3">
      <c r="O938" s="7">
        <v>93.600000000000094</v>
      </c>
    </row>
    <row r="939" spans="15:15" x14ac:dyDescent="0.3">
      <c r="O939" s="7">
        <v>93.700000000000102</v>
      </c>
    </row>
    <row r="940" spans="15:15" x14ac:dyDescent="0.3">
      <c r="O940" s="7">
        <v>93.800000000000097</v>
      </c>
    </row>
    <row r="941" spans="15:15" x14ac:dyDescent="0.3">
      <c r="O941" s="7">
        <v>93.900000000000105</v>
      </c>
    </row>
    <row r="942" spans="15:15" x14ac:dyDescent="0.3">
      <c r="O942" s="7">
        <v>94.000000000000099</v>
      </c>
    </row>
    <row r="943" spans="15:15" x14ac:dyDescent="0.3">
      <c r="O943" s="7">
        <v>94.100000000000094</v>
      </c>
    </row>
    <row r="944" spans="15:15" x14ac:dyDescent="0.3">
      <c r="O944" s="7">
        <v>94.200000000000102</v>
      </c>
    </row>
    <row r="945" spans="15:15" x14ac:dyDescent="0.3">
      <c r="O945" s="7">
        <v>94.300000000000097</v>
      </c>
    </row>
    <row r="946" spans="15:15" x14ac:dyDescent="0.3">
      <c r="O946" s="7">
        <v>94.400000000000105</v>
      </c>
    </row>
    <row r="947" spans="15:15" x14ac:dyDescent="0.3">
      <c r="O947" s="7">
        <v>94.500000000000099</v>
      </c>
    </row>
    <row r="948" spans="15:15" x14ac:dyDescent="0.3">
      <c r="O948" s="7">
        <v>94.600000000000094</v>
      </c>
    </row>
    <row r="949" spans="15:15" x14ac:dyDescent="0.3">
      <c r="O949" s="7">
        <v>94.700000000000102</v>
      </c>
    </row>
    <row r="950" spans="15:15" x14ac:dyDescent="0.3">
      <c r="O950" s="7">
        <v>94.800000000000097</v>
      </c>
    </row>
    <row r="951" spans="15:15" x14ac:dyDescent="0.3">
      <c r="O951" s="7">
        <v>94.900000000000105</v>
      </c>
    </row>
    <row r="952" spans="15:15" x14ac:dyDescent="0.3">
      <c r="O952" s="7">
        <v>95.000000000000099</v>
      </c>
    </row>
    <row r="953" spans="15:15" x14ac:dyDescent="0.3">
      <c r="O953" s="7">
        <v>95.100000000000094</v>
      </c>
    </row>
    <row r="954" spans="15:15" x14ac:dyDescent="0.3">
      <c r="O954" s="7">
        <v>95.200000000000102</v>
      </c>
    </row>
    <row r="955" spans="15:15" x14ac:dyDescent="0.3">
      <c r="O955" s="7">
        <v>95.300000000000097</v>
      </c>
    </row>
    <row r="956" spans="15:15" x14ac:dyDescent="0.3">
      <c r="O956" s="7">
        <v>95.400000000000105</v>
      </c>
    </row>
    <row r="957" spans="15:15" x14ac:dyDescent="0.3">
      <c r="O957" s="7">
        <v>95.500000000000099</v>
      </c>
    </row>
    <row r="958" spans="15:15" x14ac:dyDescent="0.3">
      <c r="O958" s="7">
        <v>95.600000000000094</v>
      </c>
    </row>
    <row r="959" spans="15:15" x14ac:dyDescent="0.3">
      <c r="O959" s="7">
        <v>95.700000000000102</v>
      </c>
    </row>
    <row r="960" spans="15:15" x14ac:dyDescent="0.3">
      <c r="O960" s="7">
        <v>95.800000000000097</v>
      </c>
    </row>
    <row r="961" spans="15:15" x14ac:dyDescent="0.3">
      <c r="O961" s="7">
        <v>95.900000000000105</v>
      </c>
    </row>
    <row r="962" spans="15:15" x14ac:dyDescent="0.3">
      <c r="O962" s="7">
        <v>96.000000000000099</v>
      </c>
    </row>
    <row r="963" spans="15:15" x14ac:dyDescent="0.3">
      <c r="O963" s="7">
        <v>96.100000000000094</v>
      </c>
    </row>
    <row r="964" spans="15:15" x14ac:dyDescent="0.3">
      <c r="O964" s="7">
        <v>96.200000000000102</v>
      </c>
    </row>
    <row r="965" spans="15:15" x14ac:dyDescent="0.3">
      <c r="O965" s="7">
        <v>96.300000000000097</v>
      </c>
    </row>
    <row r="966" spans="15:15" x14ac:dyDescent="0.3">
      <c r="O966" s="7">
        <v>96.400000000000105</v>
      </c>
    </row>
    <row r="967" spans="15:15" x14ac:dyDescent="0.3">
      <c r="O967" s="7">
        <v>96.500000000000099</v>
      </c>
    </row>
    <row r="968" spans="15:15" x14ac:dyDescent="0.3">
      <c r="O968" s="7">
        <v>96.600000000000094</v>
      </c>
    </row>
    <row r="969" spans="15:15" x14ac:dyDescent="0.3">
      <c r="O969" s="7">
        <v>96.700000000000102</v>
      </c>
    </row>
    <row r="970" spans="15:15" x14ac:dyDescent="0.3">
      <c r="O970" s="7">
        <v>96.800000000000097</v>
      </c>
    </row>
    <row r="971" spans="15:15" x14ac:dyDescent="0.3">
      <c r="O971" s="7">
        <v>96.900000000000105</v>
      </c>
    </row>
    <row r="972" spans="15:15" x14ac:dyDescent="0.3">
      <c r="O972" s="7">
        <v>97.000000000000099</v>
      </c>
    </row>
    <row r="973" spans="15:15" x14ac:dyDescent="0.3">
      <c r="O973" s="7">
        <v>97.100000000000094</v>
      </c>
    </row>
    <row r="974" spans="15:15" x14ac:dyDescent="0.3">
      <c r="O974" s="7">
        <v>97.200000000000102</v>
      </c>
    </row>
    <row r="975" spans="15:15" x14ac:dyDescent="0.3">
      <c r="O975" s="7">
        <v>97.300000000000097</v>
      </c>
    </row>
    <row r="976" spans="15:15" x14ac:dyDescent="0.3">
      <c r="O976" s="7">
        <v>97.400000000000105</v>
      </c>
    </row>
    <row r="977" spans="15:15" x14ac:dyDescent="0.3">
      <c r="O977" s="7">
        <v>97.500000000000099</v>
      </c>
    </row>
    <row r="978" spans="15:15" x14ac:dyDescent="0.3">
      <c r="O978" s="7">
        <v>97.600000000000094</v>
      </c>
    </row>
    <row r="979" spans="15:15" x14ac:dyDescent="0.3">
      <c r="O979" s="7">
        <v>97.700000000000102</v>
      </c>
    </row>
    <row r="980" spans="15:15" x14ac:dyDescent="0.3">
      <c r="O980" s="7">
        <v>97.800000000000097</v>
      </c>
    </row>
    <row r="981" spans="15:15" x14ac:dyDescent="0.3">
      <c r="O981" s="7">
        <v>97.900000000000105</v>
      </c>
    </row>
    <row r="982" spans="15:15" x14ac:dyDescent="0.3">
      <c r="O982" s="7">
        <v>98.000000000000099</v>
      </c>
    </row>
    <row r="983" spans="15:15" x14ac:dyDescent="0.3">
      <c r="O983" s="7">
        <v>98.100000000000094</v>
      </c>
    </row>
    <row r="984" spans="15:15" x14ac:dyDescent="0.3">
      <c r="O984" s="7">
        <v>98.200000000000102</v>
      </c>
    </row>
    <row r="985" spans="15:15" x14ac:dyDescent="0.3">
      <c r="O985" s="7">
        <v>98.300000000000097</v>
      </c>
    </row>
    <row r="986" spans="15:15" x14ac:dyDescent="0.3">
      <c r="O986" s="7">
        <v>98.400000000000105</v>
      </c>
    </row>
    <row r="987" spans="15:15" x14ac:dyDescent="0.3">
      <c r="O987" s="7">
        <v>98.500000000000099</v>
      </c>
    </row>
    <row r="988" spans="15:15" x14ac:dyDescent="0.3">
      <c r="O988" s="7">
        <v>98.600000000000094</v>
      </c>
    </row>
    <row r="989" spans="15:15" x14ac:dyDescent="0.3">
      <c r="O989" s="7">
        <v>98.700000000000102</v>
      </c>
    </row>
    <row r="990" spans="15:15" x14ac:dyDescent="0.3">
      <c r="O990" s="7">
        <v>98.800000000000097</v>
      </c>
    </row>
    <row r="991" spans="15:15" x14ac:dyDescent="0.3">
      <c r="O991" s="7">
        <v>98.900000000000105</v>
      </c>
    </row>
    <row r="992" spans="15:15" x14ac:dyDescent="0.3">
      <c r="O992" s="7">
        <v>99.000000000000099</v>
      </c>
    </row>
    <row r="993" spans="15:15" x14ac:dyDescent="0.3">
      <c r="O993" s="7">
        <v>99.100000000000094</v>
      </c>
    </row>
    <row r="994" spans="15:15" x14ac:dyDescent="0.3">
      <c r="O994" s="7">
        <v>99.200000000000102</v>
      </c>
    </row>
    <row r="995" spans="15:15" x14ac:dyDescent="0.3">
      <c r="O995" s="7">
        <v>99.300000000000097</v>
      </c>
    </row>
    <row r="996" spans="15:15" x14ac:dyDescent="0.3">
      <c r="O996" s="7">
        <v>99.400000000000105</v>
      </c>
    </row>
    <row r="997" spans="15:15" x14ac:dyDescent="0.3">
      <c r="O997" s="7">
        <v>99.500000000000099</v>
      </c>
    </row>
    <row r="998" spans="15:15" x14ac:dyDescent="0.3">
      <c r="O998" s="7">
        <v>99.600000000000094</v>
      </c>
    </row>
    <row r="999" spans="15:15" x14ac:dyDescent="0.3">
      <c r="O999" s="7">
        <v>99.700000000000102</v>
      </c>
    </row>
    <row r="1000" spans="15:15" x14ac:dyDescent="0.3">
      <c r="O1000" s="7">
        <v>99.800000000000097</v>
      </c>
    </row>
    <row r="1001" spans="15:15" x14ac:dyDescent="0.3">
      <c r="O1001" s="7">
        <v>99.900000000000105</v>
      </c>
    </row>
    <row r="1002" spans="15:15" x14ac:dyDescent="0.3">
      <c r="O1002" s="7">
        <v>100</v>
      </c>
    </row>
    <row r="1003" spans="15:15" x14ac:dyDescent="0.3">
      <c r="O1003" s="7">
        <v>100.1</v>
      </c>
    </row>
    <row r="1004" spans="15:15" x14ac:dyDescent="0.3">
      <c r="O1004" s="7">
        <v>100.2</v>
      </c>
    </row>
    <row r="1005" spans="15:15" x14ac:dyDescent="0.3">
      <c r="O1005" s="7">
        <v>100.3</v>
      </c>
    </row>
    <row r="1006" spans="15:15" x14ac:dyDescent="0.3">
      <c r="O1006" s="7">
        <v>100.4</v>
      </c>
    </row>
    <row r="1007" spans="15:15" x14ac:dyDescent="0.3">
      <c r="O1007" s="7">
        <v>100.5</v>
      </c>
    </row>
    <row r="1008" spans="15:15" x14ac:dyDescent="0.3">
      <c r="O1008" s="7">
        <v>100.6</v>
      </c>
    </row>
    <row r="1009" spans="15:15" x14ac:dyDescent="0.3">
      <c r="O1009" s="7">
        <v>100.7</v>
      </c>
    </row>
    <row r="1010" spans="15:15" x14ac:dyDescent="0.3">
      <c r="O1010" s="7">
        <v>100.8</v>
      </c>
    </row>
    <row r="1011" spans="15:15" x14ac:dyDescent="0.3">
      <c r="O1011" s="7">
        <v>100.9</v>
      </c>
    </row>
    <row r="1012" spans="15:15" x14ac:dyDescent="0.3">
      <c r="O1012" s="7">
        <v>101</v>
      </c>
    </row>
    <row r="1013" spans="15:15" x14ac:dyDescent="0.3">
      <c r="O1013" s="7">
        <v>101.1</v>
      </c>
    </row>
    <row r="1014" spans="15:15" x14ac:dyDescent="0.3">
      <c r="O1014" s="7">
        <v>101.2</v>
      </c>
    </row>
    <row r="1015" spans="15:15" x14ac:dyDescent="0.3">
      <c r="O1015" s="7">
        <v>101.3</v>
      </c>
    </row>
    <row r="1016" spans="15:15" x14ac:dyDescent="0.3">
      <c r="O1016" s="7">
        <v>101.4</v>
      </c>
    </row>
    <row r="1017" spans="15:15" x14ac:dyDescent="0.3">
      <c r="O1017" s="7">
        <v>101.5</v>
      </c>
    </row>
    <row r="1018" spans="15:15" x14ac:dyDescent="0.3">
      <c r="O1018" s="7">
        <v>101.6</v>
      </c>
    </row>
    <row r="1019" spans="15:15" x14ac:dyDescent="0.3">
      <c r="O1019" s="7">
        <v>101.7</v>
      </c>
    </row>
    <row r="1020" spans="15:15" x14ac:dyDescent="0.3">
      <c r="O1020" s="7">
        <v>101.8</v>
      </c>
    </row>
    <row r="1021" spans="15:15" x14ac:dyDescent="0.3">
      <c r="O1021" s="7">
        <v>101.9</v>
      </c>
    </row>
    <row r="1022" spans="15:15" x14ac:dyDescent="0.3">
      <c r="O1022" s="7">
        <v>102</v>
      </c>
    </row>
    <row r="1023" spans="15:15" x14ac:dyDescent="0.3">
      <c r="O1023" s="7">
        <v>102.1</v>
      </c>
    </row>
    <row r="1024" spans="15:15" x14ac:dyDescent="0.3">
      <c r="O1024" s="7">
        <v>102.2</v>
      </c>
    </row>
    <row r="1025" spans="15:15" x14ac:dyDescent="0.3">
      <c r="O1025" s="7">
        <v>102.3</v>
      </c>
    </row>
    <row r="1026" spans="15:15" x14ac:dyDescent="0.3">
      <c r="O1026" s="7">
        <v>102.4</v>
      </c>
    </row>
    <row r="1027" spans="15:15" x14ac:dyDescent="0.3">
      <c r="O1027" s="7">
        <v>102.5</v>
      </c>
    </row>
    <row r="1028" spans="15:15" x14ac:dyDescent="0.3">
      <c r="O1028" s="7">
        <v>102.6</v>
      </c>
    </row>
    <row r="1029" spans="15:15" x14ac:dyDescent="0.3">
      <c r="O1029" s="7">
        <v>102.7</v>
      </c>
    </row>
    <row r="1030" spans="15:15" x14ac:dyDescent="0.3">
      <c r="O1030" s="7">
        <v>102.8</v>
      </c>
    </row>
    <row r="1031" spans="15:15" x14ac:dyDescent="0.3">
      <c r="O1031" s="7">
        <v>102.9</v>
      </c>
    </row>
    <row r="1032" spans="15:15" x14ac:dyDescent="0.3">
      <c r="O1032" s="7">
        <v>103</v>
      </c>
    </row>
    <row r="1033" spans="15:15" x14ac:dyDescent="0.3">
      <c r="O1033" s="7">
        <v>103.1</v>
      </c>
    </row>
    <row r="1034" spans="15:15" x14ac:dyDescent="0.3">
      <c r="O1034" s="7">
        <v>103.2</v>
      </c>
    </row>
    <row r="1035" spans="15:15" x14ac:dyDescent="0.3">
      <c r="O1035" s="7">
        <v>103.3</v>
      </c>
    </row>
    <row r="1036" spans="15:15" x14ac:dyDescent="0.3">
      <c r="O1036" s="7">
        <v>103.4</v>
      </c>
    </row>
    <row r="1037" spans="15:15" x14ac:dyDescent="0.3">
      <c r="O1037" s="7">
        <v>103.5</v>
      </c>
    </row>
    <row r="1038" spans="15:15" x14ac:dyDescent="0.3">
      <c r="O1038" s="7">
        <v>103.6</v>
      </c>
    </row>
    <row r="1039" spans="15:15" x14ac:dyDescent="0.3">
      <c r="O1039" s="7">
        <v>103.7</v>
      </c>
    </row>
    <row r="1040" spans="15:15" x14ac:dyDescent="0.3">
      <c r="O1040" s="7">
        <v>103.8</v>
      </c>
    </row>
    <row r="1041" spans="15:15" x14ac:dyDescent="0.3">
      <c r="O1041" s="7">
        <v>103.9</v>
      </c>
    </row>
    <row r="1042" spans="15:15" x14ac:dyDescent="0.3">
      <c r="O1042" s="7">
        <v>104</v>
      </c>
    </row>
    <row r="1043" spans="15:15" x14ac:dyDescent="0.3">
      <c r="O1043" s="7">
        <v>104.1</v>
      </c>
    </row>
    <row r="1044" spans="15:15" x14ac:dyDescent="0.3">
      <c r="O1044" s="7">
        <v>104.2</v>
      </c>
    </row>
    <row r="1045" spans="15:15" x14ac:dyDescent="0.3">
      <c r="O1045" s="7">
        <v>104.3</v>
      </c>
    </row>
    <row r="1046" spans="15:15" x14ac:dyDescent="0.3">
      <c r="O1046" s="7">
        <v>104.4</v>
      </c>
    </row>
    <row r="1047" spans="15:15" x14ac:dyDescent="0.3">
      <c r="O1047" s="7">
        <v>104.5</v>
      </c>
    </row>
    <row r="1048" spans="15:15" x14ac:dyDescent="0.3">
      <c r="O1048" s="7">
        <v>104.6</v>
      </c>
    </row>
    <row r="1049" spans="15:15" x14ac:dyDescent="0.3">
      <c r="O1049" s="7">
        <v>104.7</v>
      </c>
    </row>
    <row r="1050" spans="15:15" x14ac:dyDescent="0.3">
      <c r="O1050" s="7">
        <v>104.8</v>
      </c>
    </row>
    <row r="1051" spans="15:15" x14ac:dyDescent="0.3">
      <c r="O1051" s="7">
        <v>104.9</v>
      </c>
    </row>
    <row r="1052" spans="15:15" x14ac:dyDescent="0.3">
      <c r="O1052" s="7">
        <v>105</v>
      </c>
    </row>
    <row r="1053" spans="15:15" x14ac:dyDescent="0.3">
      <c r="O1053" s="7">
        <v>105.1</v>
      </c>
    </row>
    <row r="1054" spans="15:15" x14ac:dyDescent="0.3">
      <c r="O1054" s="7">
        <v>105.2</v>
      </c>
    </row>
    <row r="1055" spans="15:15" x14ac:dyDescent="0.3">
      <c r="O1055" s="7">
        <v>105.3</v>
      </c>
    </row>
    <row r="1056" spans="15:15" x14ac:dyDescent="0.3">
      <c r="O1056" s="7">
        <v>105.4</v>
      </c>
    </row>
    <row r="1057" spans="15:15" x14ac:dyDescent="0.3">
      <c r="O1057" s="7">
        <v>105.5</v>
      </c>
    </row>
    <row r="1058" spans="15:15" x14ac:dyDescent="0.3">
      <c r="O1058" s="7">
        <v>105.6</v>
      </c>
    </row>
    <row r="1059" spans="15:15" x14ac:dyDescent="0.3">
      <c r="O1059" s="7">
        <v>105.7</v>
      </c>
    </row>
    <row r="1060" spans="15:15" x14ac:dyDescent="0.3">
      <c r="O1060" s="7">
        <v>105.8</v>
      </c>
    </row>
    <row r="1061" spans="15:15" x14ac:dyDescent="0.3">
      <c r="O1061" s="7">
        <v>105.9</v>
      </c>
    </row>
    <row r="1062" spans="15:15" x14ac:dyDescent="0.3">
      <c r="O1062" s="7">
        <v>106</v>
      </c>
    </row>
    <row r="1063" spans="15:15" x14ac:dyDescent="0.3">
      <c r="O1063" s="7">
        <v>106.1</v>
      </c>
    </row>
    <row r="1064" spans="15:15" x14ac:dyDescent="0.3">
      <c r="O1064" s="7">
        <v>106.2</v>
      </c>
    </row>
    <row r="1065" spans="15:15" x14ac:dyDescent="0.3">
      <c r="O1065" s="7">
        <v>106.3</v>
      </c>
    </row>
    <row r="1066" spans="15:15" x14ac:dyDescent="0.3">
      <c r="O1066" s="7">
        <v>106.4</v>
      </c>
    </row>
    <row r="1067" spans="15:15" x14ac:dyDescent="0.3">
      <c r="O1067" s="7">
        <v>106.5</v>
      </c>
    </row>
    <row r="1068" spans="15:15" x14ac:dyDescent="0.3">
      <c r="O1068" s="7">
        <v>106.6</v>
      </c>
    </row>
    <row r="1069" spans="15:15" x14ac:dyDescent="0.3">
      <c r="O1069" s="7">
        <v>106.7</v>
      </c>
    </row>
    <row r="1070" spans="15:15" x14ac:dyDescent="0.3">
      <c r="O1070" s="7">
        <v>106.8</v>
      </c>
    </row>
    <row r="1071" spans="15:15" x14ac:dyDescent="0.3">
      <c r="O1071" s="7">
        <v>106.9</v>
      </c>
    </row>
    <row r="1072" spans="15:15" x14ac:dyDescent="0.3">
      <c r="O1072" s="7">
        <v>107</v>
      </c>
    </row>
    <row r="1073" spans="15:15" x14ac:dyDescent="0.3">
      <c r="O1073" s="7">
        <v>107.1</v>
      </c>
    </row>
    <row r="1074" spans="15:15" x14ac:dyDescent="0.3">
      <c r="O1074" s="7">
        <v>107.2</v>
      </c>
    </row>
    <row r="1075" spans="15:15" x14ac:dyDescent="0.3">
      <c r="O1075" s="7">
        <v>107.3</v>
      </c>
    </row>
    <row r="1076" spans="15:15" x14ac:dyDescent="0.3">
      <c r="O1076" s="7">
        <v>107.4</v>
      </c>
    </row>
    <row r="1077" spans="15:15" x14ac:dyDescent="0.3">
      <c r="O1077" s="7">
        <v>107.5</v>
      </c>
    </row>
    <row r="1078" spans="15:15" x14ac:dyDescent="0.3">
      <c r="O1078" s="7">
        <v>107.6</v>
      </c>
    </row>
    <row r="1079" spans="15:15" x14ac:dyDescent="0.3">
      <c r="O1079" s="7">
        <v>107.7</v>
      </c>
    </row>
    <row r="1080" spans="15:15" x14ac:dyDescent="0.3">
      <c r="O1080" s="7">
        <v>107.8</v>
      </c>
    </row>
    <row r="1081" spans="15:15" x14ac:dyDescent="0.3">
      <c r="O1081" s="7">
        <v>107.9</v>
      </c>
    </row>
    <row r="1082" spans="15:15" x14ac:dyDescent="0.3">
      <c r="O1082" s="7">
        <v>108</v>
      </c>
    </row>
    <row r="1083" spans="15:15" x14ac:dyDescent="0.3">
      <c r="O1083" s="7">
        <v>108.1</v>
      </c>
    </row>
    <row r="1084" spans="15:15" x14ac:dyDescent="0.3">
      <c r="O1084" s="7">
        <v>108.2</v>
      </c>
    </row>
    <row r="1085" spans="15:15" x14ac:dyDescent="0.3">
      <c r="O1085" s="7">
        <v>108.3</v>
      </c>
    </row>
    <row r="1086" spans="15:15" x14ac:dyDescent="0.3">
      <c r="O1086" s="7">
        <v>108.4</v>
      </c>
    </row>
    <row r="1087" spans="15:15" x14ac:dyDescent="0.3">
      <c r="O1087" s="7">
        <v>108.5</v>
      </c>
    </row>
    <row r="1088" spans="15:15" x14ac:dyDescent="0.3">
      <c r="O1088" s="7">
        <v>108.6</v>
      </c>
    </row>
    <row r="1089" spans="15:15" x14ac:dyDescent="0.3">
      <c r="O1089" s="7">
        <v>108.7</v>
      </c>
    </row>
    <row r="1090" spans="15:15" x14ac:dyDescent="0.3">
      <c r="O1090" s="7">
        <v>108.8</v>
      </c>
    </row>
    <row r="1091" spans="15:15" x14ac:dyDescent="0.3">
      <c r="O1091" s="7">
        <v>108.9</v>
      </c>
    </row>
    <row r="1092" spans="15:15" x14ac:dyDescent="0.3">
      <c r="O1092" s="7">
        <v>109</v>
      </c>
    </row>
    <row r="1093" spans="15:15" x14ac:dyDescent="0.3">
      <c r="O1093" s="7">
        <v>109.1</v>
      </c>
    </row>
    <row r="1094" spans="15:15" x14ac:dyDescent="0.3">
      <c r="O1094" s="7">
        <v>109.2</v>
      </c>
    </row>
    <row r="1095" spans="15:15" x14ac:dyDescent="0.3">
      <c r="O1095" s="7">
        <v>109.3</v>
      </c>
    </row>
    <row r="1096" spans="15:15" x14ac:dyDescent="0.3">
      <c r="O1096" s="7">
        <v>109.4</v>
      </c>
    </row>
    <row r="1097" spans="15:15" x14ac:dyDescent="0.3">
      <c r="O1097" s="7">
        <v>109.5</v>
      </c>
    </row>
    <row r="1098" spans="15:15" x14ac:dyDescent="0.3">
      <c r="O1098" s="7">
        <v>109.6</v>
      </c>
    </row>
    <row r="1099" spans="15:15" x14ac:dyDescent="0.3">
      <c r="O1099" s="7">
        <v>109.7</v>
      </c>
    </row>
    <row r="1100" spans="15:15" x14ac:dyDescent="0.3">
      <c r="O1100" s="7">
        <v>109.8</v>
      </c>
    </row>
    <row r="1101" spans="15:15" x14ac:dyDescent="0.3">
      <c r="O1101" s="7">
        <v>109.9</v>
      </c>
    </row>
    <row r="1102" spans="15:15" x14ac:dyDescent="0.3">
      <c r="O1102" s="7">
        <v>110</v>
      </c>
    </row>
    <row r="1103" spans="15:15" x14ac:dyDescent="0.3">
      <c r="O1103" s="7">
        <v>110.1</v>
      </c>
    </row>
    <row r="1104" spans="15:15" x14ac:dyDescent="0.3">
      <c r="O1104" s="7">
        <v>110.2</v>
      </c>
    </row>
    <row r="1105" spans="15:15" x14ac:dyDescent="0.3">
      <c r="O1105" s="7">
        <v>110.3</v>
      </c>
    </row>
    <row r="1106" spans="15:15" x14ac:dyDescent="0.3">
      <c r="O1106" s="7">
        <v>110.4</v>
      </c>
    </row>
    <row r="1107" spans="15:15" x14ac:dyDescent="0.3">
      <c r="O1107" s="7">
        <v>110.5</v>
      </c>
    </row>
    <row r="1108" spans="15:15" x14ac:dyDescent="0.3">
      <c r="O1108" s="7">
        <v>110.6</v>
      </c>
    </row>
    <row r="1109" spans="15:15" x14ac:dyDescent="0.3">
      <c r="O1109" s="7">
        <v>110.7</v>
      </c>
    </row>
    <row r="1110" spans="15:15" x14ac:dyDescent="0.3">
      <c r="O1110" s="7">
        <v>110.8</v>
      </c>
    </row>
    <row r="1111" spans="15:15" x14ac:dyDescent="0.3">
      <c r="O1111" s="7">
        <v>110.9</v>
      </c>
    </row>
    <row r="1112" spans="15:15" x14ac:dyDescent="0.3">
      <c r="O1112" s="7">
        <v>111</v>
      </c>
    </row>
    <row r="1113" spans="15:15" x14ac:dyDescent="0.3">
      <c r="O1113" s="7">
        <v>111.1</v>
      </c>
    </row>
    <row r="1114" spans="15:15" x14ac:dyDescent="0.3">
      <c r="O1114" s="7">
        <v>111.2</v>
      </c>
    </row>
    <row r="1115" spans="15:15" x14ac:dyDescent="0.3">
      <c r="O1115" s="7">
        <v>111.3</v>
      </c>
    </row>
    <row r="1116" spans="15:15" x14ac:dyDescent="0.3">
      <c r="O1116" s="7">
        <v>111.4</v>
      </c>
    </row>
    <row r="1117" spans="15:15" x14ac:dyDescent="0.3">
      <c r="O1117" s="7">
        <v>111.5</v>
      </c>
    </row>
    <row r="1118" spans="15:15" x14ac:dyDescent="0.3">
      <c r="O1118" s="7">
        <v>111.6</v>
      </c>
    </row>
    <row r="1119" spans="15:15" x14ac:dyDescent="0.3">
      <c r="O1119" s="7">
        <v>111.7</v>
      </c>
    </row>
    <row r="1120" spans="15:15" x14ac:dyDescent="0.3">
      <c r="O1120" s="7">
        <v>111.8</v>
      </c>
    </row>
    <row r="1121" spans="15:15" x14ac:dyDescent="0.3">
      <c r="O1121" s="7">
        <v>111.9</v>
      </c>
    </row>
    <row r="1122" spans="15:15" x14ac:dyDescent="0.3">
      <c r="O1122" s="7">
        <v>112</v>
      </c>
    </row>
    <row r="1123" spans="15:15" x14ac:dyDescent="0.3">
      <c r="O1123" s="7">
        <v>112.1</v>
      </c>
    </row>
    <row r="1124" spans="15:15" x14ac:dyDescent="0.3">
      <c r="O1124" s="7">
        <v>112.2</v>
      </c>
    </row>
    <row r="1125" spans="15:15" x14ac:dyDescent="0.3">
      <c r="O1125" s="7">
        <v>112.3</v>
      </c>
    </row>
    <row r="1126" spans="15:15" x14ac:dyDescent="0.3">
      <c r="O1126" s="7">
        <v>112.4</v>
      </c>
    </row>
    <row r="1127" spans="15:15" x14ac:dyDescent="0.3">
      <c r="O1127" s="7">
        <v>112.5</v>
      </c>
    </row>
    <row r="1128" spans="15:15" x14ac:dyDescent="0.3">
      <c r="O1128" s="7">
        <v>112.6</v>
      </c>
    </row>
    <row r="1129" spans="15:15" x14ac:dyDescent="0.3">
      <c r="O1129" s="7">
        <v>112.7</v>
      </c>
    </row>
    <row r="1130" spans="15:15" x14ac:dyDescent="0.3">
      <c r="O1130" s="7">
        <v>112.8</v>
      </c>
    </row>
    <row r="1131" spans="15:15" x14ac:dyDescent="0.3">
      <c r="O1131" s="7">
        <v>112.9</v>
      </c>
    </row>
    <row r="1132" spans="15:15" x14ac:dyDescent="0.3">
      <c r="O1132" s="7">
        <v>113</v>
      </c>
    </row>
    <row r="1133" spans="15:15" x14ac:dyDescent="0.3">
      <c r="O1133" s="7">
        <v>113.1</v>
      </c>
    </row>
    <row r="1134" spans="15:15" x14ac:dyDescent="0.3">
      <c r="O1134" s="7">
        <v>113.2</v>
      </c>
    </row>
    <row r="1135" spans="15:15" x14ac:dyDescent="0.3">
      <c r="O1135" s="7">
        <v>113.3</v>
      </c>
    </row>
    <row r="1136" spans="15:15" x14ac:dyDescent="0.3">
      <c r="O1136" s="7">
        <v>113.4</v>
      </c>
    </row>
    <row r="1137" spans="15:15" x14ac:dyDescent="0.3">
      <c r="O1137" s="7">
        <v>113.5</v>
      </c>
    </row>
    <row r="1138" spans="15:15" x14ac:dyDescent="0.3">
      <c r="O1138" s="7">
        <v>113.6</v>
      </c>
    </row>
    <row r="1139" spans="15:15" x14ac:dyDescent="0.3">
      <c r="O1139" s="7">
        <v>113.7</v>
      </c>
    </row>
    <row r="1140" spans="15:15" x14ac:dyDescent="0.3">
      <c r="O1140" s="7">
        <v>113.8</v>
      </c>
    </row>
    <row r="1141" spans="15:15" x14ac:dyDescent="0.3">
      <c r="O1141" s="7">
        <v>113.9</v>
      </c>
    </row>
    <row r="1142" spans="15:15" x14ac:dyDescent="0.3">
      <c r="O1142" s="7">
        <v>114</v>
      </c>
    </row>
    <row r="1143" spans="15:15" x14ac:dyDescent="0.3">
      <c r="O1143" s="7">
        <v>114.1</v>
      </c>
    </row>
    <row r="1144" spans="15:15" x14ac:dyDescent="0.3">
      <c r="O1144" s="7">
        <v>114.2</v>
      </c>
    </row>
    <row r="1145" spans="15:15" x14ac:dyDescent="0.3">
      <c r="O1145" s="7">
        <v>114.3</v>
      </c>
    </row>
    <row r="1146" spans="15:15" x14ac:dyDescent="0.3">
      <c r="O1146" s="7">
        <v>114.4</v>
      </c>
    </row>
    <row r="1147" spans="15:15" x14ac:dyDescent="0.3">
      <c r="O1147" s="7">
        <v>114.5</v>
      </c>
    </row>
    <row r="1148" spans="15:15" x14ac:dyDescent="0.3">
      <c r="O1148" s="7">
        <v>114.6</v>
      </c>
    </row>
    <row r="1149" spans="15:15" x14ac:dyDescent="0.3">
      <c r="O1149" s="7">
        <v>114.7</v>
      </c>
    </row>
    <row r="1150" spans="15:15" x14ac:dyDescent="0.3">
      <c r="O1150" s="7">
        <v>114.8</v>
      </c>
    </row>
    <row r="1151" spans="15:15" x14ac:dyDescent="0.3">
      <c r="O1151" s="7">
        <v>114.9</v>
      </c>
    </row>
    <row r="1152" spans="15:15" x14ac:dyDescent="0.3">
      <c r="O1152" s="7">
        <v>115</v>
      </c>
    </row>
    <row r="1153" spans="15:15" x14ac:dyDescent="0.3">
      <c r="O1153" s="7">
        <v>115.1</v>
      </c>
    </row>
    <row r="1154" spans="15:15" x14ac:dyDescent="0.3">
      <c r="O1154" s="7">
        <v>115.2</v>
      </c>
    </row>
    <row r="1155" spans="15:15" x14ac:dyDescent="0.3">
      <c r="O1155" s="7">
        <v>115.3</v>
      </c>
    </row>
    <row r="1156" spans="15:15" x14ac:dyDescent="0.3">
      <c r="O1156" s="7">
        <v>115.4</v>
      </c>
    </row>
    <row r="1157" spans="15:15" x14ac:dyDescent="0.3">
      <c r="O1157" s="7">
        <v>115.5</v>
      </c>
    </row>
    <row r="1158" spans="15:15" x14ac:dyDescent="0.3">
      <c r="O1158" s="7">
        <v>115.6</v>
      </c>
    </row>
    <row r="1159" spans="15:15" x14ac:dyDescent="0.3">
      <c r="O1159" s="7">
        <v>115.7</v>
      </c>
    </row>
    <row r="1160" spans="15:15" x14ac:dyDescent="0.3">
      <c r="O1160" s="7">
        <v>115.8</v>
      </c>
    </row>
    <row r="1161" spans="15:15" x14ac:dyDescent="0.3">
      <c r="O1161" s="7">
        <v>115.9</v>
      </c>
    </row>
    <row r="1162" spans="15:15" x14ac:dyDescent="0.3">
      <c r="O1162" s="7">
        <v>116</v>
      </c>
    </row>
    <row r="1163" spans="15:15" x14ac:dyDescent="0.3">
      <c r="O1163" s="7">
        <v>116.1</v>
      </c>
    </row>
    <row r="1164" spans="15:15" x14ac:dyDescent="0.3">
      <c r="O1164" s="7">
        <v>116.2</v>
      </c>
    </row>
    <row r="1165" spans="15:15" x14ac:dyDescent="0.3">
      <c r="O1165" s="7">
        <v>116.3</v>
      </c>
    </row>
    <row r="1166" spans="15:15" x14ac:dyDescent="0.3">
      <c r="O1166" s="7">
        <v>116.4</v>
      </c>
    </row>
    <row r="1167" spans="15:15" x14ac:dyDescent="0.3">
      <c r="O1167" s="7">
        <v>116.5</v>
      </c>
    </row>
    <row r="1168" spans="15:15" x14ac:dyDescent="0.3">
      <c r="O1168" s="7">
        <v>116.6</v>
      </c>
    </row>
    <row r="1169" spans="15:15" x14ac:dyDescent="0.3">
      <c r="O1169" s="7">
        <v>116.7</v>
      </c>
    </row>
    <row r="1170" spans="15:15" x14ac:dyDescent="0.3">
      <c r="O1170" s="7">
        <v>116.8</v>
      </c>
    </row>
    <row r="1171" spans="15:15" x14ac:dyDescent="0.3">
      <c r="O1171" s="7">
        <v>116.9</v>
      </c>
    </row>
    <row r="1172" spans="15:15" x14ac:dyDescent="0.3">
      <c r="O1172" s="7">
        <v>117</v>
      </c>
    </row>
    <row r="1173" spans="15:15" x14ac:dyDescent="0.3">
      <c r="O1173" s="7">
        <v>117.1</v>
      </c>
    </row>
    <row r="1174" spans="15:15" x14ac:dyDescent="0.3">
      <c r="O1174" s="7">
        <v>117.2</v>
      </c>
    </row>
    <row r="1175" spans="15:15" x14ac:dyDescent="0.3">
      <c r="O1175" s="7">
        <v>117.3</v>
      </c>
    </row>
    <row r="1176" spans="15:15" x14ac:dyDescent="0.3">
      <c r="O1176" s="7">
        <v>117.4</v>
      </c>
    </row>
    <row r="1177" spans="15:15" x14ac:dyDescent="0.3">
      <c r="O1177" s="7">
        <v>117.5</v>
      </c>
    </row>
    <row r="1178" spans="15:15" x14ac:dyDescent="0.3">
      <c r="O1178" s="7">
        <v>117.6</v>
      </c>
    </row>
    <row r="1179" spans="15:15" x14ac:dyDescent="0.3">
      <c r="O1179" s="7">
        <v>117.7</v>
      </c>
    </row>
    <row r="1180" spans="15:15" x14ac:dyDescent="0.3">
      <c r="O1180" s="7">
        <v>117.8</v>
      </c>
    </row>
    <row r="1181" spans="15:15" x14ac:dyDescent="0.3">
      <c r="O1181" s="7">
        <v>117.9</v>
      </c>
    </row>
    <row r="1182" spans="15:15" x14ac:dyDescent="0.3">
      <c r="O1182" s="7">
        <v>118</v>
      </c>
    </row>
    <row r="1183" spans="15:15" x14ac:dyDescent="0.3">
      <c r="O1183" s="7">
        <v>118.1</v>
      </c>
    </row>
    <row r="1184" spans="15:15" x14ac:dyDescent="0.3">
      <c r="O1184" s="7">
        <v>118.2</v>
      </c>
    </row>
    <row r="1185" spans="15:15" x14ac:dyDescent="0.3">
      <c r="O1185" s="7">
        <v>118.3</v>
      </c>
    </row>
    <row r="1186" spans="15:15" x14ac:dyDescent="0.3">
      <c r="O1186" s="7">
        <v>118.4</v>
      </c>
    </row>
    <row r="1187" spans="15:15" x14ac:dyDescent="0.3">
      <c r="O1187" s="7">
        <v>118.5</v>
      </c>
    </row>
    <row r="1188" spans="15:15" x14ac:dyDescent="0.3">
      <c r="O1188" s="7">
        <v>118.6</v>
      </c>
    </row>
    <row r="1189" spans="15:15" x14ac:dyDescent="0.3">
      <c r="O1189" s="7">
        <v>118.7</v>
      </c>
    </row>
    <row r="1190" spans="15:15" x14ac:dyDescent="0.3">
      <c r="O1190" s="7">
        <v>118.8</v>
      </c>
    </row>
    <row r="1191" spans="15:15" x14ac:dyDescent="0.3">
      <c r="O1191" s="7">
        <v>118.9</v>
      </c>
    </row>
    <row r="1192" spans="15:15" x14ac:dyDescent="0.3">
      <c r="O1192" s="7">
        <v>119</v>
      </c>
    </row>
    <row r="1193" spans="15:15" x14ac:dyDescent="0.3">
      <c r="O1193" s="7">
        <v>119.1</v>
      </c>
    </row>
    <row r="1194" spans="15:15" x14ac:dyDescent="0.3">
      <c r="O1194" s="7">
        <v>119.2</v>
      </c>
    </row>
    <row r="1195" spans="15:15" x14ac:dyDescent="0.3">
      <c r="O1195" s="7">
        <v>119.3</v>
      </c>
    </row>
    <row r="1196" spans="15:15" x14ac:dyDescent="0.3">
      <c r="O1196" s="7">
        <v>119.4</v>
      </c>
    </row>
    <row r="1197" spans="15:15" x14ac:dyDescent="0.3">
      <c r="O1197" s="7">
        <v>119.5</v>
      </c>
    </row>
    <row r="1198" spans="15:15" x14ac:dyDescent="0.3">
      <c r="O1198" s="7">
        <v>119.6</v>
      </c>
    </row>
    <row r="1199" spans="15:15" x14ac:dyDescent="0.3">
      <c r="O1199" s="7">
        <v>119.7</v>
      </c>
    </row>
    <row r="1200" spans="15:15" x14ac:dyDescent="0.3">
      <c r="O1200" s="7">
        <v>119.8</v>
      </c>
    </row>
    <row r="1201" spans="15:15" x14ac:dyDescent="0.3">
      <c r="O1201" s="7">
        <v>119.9</v>
      </c>
    </row>
    <row r="1202" spans="15:15" x14ac:dyDescent="0.3">
      <c r="O1202" s="7">
        <v>120</v>
      </c>
    </row>
    <row r="1203" spans="15:15" x14ac:dyDescent="0.3">
      <c r="O1203" s="7">
        <v>120.1</v>
      </c>
    </row>
    <row r="1204" spans="15:15" x14ac:dyDescent="0.3">
      <c r="O1204" s="7">
        <v>120.2</v>
      </c>
    </row>
    <row r="1205" spans="15:15" x14ac:dyDescent="0.3">
      <c r="O1205" s="7">
        <v>120.3</v>
      </c>
    </row>
    <row r="1206" spans="15:15" x14ac:dyDescent="0.3">
      <c r="O1206" s="7">
        <v>120.4</v>
      </c>
    </row>
    <row r="1207" spans="15:15" x14ac:dyDescent="0.3">
      <c r="O1207" s="7">
        <v>120.5</v>
      </c>
    </row>
    <row r="1208" spans="15:15" x14ac:dyDescent="0.3">
      <c r="O1208" s="7">
        <v>120.6</v>
      </c>
    </row>
    <row r="1209" spans="15:15" x14ac:dyDescent="0.3">
      <c r="O1209" s="7">
        <v>120.7</v>
      </c>
    </row>
    <row r="1210" spans="15:15" x14ac:dyDescent="0.3">
      <c r="O1210" s="7">
        <v>120.8</v>
      </c>
    </row>
    <row r="1211" spans="15:15" x14ac:dyDescent="0.3">
      <c r="O1211" s="7">
        <v>120.9</v>
      </c>
    </row>
    <row r="1212" spans="15:15" x14ac:dyDescent="0.3">
      <c r="O1212" s="7">
        <v>121</v>
      </c>
    </row>
    <row r="1213" spans="15:15" x14ac:dyDescent="0.3">
      <c r="O1213" s="7">
        <v>121.1</v>
      </c>
    </row>
    <row r="1214" spans="15:15" x14ac:dyDescent="0.3">
      <c r="O1214" s="7">
        <v>121.2</v>
      </c>
    </row>
    <row r="1215" spans="15:15" x14ac:dyDescent="0.3">
      <c r="O1215" s="7">
        <v>121.3</v>
      </c>
    </row>
    <row r="1216" spans="15:15" x14ac:dyDescent="0.3">
      <c r="O1216" s="7">
        <v>121.4</v>
      </c>
    </row>
    <row r="1217" spans="15:15" x14ac:dyDescent="0.3">
      <c r="O1217" s="7">
        <v>121.5</v>
      </c>
    </row>
    <row r="1218" spans="15:15" x14ac:dyDescent="0.3">
      <c r="O1218" s="7">
        <v>121.6</v>
      </c>
    </row>
    <row r="1219" spans="15:15" x14ac:dyDescent="0.3">
      <c r="O1219" s="7">
        <v>121.7</v>
      </c>
    </row>
    <row r="1220" spans="15:15" x14ac:dyDescent="0.3">
      <c r="O1220" s="7">
        <v>121.8</v>
      </c>
    </row>
    <row r="1221" spans="15:15" x14ac:dyDescent="0.3">
      <c r="O1221" s="7">
        <v>121.9</v>
      </c>
    </row>
    <row r="1222" spans="15:15" x14ac:dyDescent="0.3">
      <c r="O1222" s="7">
        <v>122</v>
      </c>
    </row>
    <row r="1223" spans="15:15" x14ac:dyDescent="0.3">
      <c r="O1223" s="7">
        <v>122.1</v>
      </c>
    </row>
    <row r="1224" spans="15:15" x14ac:dyDescent="0.3">
      <c r="O1224" s="7">
        <v>122.2</v>
      </c>
    </row>
    <row r="1225" spans="15:15" x14ac:dyDescent="0.3">
      <c r="O1225" s="7">
        <v>122.3</v>
      </c>
    </row>
    <row r="1226" spans="15:15" x14ac:dyDescent="0.3">
      <c r="O1226" s="7">
        <v>122.4</v>
      </c>
    </row>
    <row r="1227" spans="15:15" x14ac:dyDescent="0.3">
      <c r="O1227" s="7">
        <v>122.5</v>
      </c>
    </row>
    <row r="1228" spans="15:15" x14ac:dyDescent="0.3">
      <c r="O1228" s="7">
        <v>122.6</v>
      </c>
    </row>
    <row r="1229" spans="15:15" x14ac:dyDescent="0.3">
      <c r="O1229" s="7">
        <v>122.7</v>
      </c>
    </row>
    <row r="1230" spans="15:15" x14ac:dyDescent="0.3">
      <c r="O1230" s="7">
        <v>122.8</v>
      </c>
    </row>
    <row r="1231" spans="15:15" x14ac:dyDescent="0.3">
      <c r="O1231" s="7">
        <v>122.9</v>
      </c>
    </row>
    <row r="1232" spans="15:15" x14ac:dyDescent="0.3">
      <c r="O1232" s="7">
        <v>123</v>
      </c>
    </row>
    <row r="1233" spans="15:15" x14ac:dyDescent="0.3">
      <c r="O1233" s="7">
        <v>123.1</v>
      </c>
    </row>
    <row r="1234" spans="15:15" x14ac:dyDescent="0.3">
      <c r="O1234" s="7">
        <v>123.2</v>
      </c>
    </row>
    <row r="1235" spans="15:15" x14ac:dyDescent="0.3">
      <c r="O1235" s="7">
        <v>123.3</v>
      </c>
    </row>
    <row r="1236" spans="15:15" x14ac:dyDescent="0.3">
      <c r="O1236" s="7">
        <v>123.4</v>
      </c>
    </row>
    <row r="1237" spans="15:15" x14ac:dyDescent="0.3">
      <c r="O1237" s="7">
        <v>123.5</v>
      </c>
    </row>
    <row r="1238" spans="15:15" x14ac:dyDescent="0.3">
      <c r="O1238" s="7">
        <v>123.6</v>
      </c>
    </row>
    <row r="1239" spans="15:15" x14ac:dyDescent="0.3">
      <c r="O1239" s="7">
        <v>123.7</v>
      </c>
    </row>
    <row r="1240" spans="15:15" x14ac:dyDescent="0.3">
      <c r="O1240" s="7">
        <v>123.8</v>
      </c>
    </row>
    <row r="1241" spans="15:15" x14ac:dyDescent="0.3">
      <c r="O1241" s="7">
        <v>123.9</v>
      </c>
    </row>
    <row r="1242" spans="15:15" x14ac:dyDescent="0.3">
      <c r="O1242" s="7">
        <v>124</v>
      </c>
    </row>
    <row r="1243" spans="15:15" x14ac:dyDescent="0.3">
      <c r="O1243" s="7">
        <v>124.1</v>
      </c>
    </row>
    <row r="1244" spans="15:15" x14ac:dyDescent="0.3">
      <c r="O1244" s="7">
        <v>124.2</v>
      </c>
    </row>
    <row r="1245" spans="15:15" x14ac:dyDescent="0.3">
      <c r="O1245" s="7">
        <v>124.3</v>
      </c>
    </row>
    <row r="1246" spans="15:15" x14ac:dyDescent="0.3">
      <c r="O1246" s="7">
        <v>124.4</v>
      </c>
    </row>
    <row r="1247" spans="15:15" x14ac:dyDescent="0.3">
      <c r="O1247" s="7">
        <v>124.5</v>
      </c>
    </row>
    <row r="1248" spans="15:15" x14ac:dyDescent="0.3">
      <c r="O1248" s="7">
        <v>124.6</v>
      </c>
    </row>
    <row r="1249" spans="15:15" x14ac:dyDescent="0.3">
      <c r="O1249" s="7">
        <v>124.7</v>
      </c>
    </row>
    <row r="1250" spans="15:15" x14ac:dyDescent="0.3">
      <c r="O1250" s="7">
        <v>124.8</v>
      </c>
    </row>
    <row r="1251" spans="15:15" x14ac:dyDescent="0.3">
      <c r="O1251" s="7">
        <v>124.9</v>
      </c>
    </row>
    <row r="1252" spans="15:15" x14ac:dyDescent="0.3">
      <c r="O1252" s="7">
        <v>125</v>
      </c>
    </row>
    <row r="1253" spans="15:15" x14ac:dyDescent="0.3">
      <c r="O1253" s="7">
        <v>125.1</v>
      </c>
    </row>
    <row r="1254" spans="15:15" x14ac:dyDescent="0.3">
      <c r="O1254" s="7">
        <v>125.2</v>
      </c>
    </row>
    <row r="1255" spans="15:15" x14ac:dyDescent="0.3">
      <c r="O1255" s="7">
        <v>125.3</v>
      </c>
    </row>
    <row r="1256" spans="15:15" x14ac:dyDescent="0.3">
      <c r="O1256" s="7">
        <v>125.4</v>
      </c>
    </row>
    <row r="1257" spans="15:15" x14ac:dyDescent="0.3">
      <c r="O1257" s="7">
        <v>125.5</v>
      </c>
    </row>
    <row r="1258" spans="15:15" x14ac:dyDescent="0.3">
      <c r="O1258" s="7">
        <v>125.6</v>
      </c>
    </row>
    <row r="1259" spans="15:15" x14ac:dyDescent="0.3">
      <c r="O1259" s="7">
        <v>125.700000000001</v>
      </c>
    </row>
    <row r="1260" spans="15:15" x14ac:dyDescent="0.3">
      <c r="O1260" s="7">
        <v>125.80000000000101</v>
      </c>
    </row>
    <row r="1261" spans="15:15" x14ac:dyDescent="0.3">
      <c r="O1261" s="7">
        <v>125.900000000001</v>
      </c>
    </row>
    <row r="1262" spans="15:15" x14ac:dyDescent="0.3">
      <c r="O1262" s="7">
        <v>126.00000000000099</v>
      </c>
    </row>
    <row r="1263" spans="15:15" x14ac:dyDescent="0.3">
      <c r="O1263" s="7">
        <v>126.100000000001</v>
      </c>
    </row>
    <row r="1264" spans="15:15" x14ac:dyDescent="0.3">
      <c r="O1264" s="7">
        <v>126.200000000001</v>
      </c>
    </row>
    <row r="1265" spans="15:15" x14ac:dyDescent="0.3">
      <c r="O1265" s="7">
        <v>126.30000000000101</v>
      </c>
    </row>
    <row r="1266" spans="15:15" x14ac:dyDescent="0.3">
      <c r="O1266" s="7">
        <v>126.400000000001</v>
      </c>
    </row>
    <row r="1267" spans="15:15" x14ac:dyDescent="0.3">
      <c r="O1267" s="7">
        <v>126.50000000000099</v>
      </c>
    </row>
    <row r="1268" spans="15:15" x14ac:dyDescent="0.3">
      <c r="O1268" s="7">
        <v>126.600000000001</v>
      </c>
    </row>
    <row r="1269" spans="15:15" x14ac:dyDescent="0.3">
      <c r="O1269" s="7">
        <v>126.700000000001</v>
      </c>
    </row>
    <row r="1270" spans="15:15" x14ac:dyDescent="0.3">
      <c r="O1270" s="7">
        <v>126.80000000000101</v>
      </c>
    </row>
    <row r="1271" spans="15:15" x14ac:dyDescent="0.3">
      <c r="O1271" s="7">
        <v>126.900000000001</v>
      </c>
    </row>
    <row r="1272" spans="15:15" x14ac:dyDescent="0.3">
      <c r="O1272" s="7">
        <v>127.00000000000099</v>
      </c>
    </row>
    <row r="1273" spans="15:15" x14ac:dyDescent="0.3">
      <c r="O1273" s="7">
        <v>127.100000000001</v>
      </c>
    </row>
    <row r="1274" spans="15:15" x14ac:dyDescent="0.3">
      <c r="O1274" s="7">
        <v>127.200000000001</v>
      </c>
    </row>
    <row r="1275" spans="15:15" x14ac:dyDescent="0.3">
      <c r="O1275" s="7">
        <v>127.30000000000101</v>
      </c>
    </row>
    <row r="1276" spans="15:15" x14ac:dyDescent="0.3">
      <c r="O1276" s="7">
        <v>127.400000000001</v>
      </c>
    </row>
    <row r="1277" spans="15:15" x14ac:dyDescent="0.3">
      <c r="O1277" s="7">
        <v>127.50000000000099</v>
      </c>
    </row>
    <row r="1278" spans="15:15" x14ac:dyDescent="0.3">
      <c r="O1278" s="7">
        <v>127.600000000001</v>
      </c>
    </row>
    <row r="1279" spans="15:15" x14ac:dyDescent="0.3">
      <c r="O1279" s="7">
        <v>127.700000000001</v>
      </c>
    </row>
    <row r="1280" spans="15:15" x14ac:dyDescent="0.3">
      <c r="O1280" s="7">
        <v>127.80000000000101</v>
      </c>
    </row>
    <row r="1281" spans="15:15" x14ac:dyDescent="0.3">
      <c r="O1281" s="7">
        <v>127.900000000001</v>
      </c>
    </row>
    <row r="1282" spans="15:15" x14ac:dyDescent="0.3">
      <c r="O1282" s="7">
        <v>128.00000000000099</v>
      </c>
    </row>
    <row r="1283" spans="15:15" x14ac:dyDescent="0.3">
      <c r="O1283" s="7">
        <v>128.10000000000099</v>
      </c>
    </row>
    <row r="1284" spans="15:15" x14ac:dyDescent="0.3">
      <c r="O1284" s="7">
        <v>128.20000000000101</v>
      </c>
    </row>
    <row r="1285" spans="15:15" x14ac:dyDescent="0.3">
      <c r="O1285" s="7">
        <v>128.30000000000101</v>
      </c>
    </row>
    <row r="1286" spans="15:15" x14ac:dyDescent="0.3">
      <c r="O1286" s="7">
        <v>128.400000000001</v>
      </c>
    </row>
    <row r="1287" spans="15:15" x14ac:dyDescent="0.3">
      <c r="O1287" s="7">
        <v>128.50000000000099</v>
      </c>
    </row>
    <row r="1288" spans="15:15" x14ac:dyDescent="0.3">
      <c r="O1288" s="7">
        <v>128.60000000000099</v>
      </c>
    </row>
    <row r="1289" spans="15:15" x14ac:dyDescent="0.3">
      <c r="O1289" s="7">
        <v>128.70000000000101</v>
      </c>
    </row>
    <row r="1290" spans="15:15" x14ac:dyDescent="0.3">
      <c r="O1290" s="7">
        <v>128.80000000000101</v>
      </c>
    </row>
    <row r="1291" spans="15:15" x14ac:dyDescent="0.3">
      <c r="O1291" s="7">
        <v>128.900000000001</v>
      </c>
    </row>
    <row r="1292" spans="15:15" x14ac:dyDescent="0.3">
      <c r="O1292" s="7">
        <v>129.00000000000099</v>
      </c>
    </row>
    <row r="1293" spans="15:15" x14ac:dyDescent="0.3">
      <c r="O1293" s="7">
        <v>129.10000000000099</v>
      </c>
    </row>
    <row r="1294" spans="15:15" x14ac:dyDescent="0.3">
      <c r="O1294" s="7">
        <v>129.20000000000101</v>
      </c>
    </row>
    <row r="1295" spans="15:15" x14ac:dyDescent="0.3">
      <c r="O1295" s="7">
        <v>129.30000000000101</v>
      </c>
    </row>
    <row r="1296" spans="15:15" x14ac:dyDescent="0.3">
      <c r="O1296" s="7">
        <v>129.400000000001</v>
      </c>
    </row>
    <row r="1297" spans="15:15" x14ac:dyDescent="0.3">
      <c r="O1297" s="7">
        <v>129.50000000000099</v>
      </c>
    </row>
    <row r="1298" spans="15:15" x14ac:dyDescent="0.3">
      <c r="O1298" s="7">
        <v>129.60000000000099</v>
      </c>
    </row>
    <row r="1299" spans="15:15" x14ac:dyDescent="0.3">
      <c r="O1299" s="7">
        <v>129.70000000000101</v>
      </c>
    </row>
    <row r="1300" spans="15:15" x14ac:dyDescent="0.3">
      <c r="O1300" s="7">
        <v>129.80000000000101</v>
      </c>
    </row>
    <row r="1301" spans="15:15" x14ac:dyDescent="0.3">
      <c r="O1301" s="7">
        <v>129.900000000001</v>
      </c>
    </row>
    <row r="1302" spans="15:15" x14ac:dyDescent="0.3">
      <c r="O1302" s="7">
        <v>130.00000000000099</v>
      </c>
    </row>
    <row r="1303" spans="15:15" x14ac:dyDescent="0.3">
      <c r="O1303" s="7">
        <v>130.10000000000099</v>
      </c>
    </row>
    <row r="1304" spans="15:15" x14ac:dyDescent="0.3">
      <c r="O1304" s="7">
        <v>130.20000000000101</v>
      </c>
    </row>
    <row r="1305" spans="15:15" x14ac:dyDescent="0.3">
      <c r="O1305" s="7">
        <v>130.30000000000101</v>
      </c>
    </row>
    <row r="1306" spans="15:15" x14ac:dyDescent="0.3">
      <c r="O1306" s="7">
        <v>130.400000000001</v>
      </c>
    </row>
    <row r="1307" spans="15:15" x14ac:dyDescent="0.3">
      <c r="O1307" s="7">
        <v>130.50000000000099</v>
      </c>
    </row>
    <row r="1308" spans="15:15" x14ac:dyDescent="0.3">
      <c r="O1308" s="7">
        <v>130.60000000000099</v>
      </c>
    </row>
    <row r="1309" spans="15:15" x14ac:dyDescent="0.3">
      <c r="O1309" s="7">
        <v>130.70000000000101</v>
      </c>
    </row>
    <row r="1310" spans="15:15" x14ac:dyDescent="0.3">
      <c r="O1310" s="7">
        <v>130.80000000000101</v>
      </c>
    </row>
    <row r="1311" spans="15:15" x14ac:dyDescent="0.3">
      <c r="O1311" s="7">
        <v>130.900000000001</v>
      </c>
    </row>
    <row r="1312" spans="15:15" x14ac:dyDescent="0.3">
      <c r="O1312" s="7">
        <v>131.00000000000099</v>
      </c>
    </row>
    <row r="1313" spans="15:15" x14ac:dyDescent="0.3">
      <c r="O1313" s="7">
        <v>131.10000000000099</v>
      </c>
    </row>
    <row r="1314" spans="15:15" x14ac:dyDescent="0.3">
      <c r="O1314" s="7">
        <v>131.20000000000101</v>
      </c>
    </row>
    <row r="1315" spans="15:15" x14ac:dyDescent="0.3">
      <c r="O1315" s="7">
        <v>131.30000000000101</v>
      </c>
    </row>
    <row r="1316" spans="15:15" x14ac:dyDescent="0.3">
      <c r="O1316" s="7">
        <v>131.400000000001</v>
      </c>
    </row>
    <row r="1317" spans="15:15" x14ac:dyDescent="0.3">
      <c r="O1317" s="7">
        <v>131.50000000000099</v>
      </c>
    </row>
    <row r="1318" spans="15:15" x14ac:dyDescent="0.3">
      <c r="O1318" s="7">
        <v>131.60000000000099</v>
      </c>
    </row>
    <row r="1319" spans="15:15" x14ac:dyDescent="0.3">
      <c r="O1319" s="7">
        <v>131.70000000000101</v>
      </c>
    </row>
    <row r="1320" spans="15:15" x14ac:dyDescent="0.3">
      <c r="O1320" s="7">
        <v>131.80000000000101</v>
      </c>
    </row>
    <row r="1321" spans="15:15" x14ac:dyDescent="0.3">
      <c r="O1321" s="7">
        <v>131.900000000001</v>
      </c>
    </row>
    <row r="1322" spans="15:15" x14ac:dyDescent="0.3">
      <c r="O1322" s="7">
        <v>132.00000000000099</v>
      </c>
    </row>
    <row r="1323" spans="15:15" x14ac:dyDescent="0.3">
      <c r="O1323" s="7">
        <v>132.10000000000099</v>
      </c>
    </row>
    <row r="1324" spans="15:15" x14ac:dyDescent="0.3">
      <c r="O1324" s="7">
        <v>132.20000000000101</v>
      </c>
    </row>
    <row r="1325" spans="15:15" x14ac:dyDescent="0.3">
      <c r="O1325" s="7">
        <v>132.30000000000101</v>
      </c>
    </row>
    <row r="1326" spans="15:15" x14ac:dyDescent="0.3">
      <c r="O1326" s="7">
        <v>132.400000000001</v>
      </c>
    </row>
    <row r="1327" spans="15:15" x14ac:dyDescent="0.3">
      <c r="O1327" s="7">
        <v>132.50000000000099</v>
      </c>
    </row>
    <row r="1328" spans="15:15" x14ac:dyDescent="0.3">
      <c r="O1328" s="7">
        <v>132.60000000000099</v>
      </c>
    </row>
    <row r="1329" spans="15:15" x14ac:dyDescent="0.3">
      <c r="O1329" s="7">
        <v>132.70000000000101</v>
      </c>
    </row>
    <row r="1330" spans="15:15" x14ac:dyDescent="0.3">
      <c r="O1330" s="7">
        <v>132.80000000000101</v>
      </c>
    </row>
    <row r="1331" spans="15:15" x14ac:dyDescent="0.3">
      <c r="O1331" s="7">
        <v>132.900000000001</v>
      </c>
    </row>
    <row r="1332" spans="15:15" x14ac:dyDescent="0.3">
      <c r="O1332" s="7">
        <v>133.00000000000099</v>
      </c>
    </row>
    <row r="1333" spans="15:15" x14ac:dyDescent="0.3">
      <c r="O1333" s="7">
        <v>133.10000000000099</v>
      </c>
    </row>
    <row r="1334" spans="15:15" x14ac:dyDescent="0.3">
      <c r="O1334" s="7">
        <v>133.20000000000101</v>
      </c>
    </row>
    <row r="1335" spans="15:15" x14ac:dyDescent="0.3">
      <c r="O1335" s="7">
        <v>133.30000000000101</v>
      </c>
    </row>
    <row r="1336" spans="15:15" x14ac:dyDescent="0.3">
      <c r="O1336" s="7">
        <v>133.400000000001</v>
      </c>
    </row>
    <row r="1337" spans="15:15" x14ac:dyDescent="0.3">
      <c r="O1337" s="7">
        <v>133.50000000000099</v>
      </c>
    </row>
    <row r="1338" spans="15:15" x14ac:dyDescent="0.3">
      <c r="O1338" s="7">
        <v>133.60000000000099</v>
      </c>
    </row>
    <row r="1339" spans="15:15" x14ac:dyDescent="0.3">
      <c r="O1339" s="7">
        <v>133.70000000000101</v>
      </c>
    </row>
    <row r="1340" spans="15:15" x14ac:dyDescent="0.3">
      <c r="O1340" s="7">
        <v>133.80000000000101</v>
      </c>
    </row>
    <row r="1341" spans="15:15" x14ac:dyDescent="0.3">
      <c r="O1341" s="7">
        <v>133.900000000001</v>
      </c>
    </row>
    <row r="1342" spans="15:15" x14ac:dyDescent="0.3">
      <c r="O1342" s="7">
        <v>134.00000000000099</v>
      </c>
    </row>
    <row r="1343" spans="15:15" x14ac:dyDescent="0.3">
      <c r="O1343" s="7">
        <v>134.10000000000099</v>
      </c>
    </row>
    <row r="1344" spans="15:15" x14ac:dyDescent="0.3">
      <c r="O1344" s="7">
        <v>134.20000000000101</v>
      </c>
    </row>
    <row r="1345" spans="15:15" x14ac:dyDescent="0.3">
      <c r="O1345" s="7">
        <v>134.30000000000101</v>
      </c>
    </row>
    <row r="1346" spans="15:15" x14ac:dyDescent="0.3">
      <c r="O1346" s="7">
        <v>134.400000000001</v>
      </c>
    </row>
    <row r="1347" spans="15:15" x14ac:dyDescent="0.3">
      <c r="O1347" s="7">
        <v>134.50000000000099</v>
      </c>
    </row>
    <row r="1348" spans="15:15" x14ac:dyDescent="0.3">
      <c r="O1348" s="7">
        <v>134.60000000000099</v>
      </c>
    </row>
    <row r="1349" spans="15:15" x14ac:dyDescent="0.3">
      <c r="O1349" s="7">
        <v>134.70000000000101</v>
      </c>
    </row>
    <row r="1350" spans="15:15" x14ac:dyDescent="0.3">
      <c r="O1350" s="7">
        <v>134.80000000000101</v>
      </c>
    </row>
    <row r="1351" spans="15:15" x14ac:dyDescent="0.3">
      <c r="O1351" s="7">
        <v>134.900000000001</v>
      </c>
    </row>
    <row r="1352" spans="15:15" x14ac:dyDescent="0.3">
      <c r="O1352" s="7">
        <v>135.00000000000099</v>
      </c>
    </row>
    <row r="1353" spans="15:15" x14ac:dyDescent="0.3">
      <c r="O1353" s="7">
        <v>135.10000000000099</v>
      </c>
    </row>
    <row r="1354" spans="15:15" x14ac:dyDescent="0.3">
      <c r="O1354" s="7">
        <v>135.20000000000101</v>
      </c>
    </row>
    <row r="1355" spans="15:15" x14ac:dyDescent="0.3">
      <c r="O1355" s="7">
        <v>135.30000000000101</v>
      </c>
    </row>
    <row r="1356" spans="15:15" x14ac:dyDescent="0.3">
      <c r="O1356" s="7">
        <v>135.400000000001</v>
      </c>
    </row>
    <row r="1357" spans="15:15" x14ac:dyDescent="0.3">
      <c r="O1357" s="7">
        <v>135.50000000000099</v>
      </c>
    </row>
    <row r="1358" spans="15:15" x14ac:dyDescent="0.3">
      <c r="O1358" s="7">
        <v>135.60000000000099</v>
      </c>
    </row>
    <row r="1359" spans="15:15" x14ac:dyDescent="0.3">
      <c r="O1359" s="7">
        <v>135.70000000000101</v>
      </c>
    </row>
    <row r="1360" spans="15:15" x14ac:dyDescent="0.3">
      <c r="O1360" s="7">
        <v>135.80000000000101</v>
      </c>
    </row>
    <row r="1361" spans="15:15" x14ac:dyDescent="0.3">
      <c r="O1361" s="7">
        <v>135.900000000001</v>
      </c>
    </row>
    <row r="1362" spans="15:15" x14ac:dyDescent="0.3">
      <c r="O1362" s="7">
        <v>136.00000000000099</v>
      </c>
    </row>
    <row r="1363" spans="15:15" x14ac:dyDescent="0.3">
      <c r="O1363" s="7">
        <v>136.10000000000099</v>
      </c>
    </row>
    <row r="1364" spans="15:15" x14ac:dyDescent="0.3">
      <c r="O1364" s="7">
        <v>136.20000000000101</v>
      </c>
    </row>
    <row r="1365" spans="15:15" x14ac:dyDescent="0.3">
      <c r="O1365" s="7">
        <v>136.30000000000101</v>
      </c>
    </row>
    <row r="1366" spans="15:15" x14ac:dyDescent="0.3">
      <c r="O1366" s="7">
        <v>136.400000000001</v>
      </c>
    </row>
    <row r="1367" spans="15:15" x14ac:dyDescent="0.3">
      <c r="O1367" s="7">
        <v>136.50000000000099</v>
      </c>
    </row>
    <row r="1368" spans="15:15" x14ac:dyDescent="0.3">
      <c r="O1368" s="7">
        <v>136.60000000000099</v>
      </c>
    </row>
    <row r="1369" spans="15:15" x14ac:dyDescent="0.3">
      <c r="O1369" s="7">
        <v>136.70000000000101</v>
      </c>
    </row>
    <row r="1370" spans="15:15" x14ac:dyDescent="0.3">
      <c r="O1370" s="7">
        <v>136.80000000000101</v>
      </c>
    </row>
    <row r="1371" spans="15:15" x14ac:dyDescent="0.3">
      <c r="O1371" s="7">
        <v>136.900000000002</v>
      </c>
    </row>
    <row r="1372" spans="15:15" x14ac:dyDescent="0.3">
      <c r="O1372" s="7">
        <v>137.00000000000199</v>
      </c>
    </row>
    <row r="1373" spans="15:15" x14ac:dyDescent="0.3">
      <c r="O1373" s="7">
        <v>137.10000000000201</v>
      </c>
    </row>
    <row r="1374" spans="15:15" x14ac:dyDescent="0.3">
      <c r="O1374" s="7">
        <v>137.20000000000101</v>
      </c>
    </row>
    <row r="1375" spans="15:15" x14ac:dyDescent="0.3">
      <c r="O1375" s="7">
        <v>137.30000000000101</v>
      </c>
    </row>
    <row r="1376" spans="15:15" x14ac:dyDescent="0.3">
      <c r="O1376" s="7">
        <v>137.400000000002</v>
      </c>
    </row>
    <row r="1377" spans="15:15" x14ac:dyDescent="0.3">
      <c r="O1377" s="7">
        <v>137.50000000000199</v>
      </c>
    </row>
    <row r="1378" spans="15:15" x14ac:dyDescent="0.3">
      <c r="O1378" s="7">
        <v>137.60000000000201</v>
      </c>
    </row>
    <row r="1379" spans="15:15" x14ac:dyDescent="0.3">
      <c r="O1379" s="7">
        <v>137.70000000000101</v>
      </c>
    </row>
    <row r="1380" spans="15:15" x14ac:dyDescent="0.3">
      <c r="O1380" s="7">
        <v>137.80000000000101</v>
      </c>
    </row>
    <row r="1381" spans="15:15" x14ac:dyDescent="0.3">
      <c r="O1381" s="7">
        <v>137.900000000002</v>
      </c>
    </row>
    <row r="1382" spans="15:15" x14ac:dyDescent="0.3">
      <c r="O1382" s="7">
        <v>138.00000000000199</v>
      </c>
    </row>
    <row r="1383" spans="15:15" x14ac:dyDescent="0.3">
      <c r="O1383" s="7">
        <v>138.10000000000201</v>
      </c>
    </row>
    <row r="1384" spans="15:15" x14ac:dyDescent="0.3">
      <c r="O1384" s="7">
        <v>138.20000000000201</v>
      </c>
    </row>
    <row r="1385" spans="15:15" x14ac:dyDescent="0.3">
      <c r="O1385" s="7">
        <v>138.300000000002</v>
      </c>
    </row>
    <row r="1386" spans="15:15" x14ac:dyDescent="0.3">
      <c r="O1386" s="7">
        <v>138.400000000002</v>
      </c>
    </row>
    <row r="1387" spans="15:15" x14ac:dyDescent="0.3">
      <c r="O1387" s="7">
        <v>138.50000000000199</v>
      </c>
    </row>
    <row r="1388" spans="15:15" x14ac:dyDescent="0.3">
      <c r="O1388" s="7">
        <v>138.60000000000201</v>
      </c>
    </row>
    <row r="1389" spans="15:15" x14ac:dyDescent="0.3">
      <c r="O1389" s="7">
        <v>138.70000000000201</v>
      </c>
    </row>
    <row r="1390" spans="15:15" x14ac:dyDescent="0.3">
      <c r="O1390" s="7">
        <v>138.800000000002</v>
      </c>
    </row>
    <row r="1391" spans="15:15" x14ac:dyDescent="0.3">
      <c r="O1391" s="7">
        <v>138.900000000002</v>
      </c>
    </row>
    <row r="1392" spans="15:15" x14ac:dyDescent="0.3">
      <c r="O1392" s="7">
        <v>139.00000000000199</v>
      </c>
    </row>
    <row r="1393" spans="15:15" x14ac:dyDescent="0.3">
      <c r="O1393" s="7">
        <v>139.10000000000201</v>
      </c>
    </row>
    <row r="1394" spans="15:15" x14ac:dyDescent="0.3">
      <c r="O1394" s="7">
        <v>139.20000000000201</v>
      </c>
    </row>
    <row r="1395" spans="15:15" x14ac:dyDescent="0.3">
      <c r="O1395" s="7">
        <v>139.300000000002</v>
      </c>
    </row>
    <row r="1396" spans="15:15" x14ac:dyDescent="0.3">
      <c r="O1396" s="7">
        <v>139.400000000002</v>
      </c>
    </row>
    <row r="1397" spans="15:15" x14ac:dyDescent="0.3">
      <c r="O1397" s="7">
        <v>139.50000000000199</v>
      </c>
    </row>
    <row r="1398" spans="15:15" x14ac:dyDescent="0.3">
      <c r="O1398" s="7">
        <v>139.60000000000201</v>
      </c>
    </row>
    <row r="1399" spans="15:15" x14ac:dyDescent="0.3">
      <c r="O1399" s="7">
        <v>139.70000000000201</v>
      </c>
    </row>
    <row r="1400" spans="15:15" x14ac:dyDescent="0.3">
      <c r="O1400" s="7">
        <v>139.800000000002</v>
      </c>
    </row>
    <row r="1401" spans="15:15" x14ac:dyDescent="0.3">
      <c r="O1401" s="7">
        <v>139.900000000002</v>
      </c>
    </row>
    <row r="1402" spans="15:15" x14ac:dyDescent="0.3">
      <c r="O1402" s="7">
        <v>140.00000000000199</v>
      </c>
    </row>
    <row r="1403" spans="15:15" x14ac:dyDescent="0.3">
      <c r="O1403" s="7">
        <v>140.10000000000201</v>
      </c>
    </row>
    <row r="1404" spans="15:15" x14ac:dyDescent="0.3">
      <c r="O1404" s="7">
        <v>140.20000000000201</v>
      </c>
    </row>
    <row r="1405" spans="15:15" x14ac:dyDescent="0.3">
      <c r="O1405" s="7">
        <v>140.300000000002</v>
      </c>
    </row>
    <row r="1406" spans="15:15" x14ac:dyDescent="0.3">
      <c r="O1406" s="7">
        <v>140.400000000002</v>
      </c>
    </row>
    <row r="1407" spans="15:15" x14ac:dyDescent="0.3">
      <c r="O1407" s="7">
        <v>140.50000000000199</v>
      </c>
    </row>
    <row r="1408" spans="15:15" x14ac:dyDescent="0.3">
      <c r="O1408" s="7">
        <v>140.60000000000201</v>
      </c>
    </row>
    <row r="1409" spans="15:15" x14ac:dyDescent="0.3">
      <c r="O1409" s="7">
        <v>140.70000000000201</v>
      </c>
    </row>
    <row r="1410" spans="15:15" x14ac:dyDescent="0.3">
      <c r="O1410" s="7">
        <v>140.800000000002</v>
      </c>
    </row>
    <row r="1411" spans="15:15" x14ac:dyDescent="0.3">
      <c r="O1411" s="7">
        <v>140.900000000002</v>
      </c>
    </row>
    <row r="1412" spans="15:15" x14ac:dyDescent="0.3">
      <c r="O1412" s="7">
        <v>141.00000000000199</v>
      </c>
    </row>
    <row r="1413" spans="15:15" x14ac:dyDescent="0.3">
      <c r="O1413" s="7">
        <v>141.10000000000201</v>
      </c>
    </row>
    <row r="1414" spans="15:15" x14ac:dyDescent="0.3">
      <c r="O1414" s="7">
        <v>141.20000000000201</v>
      </c>
    </row>
    <row r="1415" spans="15:15" x14ac:dyDescent="0.3">
      <c r="O1415" s="7">
        <v>141.300000000002</v>
      </c>
    </row>
    <row r="1416" spans="15:15" x14ac:dyDescent="0.3">
      <c r="O1416" s="7">
        <v>141.400000000002</v>
      </c>
    </row>
    <row r="1417" spans="15:15" x14ac:dyDescent="0.3">
      <c r="O1417" s="7">
        <v>141.50000000000199</v>
      </c>
    </row>
    <row r="1418" spans="15:15" x14ac:dyDescent="0.3">
      <c r="O1418" s="7">
        <v>141.60000000000201</v>
      </c>
    </row>
    <row r="1419" spans="15:15" x14ac:dyDescent="0.3">
      <c r="O1419" s="7">
        <v>141.70000000000201</v>
      </c>
    </row>
    <row r="1420" spans="15:15" x14ac:dyDescent="0.3">
      <c r="O1420" s="7">
        <v>141.800000000002</v>
      </c>
    </row>
    <row r="1421" spans="15:15" x14ac:dyDescent="0.3">
      <c r="O1421" s="7">
        <v>141.900000000002</v>
      </c>
    </row>
    <row r="1422" spans="15:15" x14ac:dyDescent="0.3">
      <c r="O1422" s="7">
        <v>142.00000000000199</v>
      </c>
    </row>
    <row r="1423" spans="15:15" x14ac:dyDescent="0.3">
      <c r="O1423" s="7">
        <v>142.10000000000201</v>
      </c>
    </row>
    <row r="1424" spans="15:15" x14ac:dyDescent="0.3">
      <c r="O1424" s="7">
        <v>142.20000000000201</v>
      </c>
    </row>
    <row r="1425" spans="15:15" x14ac:dyDescent="0.3">
      <c r="O1425" s="7">
        <v>142.300000000002</v>
      </c>
    </row>
    <row r="1426" spans="15:15" x14ac:dyDescent="0.3">
      <c r="O1426" s="7">
        <v>142.400000000002</v>
      </c>
    </row>
    <row r="1427" spans="15:15" x14ac:dyDescent="0.3">
      <c r="O1427" s="7">
        <v>142.50000000000199</v>
      </c>
    </row>
    <row r="1428" spans="15:15" x14ac:dyDescent="0.3">
      <c r="O1428" s="7">
        <v>142.60000000000201</v>
      </c>
    </row>
    <row r="1429" spans="15:15" x14ac:dyDescent="0.3">
      <c r="O1429" s="7">
        <v>142.70000000000201</v>
      </c>
    </row>
    <row r="1430" spans="15:15" x14ac:dyDescent="0.3">
      <c r="O1430" s="7">
        <v>142.800000000002</v>
      </c>
    </row>
    <row r="1431" spans="15:15" x14ac:dyDescent="0.3">
      <c r="O1431" s="7">
        <v>142.900000000002</v>
      </c>
    </row>
    <row r="1432" spans="15:15" x14ac:dyDescent="0.3">
      <c r="O1432" s="7">
        <v>143.00000000000199</v>
      </c>
    </row>
    <row r="1433" spans="15:15" x14ac:dyDescent="0.3">
      <c r="O1433" s="7">
        <v>143.10000000000201</v>
      </c>
    </row>
    <row r="1434" spans="15:15" x14ac:dyDescent="0.3">
      <c r="O1434" s="7">
        <v>143.20000000000201</v>
      </c>
    </row>
    <row r="1435" spans="15:15" x14ac:dyDescent="0.3">
      <c r="O1435" s="7">
        <v>143.300000000002</v>
      </c>
    </row>
    <row r="1436" spans="15:15" x14ac:dyDescent="0.3">
      <c r="O1436" s="7">
        <v>143.400000000002</v>
      </c>
    </row>
    <row r="1437" spans="15:15" x14ac:dyDescent="0.3">
      <c r="O1437" s="7">
        <v>143.50000000000199</v>
      </c>
    </row>
    <row r="1438" spans="15:15" x14ac:dyDescent="0.3">
      <c r="O1438" s="7">
        <v>143.60000000000201</v>
      </c>
    </row>
    <row r="1439" spans="15:15" x14ac:dyDescent="0.3">
      <c r="O1439" s="7">
        <v>143.70000000000201</v>
      </c>
    </row>
    <row r="1440" spans="15:15" x14ac:dyDescent="0.3">
      <c r="O1440" s="7">
        <v>143.800000000002</v>
      </c>
    </row>
    <row r="1441" spans="15:15" x14ac:dyDescent="0.3">
      <c r="O1441" s="7">
        <v>143.900000000002</v>
      </c>
    </row>
    <row r="1442" spans="15:15" x14ac:dyDescent="0.3">
      <c r="O1442" s="7">
        <v>144.00000000000199</v>
      </c>
    </row>
    <row r="1443" spans="15:15" x14ac:dyDescent="0.3">
      <c r="O1443" s="7">
        <v>144.10000000000201</v>
      </c>
    </row>
    <row r="1444" spans="15:15" x14ac:dyDescent="0.3">
      <c r="O1444" s="7">
        <v>144.20000000000201</v>
      </c>
    </row>
    <row r="1445" spans="15:15" x14ac:dyDescent="0.3">
      <c r="O1445" s="7">
        <v>144.300000000002</v>
      </c>
    </row>
    <row r="1446" spans="15:15" x14ac:dyDescent="0.3">
      <c r="O1446" s="7">
        <v>144.400000000002</v>
      </c>
    </row>
    <row r="1447" spans="15:15" x14ac:dyDescent="0.3">
      <c r="O1447" s="7">
        <v>144.50000000000199</v>
      </c>
    </row>
    <row r="1448" spans="15:15" x14ac:dyDescent="0.3">
      <c r="O1448" s="7">
        <v>144.60000000000201</v>
      </c>
    </row>
    <row r="1449" spans="15:15" x14ac:dyDescent="0.3">
      <c r="O1449" s="7">
        <v>144.70000000000201</v>
      </c>
    </row>
    <row r="1450" spans="15:15" x14ac:dyDescent="0.3">
      <c r="O1450" s="7">
        <v>144.800000000002</v>
      </c>
    </row>
    <row r="1451" spans="15:15" x14ac:dyDescent="0.3">
      <c r="O1451" s="7">
        <v>144.900000000002</v>
      </c>
    </row>
    <row r="1452" spans="15:15" x14ac:dyDescent="0.3">
      <c r="O1452" s="7">
        <v>145.00000000000199</v>
      </c>
    </row>
    <row r="1453" spans="15:15" x14ac:dyDescent="0.3">
      <c r="O1453" s="7">
        <v>145.10000000000201</v>
      </c>
    </row>
    <row r="1454" spans="15:15" x14ac:dyDescent="0.3">
      <c r="O1454" s="7">
        <v>145.20000000000201</v>
      </c>
    </row>
    <row r="1455" spans="15:15" x14ac:dyDescent="0.3">
      <c r="O1455" s="7">
        <v>145.300000000002</v>
      </c>
    </row>
    <row r="1456" spans="15:15" x14ac:dyDescent="0.3">
      <c r="O1456" s="7">
        <v>145.400000000002</v>
      </c>
    </row>
    <row r="1457" spans="15:15" x14ac:dyDescent="0.3">
      <c r="O1457" s="7">
        <v>145.50000000000199</v>
      </c>
    </row>
    <row r="1458" spans="15:15" x14ac:dyDescent="0.3">
      <c r="O1458" s="7">
        <v>145.60000000000201</v>
      </c>
    </row>
    <row r="1459" spans="15:15" x14ac:dyDescent="0.3">
      <c r="O1459" s="7">
        <v>145.70000000000201</v>
      </c>
    </row>
    <row r="1460" spans="15:15" x14ac:dyDescent="0.3">
      <c r="O1460" s="7">
        <v>145.800000000002</v>
      </c>
    </row>
    <row r="1461" spans="15:15" x14ac:dyDescent="0.3">
      <c r="O1461" s="7">
        <v>145.900000000002</v>
      </c>
    </row>
    <row r="1462" spans="15:15" x14ac:dyDescent="0.3">
      <c r="O1462" s="7">
        <v>146.00000000000199</v>
      </c>
    </row>
    <row r="1463" spans="15:15" x14ac:dyDescent="0.3">
      <c r="O1463" s="7">
        <v>146.10000000000201</v>
      </c>
    </row>
    <row r="1464" spans="15:15" x14ac:dyDescent="0.3">
      <c r="O1464" s="7">
        <v>146.20000000000201</v>
      </c>
    </row>
    <row r="1465" spans="15:15" x14ac:dyDescent="0.3">
      <c r="O1465" s="7">
        <v>146.300000000002</v>
      </c>
    </row>
    <row r="1466" spans="15:15" x14ac:dyDescent="0.3">
      <c r="O1466" s="7">
        <v>146.400000000002</v>
      </c>
    </row>
    <row r="1467" spans="15:15" x14ac:dyDescent="0.3">
      <c r="O1467" s="7">
        <v>146.50000000000199</v>
      </c>
    </row>
    <row r="1468" spans="15:15" x14ac:dyDescent="0.3">
      <c r="O1468" s="7">
        <v>146.60000000000201</v>
      </c>
    </row>
    <row r="1469" spans="15:15" x14ac:dyDescent="0.3">
      <c r="O1469" s="7">
        <v>146.70000000000201</v>
      </c>
    </row>
    <row r="1470" spans="15:15" x14ac:dyDescent="0.3">
      <c r="O1470" s="7">
        <v>146.800000000002</v>
      </c>
    </row>
    <row r="1471" spans="15:15" x14ac:dyDescent="0.3">
      <c r="O1471" s="7">
        <v>146.900000000002</v>
      </c>
    </row>
    <row r="1472" spans="15:15" x14ac:dyDescent="0.3">
      <c r="O1472" s="7">
        <v>147.00000000000199</v>
      </c>
    </row>
    <row r="1473" spans="15:15" x14ac:dyDescent="0.3">
      <c r="O1473" s="7">
        <v>147.10000000000201</v>
      </c>
    </row>
    <row r="1474" spans="15:15" x14ac:dyDescent="0.3">
      <c r="O1474" s="7">
        <v>147.20000000000201</v>
      </c>
    </row>
    <row r="1475" spans="15:15" x14ac:dyDescent="0.3">
      <c r="O1475" s="7">
        <v>147.300000000002</v>
      </c>
    </row>
    <row r="1476" spans="15:15" x14ac:dyDescent="0.3">
      <c r="O1476" s="7">
        <v>147.400000000002</v>
      </c>
    </row>
    <row r="1477" spans="15:15" x14ac:dyDescent="0.3">
      <c r="O1477" s="7">
        <v>147.50000000000199</v>
      </c>
    </row>
    <row r="1478" spans="15:15" x14ac:dyDescent="0.3">
      <c r="O1478" s="7">
        <v>147.60000000000201</v>
      </c>
    </row>
    <row r="1479" spans="15:15" x14ac:dyDescent="0.3">
      <c r="O1479" s="7">
        <v>147.70000000000201</v>
      </c>
    </row>
    <row r="1480" spans="15:15" x14ac:dyDescent="0.3">
      <c r="O1480" s="7">
        <v>147.800000000002</v>
      </c>
    </row>
    <row r="1481" spans="15:15" x14ac:dyDescent="0.3">
      <c r="O1481" s="7">
        <v>147.900000000002</v>
      </c>
    </row>
    <row r="1482" spans="15:15" x14ac:dyDescent="0.3">
      <c r="O1482" s="7">
        <v>148.00000000000199</v>
      </c>
    </row>
    <row r="1483" spans="15:15" x14ac:dyDescent="0.3">
      <c r="O1483" s="7">
        <v>148.10000000000201</v>
      </c>
    </row>
    <row r="1484" spans="15:15" x14ac:dyDescent="0.3">
      <c r="O1484" s="7">
        <v>148.20000000000201</v>
      </c>
    </row>
    <row r="1485" spans="15:15" x14ac:dyDescent="0.3">
      <c r="O1485" s="7">
        <v>148.300000000002</v>
      </c>
    </row>
    <row r="1486" spans="15:15" x14ac:dyDescent="0.3">
      <c r="O1486" s="7">
        <v>148.400000000002</v>
      </c>
    </row>
    <row r="1487" spans="15:15" x14ac:dyDescent="0.3">
      <c r="O1487" s="7">
        <v>148.50000000000199</v>
      </c>
    </row>
    <row r="1488" spans="15:15" x14ac:dyDescent="0.3">
      <c r="O1488" s="7">
        <v>148.60000000000201</v>
      </c>
    </row>
    <row r="1489" spans="15:15" x14ac:dyDescent="0.3">
      <c r="O1489" s="7">
        <v>148.70000000000201</v>
      </c>
    </row>
    <row r="1490" spans="15:15" x14ac:dyDescent="0.3">
      <c r="O1490" s="7">
        <v>148.800000000003</v>
      </c>
    </row>
    <row r="1491" spans="15:15" x14ac:dyDescent="0.3">
      <c r="O1491" s="7">
        <v>148.90000000000299</v>
      </c>
    </row>
    <row r="1492" spans="15:15" x14ac:dyDescent="0.3">
      <c r="O1492" s="7">
        <v>149.00000000000301</v>
      </c>
    </row>
    <row r="1493" spans="15:15" x14ac:dyDescent="0.3">
      <c r="O1493" s="7">
        <v>149.10000000000201</v>
      </c>
    </row>
    <row r="1494" spans="15:15" x14ac:dyDescent="0.3">
      <c r="O1494" s="7">
        <v>149.20000000000201</v>
      </c>
    </row>
    <row r="1495" spans="15:15" x14ac:dyDescent="0.3">
      <c r="O1495" s="7">
        <v>149.300000000003</v>
      </c>
    </row>
    <row r="1496" spans="15:15" x14ac:dyDescent="0.3">
      <c r="O1496" s="7">
        <v>149.40000000000299</v>
      </c>
    </row>
    <row r="1497" spans="15:15" x14ac:dyDescent="0.3">
      <c r="O1497" s="7">
        <v>149.50000000000301</v>
      </c>
    </row>
    <row r="1498" spans="15:15" x14ac:dyDescent="0.3">
      <c r="O1498" s="7">
        <v>149.60000000000201</v>
      </c>
    </row>
    <row r="1499" spans="15:15" x14ac:dyDescent="0.3">
      <c r="O1499" s="7">
        <v>149.70000000000201</v>
      </c>
    </row>
    <row r="1500" spans="15:15" x14ac:dyDescent="0.3">
      <c r="O1500" s="7">
        <v>149.800000000003</v>
      </c>
    </row>
    <row r="1501" spans="15:15" x14ac:dyDescent="0.3">
      <c r="O1501" s="7">
        <v>149.90000000000299</v>
      </c>
    </row>
    <row r="1502" spans="15:15" x14ac:dyDescent="0.3">
      <c r="O1502" s="7">
        <v>150.00000000000301</v>
      </c>
    </row>
    <row r="1503" spans="15:15" x14ac:dyDescent="0.3">
      <c r="O1503" s="7">
        <v>150.10000000000301</v>
      </c>
    </row>
    <row r="1504" spans="15:15" x14ac:dyDescent="0.3">
      <c r="O1504" s="7">
        <v>150.200000000003</v>
      </c>
    </row>
    <row r="1505" spans="15:15" x14ac:dyDescent="0.3">
      <c r="O1505" s="7">
        <v>150.300000000003</v>
      </c>
    </row>
    <row r="1506" spans="15:15" x14ac:dyDescent="0.3">
      <c r="O1506" s="7">
        <v>150.40000000000299</v>
      </c>
    </row>
    <row r="1507" spans="15:15" x14ac:dyDescent="0.3">
      <c r="O1507" s="7">
        <v>150.50000000000301</v>
      </c>
    </row>
    <row r="1508" spans="15:15" x14ac:dyDescent="0.3">
      <c r="O1508" s="7">
        <v>150.60000000000301</v>
      </c>
    </row>
    <row r="1509" spans="15:15" x14ac:dyDescent="0.3">
      <c r="O1509" s="7">
        <v>150.700000000003</v>
      </c>
    </row>
    <row r="1510" spans="15:15" x14ac:dyDescent="0.3">
      <c r="O1510" s="7">
        <v>150.800000000003</v>
      </c>
    </row>
    <row r="1511" spans="15:15" x14ac:dyDescent="0.3">
      <c r="O1511" s="7">
        <v>150.90000000000299</v>
      </c>
    </row>
    <row r="1512" spans="15:15" x14ac:dyDescent="0.3">
      <c r="O1512" s="7">
        <v>151.00000000000301</v>
      </c>
    </row>
    <row r="1513" spans="15:15" x14ac:dyDescent="0.3">
      <c r="O1513" s="7">
        <v>151.10000000000301</v>
      </c>
    </row>
    <row r="1514" spans="15:15" x14ac:dyDescent="0.3">
      <c r="O1514" s="7">
        <v>151.200000000003</v>
      </c>
    </row>
    <row r="1515" spans="15:15" x14ac:dyDescent="0.3">
      <c r="O1515" s="7">
        <v>151.300000000003</v>
      </c>
    </row>
    <row r="1516" spans="15:15" x14ac:dyDescent="0.3">
      <c r="O1516" s="7">
        <v>151.40000000000299</v>
      </c>
    </row>
    <row r="1517" spans="15:15" x14ac:dyDescent="0.3">
      <c r="O1517" s="7">
        <v>151.50000000000301</v>
      </c>
    </row>
    <row r="1518" spans="15:15" x14ac:dyDescent="0.3">
      <c r="O1518" s="7">
        <v>151.60000000000301</v>
      </c>
    </row>
    <row r="1519" spans="15:15" x14ac:dyDescent="0.3">
      <c r="O1519" s="7">
        <v>151.700000000003</v>
      </c>
    </row>
    <row r="1520" spans="15:15" x14ac:dyDescent="0.3">
      <c r="O1520" s="7">
        <v>151.800000000003</v>
      </c>
    </row>
    <row r="1521" spans="15:15" x14ac:dyDescent="0.3">
      <c r="O1521" s="7">
        <v>151.90000000000299</v>
      </c>
    </row>
    <row r="1522" spans="15:15" x14ac:dyDescent="0.3">
      <c r="O1522" s="7">
        <v>152.00000000000301</v>
      </c>
    </row>
    <row r="1523" spans="15:15" x14ac:dyDescent="0.3">
      <c r="O1523" s="7">
        <v>152.10000000000301</v>
      </c>
    </row>
    <row r="1524" spans="15:15" x14ac:dyDescent="0.3">
      <c r="O1524" s="7">
        <v>152.200000000003</v>
      </c>
    </row>
    <row r="1525" spans="15:15" x14ac:dyDescent="0.3">
      <c r="O1525" s="7">
        <v>152.300000000003</v>
      </c>
    </row>
    <row r="1526" spans="15:15" x14ac:dyDescent="0.3">
      <c r="O1526" s="7">
        <v>152.40000000000299</v>
      </c>
    </row>
    <row r="1527" spans="15:15" x14ac:dyDescent="0.3">
      <c r="O1527" s="7">
        <v>152.50000000000301</v>
      </c>
    </row>
    <row r="1528" spans="15:15" x14ac:dyDescent="0.3">
      <c r="O1528" s="7">
        <v>152.60000000000301</v>
      </c>
    </row>
    <row r="1529" spans="15:15" x14ac:dyDescent="0.3">
      <c r="O1529" s="7">
        <v>152.700000000003</v>
      </c>
    </row>
    <row r="1530" spans="15:15" x14ac:dyDescent="0.3">
      <c r="O1530" s="7">
        <v>152.800000000003</v>
      </c>
    </row>
    <row r="1531" spans="15:15" x14ac:dyDescent="0.3">
      <c r="O1531" s="7">
        <v>152.90000000000299</v>
      </c>
    </row>
    <row r="1532" spans="15:15" x14ac:dyDescent="0.3">
      <c r="O1532" s="7">
        <v>153.00000000000301</v>
      </c>
    </row>
    <row r="1533" spans="15:15" x14ac:dyDescent="0.3">
      <c r="O1533" s="7">
        <v>153.10000000000301</v>
      </c>
    </row>
    <row r="1534" spans="15:15" x14ac:dyDescent="0.3">
      <c r="O1534" s="7">
        <v>153.200000000003</v>
      </c>
    </row>
    <row r="1535" spans="15:15" x14ac:dyDescent="0.3">
      <c r="O1535" s="7">
        <v>153.300000000003</v>
      </c>
    </row>
    <row r="1536" spans="15:15" x14ac:dyDescent="0.3">
      <c r="O1536" s="7">
        <v>153.40000000000299</v>
      </c>
    </row>
    <row r="1537" spans="15:15" x14ac:dyDescent="0.3">
      <c r="O1537" s="7">
        <v>153.50000000000301</v>
      </c>
    </row>
    <row r="1538" spans="15:15" x14ac:dyDescent="0.3">
      <c r="O1538" s="7">
        <v>153.60000000000301</v>
      </c>
    </row>
    <row r="1539" spans="15:15" x14ac:dyDescent="0.3">
      <c r="O1539" s="7">
        <v>153.700000000003</v>
      </c>
    </row>
    <row r="1540" spans="15:15" x14ac:dyDescent="0.3">
      <c r="O1540" s="7">
        <v>153.800000000003</v>
      </c>
    </row>
    <row r="1541" spans="15:15" x14ac:dyDescent="0.3">
      <c r="O1541" s="7">
        <v>153.90000000000299</v>
      </c>
    </row>
    <row r="1542" spans="15:15" x14ac:dyDescent="0.3">
      <c r="O1542" s="7">
        <v>154.00000000000301</v>
      </c>
    </row>
    <row r="1543" spans="15:15" x14ac:dyDescent="0.3">
      <c r="O1543" s="7">
        <v>154.10000000000301</v>
      </c>
    </row>
    <row r="1544" spans="15:15" x14ac:dyDescent="0.3">
      <c r="O1544" s="7">
        <v>154.200000000003</v>
      </c>
    </row>
    <row r="1545" spans="15:15" x14ac:dyDescent="0.3">
      <c r="O1545" s="7">
        <v>154.300000000003</v>
      </c>
    </row>
    <row r="1546" spans="15:15" x14ac:dyDescent="0.3">
      <c r="O1546" s="7">
        <v>154.40000000000299</v>
      </c>
    </row>
    <row r="1547" spans="15:15" x14ac:dyDescent="0.3">
      <c r="O1547" s="7">
        <v>154.50000000000301</v>
      </c>
    </row>
    <row r="1548" spans="15:15" x14ac:dyDescent="0.3">
      <c r="O1548" s="7">
        <v>154.60000000000301</v>
      </c>
    </row>
    <row r="1549" spans="15:15" x14ac:dyDescent="0.3">
      <c r="O1549" s="7">
        <v>154.700000000003</v>
      </c>
    </row>
    <row r="1550" spans="15:15" x14ac:dyDescent="0.3">
      <c r="O1550" s="7">
        <v>154.800000000003</v>
      </c>
    </row>
    <row r="1551" spans="15:15" x14ac:dyDescent="0.3">
      <c r="O1551" s="7">
        <v>154.90000000000299</v>
      </c>
    </row>
    <row r="1552" spans="15:15" x14ac:dyDescent="0.3">
      <c r="O1552" s="7">
        <v>155.00000000000301</v>
      </c>
    </row>
    <row r="1553" spans="15:15" x14ac:dyDescent="0.3">
      <c r="O1553" s="7">
        <v>155.10000000000301</v>
      </c>
    </row>
    <row r="1554" spans="15:15" x14ac:dyDescent="0.3">
      <c r="O1554" s="7">
        <v>155.200000000003</v>
      </c>
    </row>
    <row r="1555" spans="15:15" x14ac:dyDescent="0.3">
      <c r="O1555" s="7">
        <v>155.300000000003</v>
      </c>
    </row>
    <row r="1556" spans="15:15" x14ac:dyDescent="0.3">
      <c r="O1556" s="7">
        <v>155.40000000000299</v>
      </c>
    </row>
    <row r="1557" spans="15:15" x14ac:dyDescent="0.3">
      <c r="O1557" s="7">
        <v>155.50000000000301</v>
      </c>
    </row>
    <row r="1558" spans="15:15" x14ac:dyDescent="0.3">
      <c r="O1558" s="7">
        <v>155.60000000000301</v>
      </c>
    </row>
    <row r="1559" spans="15:15" x14ac:dyDescent="0.3">
      <c r="O1559" s="7">
        <v>155.700000000003</v>
      </c>
    </row>
    <row r="1560" spans="15:15" x14ac:dyDescent="0.3">
      <c r="O1560" s="7">
        <v>155.800000000003</v>
      </c>
    </row>
    <row r="1561" spans="15:15" x14ac:dyDescent="0.3">
      <c r="O1561" s="7">
        <v>155.90000000000299</v>
      </c>
    </row>
    <row r="1562" spans="15:15" x14ac:dyDescent="0.3">
      <c r="O1562" s="7">
        <v>156.00000000000301</v>
      </c>
    </row>
    <row r="1563" spans="15:15" x14ac:dyDescent="0.3">
      <c r="O1563" s="7">
        <v>156.10000000000301</v>
      </c>
    </row>
    <row r="1564" spans="15:15" x14ac:dyDescent="0.3">
      <c r="O1564" s="7">
        <v>156.200000000003</v>
      </c>
    </row>
    <row r="1565" spans="15:15" x14ac:dyDescent="0.3">
      <c r="O1565" s="7">
        <v>156.300000000003</v>
      </c>
    </row>
    <row r="1566" spans="15:15" x14ac:dyDescent="0.3">
      <c r="O1566" s="7">
        <v>156.40000000000299</v>
      </c>
    </row>
    <row r="1567" spans="15:15" x14ac:dyDescent="0.3">
      <c r="O1567" s="7">
        <v>156.50000000000301</v>
      </c>
    </row>
    <row r="1568" spans="15:15" x14ac:dyDescent="0.3">
      <c r="O1568" s="7">
        <v>156.60000000000301</v>
      </c>
    </row>
    <row r="1569" spans="15:15" x14ac:dyDescent="0.3">
      <c r="O1569" s="7">
        <v>156.700000000003</v>
      </c>
    </row>
    <row r="1570" spans="15:15" x14ac:dyDescent="0.3">
      <c r="O1570" s="7">
        <v>156.800000000003</v>
      </c>
    </row>
    <row r="1571" spans="15:15" x14ac:dyDescent="0.3">
      <c r="O1571" s="7">
        <v>156.90000000000299</v>
      </c>
    </row>
    <row r="1572" spans="15:15" x14ac:dyDescent="0.3">
      <c r="O1572" s="7">
        <v>157.00000000000301</v>
      </c>
    </row>
    <row r="1573" spans="15:15" x14ac:dyDescent="0.3">
      <c r="O1573" s="7">
        <v>157.10000000000301</v>
      </c>
    </row>
    <row r="1574" spans="15:15" x14ac:dyDescent="0.3">
      <c r="O1574" s="7">
        <v>157.200000000003</v>
      </c>
    </row>
    <row r="1575" spans="15:15" x14ac:dyDescent="0.3">
      <c r="O1575" s="7">
        <v>157.300000000003</v>
      </c>
    </row>
    <row r="1576" spans="15:15" x14ac:dyDescent="0.3">
      <c r="O1576" s="7">
        <v>157.40000000000299</v>
      </c>
    </row>
    <row r="1577" spans="15:15" x14ac:dyDescent="0.3">
      <c r="O1577" s="7">
        <v>157.50000000000301</v>
      </c>
    </row>
    <row r="1578" spans="15:15" x14ac:dyDescent="0.3">
      <c r="O1578" s="7">
        <v>157.60000000000301</v>
      </c>
    </row>
    <row r="1579" spans="15:15" x14ac:dyDescent="0.3">
      <c r="O1579" s="7">
        <v>157.700000000003</v>
      </c>
    </row>
    <row r="1580" spans="15:15" x14ac:dyDescent="0.3">
      <c r="O1580" s="7">
        <v>157.800000000003</v>
      </c>
    </row>
    <row r="1581" spans="15:15" x14ac:dyDescent="0.3">
      <c r="O1581" s="7">
        <v>157.90000000000299</v>
      </c>
    </row>
    <row r="1582" spans="15:15" x14ac:dyDescent="0.3">
      <c r="O1582" s="7">
        <v>158.00000000000301</v>
      </c>
    </row>
    <row r="1583" spans="15:15" x14ac:dyDescent="0.3">
      <c r="O1583" s="7">
        <v>158.10000000000301</v>
      </c>
    </row>
    <row r="1584" spans="15:15" x14ac:dyDescent="0.3">
      <c r="O1584" s="7">
        <v>158.200000000003</v>
      </c>
    </row>
    <row r="1585" spans="15:15" x14ac:dyDescent="0.3">
      <c r="O1585" s="7">
        <v>158.300000000003</v>
      </c>
    </row>
    <row r="1586" spans="15:15" x14ac:dyDescent="0.3">
      <c r="O1586" s="7">
        <v>158.40000000000299</v>
      </c>
    </row>
    <row r="1587" spans="15:15" x14ac:dyDescent="0.3">
      <c r="O1587" s="7">
        <v>158.50000000000301</v>
      </c>
    </row>
    <row r="1588" spans="15:15" x14ac:dyDescent="0.3">
      <c r="O1588" s="7">
        <v>158.60000000000301</v>
      </c>
    </row>
    <row r="1589" spans="15:15" x14ac:dyDescent="0.3">
      <c r="O1589" s="7">
        <v>158.700000000003</v>
      </c>
    </row>
    <row r="1590" spans="15:15" x14ac:dyDescent="0.3">
      <c r="O1590" s="7">
        <v>158.800000000003</v>
      </c>
    </row>
    <row r="1591" spans="15:15" x14ac:dyDescent="0.3">
      <c r="O1591" s="7">
        <v>158.90000000000299</v>
      </c>
    </row>
    <row r="1592" spans="15:15" x14ac:dyDescent="0.3">
      <c r="O1592" s="7">
        <v>159.00000000000301</v>
      </c>
    </row>
    <row r="1593" spans="15:15" x14ac:dyDescent="0.3">
      <c r="O1593" s="7">
        <v>159.10000000000301</v>
      </c>
    </row>
    <row r="1594" spans="15:15" x14ac:dyDescent="0.3">
      <c r="O1594" s="7">
        <v>159.200000000003</v>
      </c>
    </row>
    <row r="1595" spans="15:15" x14ac:dyDescent="0.3">
      <c r="O1595" s="7">
        <v>159.300000000003</v>
      </c>
    </row>
    <row r="1596" spans="15:15" x14ac:dyDescent="0.3">
      <c r="O1596" s="7">
        <v>159.40000000000299</v>
      </c>
    </row>
    <row r="1597" spans="15:15" x14ac:dyDescent="0.3">
      <c r="O1597" s="7">
        <v>159.50000000000301</v>
      </c>
    </row>
    <row r="1598" spans="15:15" x14ac:dyDescent="0.3">
      <c r="O1598" s="7">
        <v>159.60000000000301</v>
      </c>
    </row>
    <row r="1599" spans="15:15" x14ac:dyDescent="0.3">
      <c r="O1599" s="7">
        <v>159.700000000003</v>
      </c>
    </row>
    <row r="1600" spans="15:15" x14ac:dyDescent="0.3">
      <c r="O1600" s="7">
        <v>159.800000000003</v>
      </c>
    </row>
    <row r="1601" spans="15:15" x14ac:dyDescent="0.3">
      <c r="O1601" s="7">
        <v>159.90000000000299</v>
      </c>
    </row>
    <row r="1602" spans="15:15" x14ac:dyDescent="0.3">
      <c r="O1602" s="7">
        <v>160.00000000000301</v>
      </c>
    </row>
    <row r="1603" spans="15:15" x14ac:dyDescent="0.3">
      <c r="O1603" s="7">
        <v>160.10000000000301</v>
      </c>
    </row>
    <row r="1604" spans="15:15" x14ac:dyDescent="0.3">
      <c r="O1604" s="7">
        <v>160.200000000003</v>
      </c>
    </row>
    <row r="1605" spans="15:15" x14ac:dyDescent="0.3">
      <c r="O1605" s="7">
        <v>160.30000000000399</v>
      </c>
    </row>
    <row r="1606" spans="15:15" x14ac:dyDescent="0.3">
      <c r="O1606" s="7">
        <v>160.40000000000401</v>
      </c>
    </row>
    <row r="1607" spans="15:15" x14ac:dyDescent="0.3">
      <c r="O1607" s="7">
        <v>160.50000000000301</v>
      </c>
    </row>
    <row r="1608" spans="15:15" x14ac:dyDescent="0.3">
      <c r="O1608" s="7">
        <v>160.60000000000301</v>
      </c>
    </row>
    <row r="1609" spans="15:15" x14ac:dyDescent="0.3">
      <c r="O1609" s="7">
        <v>160.700000000004</v>
      </c>
    </row>
    <row r="1610" spans="15:15" x14ac:dyDescent="0.3">
      <c r="O1610" s="7">
        <v>160.80000000000399</v>
      </c>
    </row>
    <row r="1611" spans="15:15" x14ac:dyDescent="0.3">
      <c r="O1611" s="7">
        <v>160.90000000000401</v>
      </c>
    </row>
    <row r="1612" spans="15:15" x14ac:dyDescent="0.3">
      <c r="O1612" s="7">
        <v>161.00000000000301</v>
      </c>
    </row>
    <row r="1613" spans="15:15" x14ac:dyDescent="0.3">
      <c r="O1613" s="7">
        <v>161.10000000000301</v>
      </c>
    </row>
    <row r="1614" spans="15:15" x14ac:dyDescent="0.3">
      <c r="O1614" s="7">
        <v>161.200000000004</v>
      </c>
    </row>
    <row r="1615" spans="15:15" x14ac:dyDescent="0.3">
      <c r="O1615" s="7">
        <v>161.30000000000399</v>
      </c>
    </row>
    <row r="1616" spans="15:15" x14ac:dyDescent="0.3">
      <c r="O1616" s="7">
        <v>161.40000000000401</v>
      </c>
    </row>
    <row r="1617" spans="15:15" x14ac:dyDescent="0.3">
      <c r="O1617" s="7">
        <v>161.50000000000401</v>
      </c>
    </row>
    <row r="1618" spans="15:15" x14ac:dyDescent="0.3">
      <c r="O1618" s="7">
        <v>161.600000000004</v>
      </c>
    </row>
    <row r="1619" spans="15:15" x14ac:dyDescent="0.3">
      <c r="O1619" s="7">
        <v>161.700000000004</v>
      </c>
    </row>
    <row r="1620" spans="15:15" x14ac:dyDescent="0.3">
      <c r="O1620" s="7">
        <v>161.80000000000399</v>
      </c>
    </row>
    <row r="1621" spans="15:15" x14ac:dyDescent="0.3">
      <c r="O1621" s="7">
        <v>161.90000000000401</v>
      </c>
    </row>
    <row r="1622" spans="15:15" x14ac:dyDescent="0.3">
      <c r="O1622" s="7">
        <v>162.00000000000401</v>
      </c>
    </row>
    <row r="1623" spans="15:15" x14ac:dyDescent="0.3">
      <c r="O1623" s="7">
        <v>162.100000000004</v>
      </c>
    </row>
    <row r="1624" spans="15:15" x14ac:dyDescent="0.3">
      <c r="O1624" s="7">
        <v>162.200000000004</v>
      </c>
    </row>
    <row r="1625" spans="15:15" x14ac:dyDescent="0.3">
      <c r="O1625" s="7">
        <v>162.30000000000399</v>
      </c>
    </row>
    <row r="1626" spans="15:15" x14ac:dyDescent="0.3">
      <c r="O1626" s="7">
        <v>162.40000000000401</v>
      </c>
    </row>
    <row r="1627" spans="15:15" x14ac:dyDescent="0.3">
      <c r="O1627" s="7">
        <v>162.50000000000401</v>
      </c>
    </row>
    <row r="1628" spans="15:15" x14ac:dyDescent="0.3">
      <c r="O1628" s="7">
        <v>162.600000000004</v>
      </c>
    </row>
    <row r="1629" spans="15:15" x14ac:dyDescent="0.3">
      <c r="O1629" s="7">
        <v>162.700000000004</v>
      </c>
    </row>
    <row r="1630" spans="15:15" x14ac:dyDescent="0.3">
      <c r="O1630" s="7">
        <v>162.80000000000399</v>
      </c>
    </row>
    <row r="1631" spans="15:15" x14ac:dyDescent="0.3">
      <c r="O1631" s="7">
        <v>162.90000000000401</v>
      </c>
    </row>
    <row r="1632" spans="15:15" x14ac:dyDescent="0.3">
      <c r="O1632" s="7">
        <v>163.00000000000401</v>
      </c>
    </row>
    <row r="1633" spans="15:15" x14ac:dyDescent="0.3">
      <c r="O1633" s="7">
        <v>163.100000000004</v>
      </c>
    </row>
    <row r="1634" spans="15:15" x14ac:dyDescent="0.3">
      <c r="O1634" s="7">
        <v>163.200000000004</v>
      </c>
    </row>
    <row r="1635" spans="15:15" x14ac:dyDescent="0.3">
      <c r="O1635" s="7">
        <v>163.30000000000399</v>
      </c>
    </row>
    <row r="1636" spans="15:15" x14ac:dyDescent="0.3">
      <c r="O1636" s="7">
        <v>163.40000000000401</v>
      </c>
    </row>
    <row r="1637" spans="15:15" x14ac:dyDescent="0.3">
      <c r="O1637" s="7">
        <v>163.50000000000401</v>
      </c>
    </row>
    <row r="1638" spans="15:15" x14ac:dyDescent="0.3">
      <c r="O1638" s="7">
        <v>163.600000000004</v>
      </c>
    </row>
    <row r="1639" spans="15:15" x14ac:dyDescent="0.3">
      <c r="O1639" s="7">
        <v>163.700000000004</v>
      </c>
    </row>
    <row r="1640" spans="15:15" x14ac:dyDescent="0.3">
      <c r="O1640" s="7">
        <v>163.80000000000399</v>
      </c>
    </row>
    <row r="1641" spans="15:15" x14ac:dyDescent="0.3">
      <c r="O1641" s="7">
        <v>163.90000000000401</v>
      </c>
    </row>
    <row r="1642" spans="15:15" x14ac:dyDescent="0.3">
      <c r="O1642" s="7">
        <v>164.00000000000401</v>
      </c>
    </row>
    <row r="1643" spans="15:15" x14ac:dyDescent="0.3">
      <c r="O1643" s="7">
        <v>164.100000000004</v>
      </c>
    </row>
    <row r="1644" spans="15:15" x14ac:dyDescent="0.3">
      <c r="O1644" s="7">
        <v>164.200000000004</v>
      </c>
    </row>
    <row r="1645" spans="15:15" x14ac:dyDescent="0.3">
      <c r="O1645" s="7">
        <v>164.30000000000399</v>
      </c>
    </row>
    <row r="1646" spans="15:15" x14ac:dyDescent="0.3">
      <c r="O1646" s="7">
        <v>164.40000000000401</v>
      </c>
    </row>
    <row r="1647" spans="15:15" x14ac:dyDescent="0.3">
      <c r="O1647" s="7">
        <v>164.50000000000401</v>
      </c>
    </row>
    <row r="1648" spans="15:15" x14ac:dyDescent="0.3">
      <c r="O1648" s="7">
        <v>164.600000000004</v>
      </c>
    </row>
    <row r="1649" spans="15:15" x14ac:dyDescent="0.3">
      <c r="O1649" s="7">
        <v>164.700000000004</v>
      </c>
    </row>
    <row r="1650" spans="15:15" x14ac:dyDescent="0.3">
      <c r="O1650" s="7">
        <v>164.80000000000399</v>
      </c>
    </row>
    <row r="1651" spans="15:15" x14ac:dyDescent="0.3">
      <c r="O1651" s="7">
        <v>164.90000000000401</v>
      </c>
    </row>
    <row r="1652" spans="15:15" x14ac:dyDescent="0.3">
      <c r="O1652" s="7">
        <v>165.00000000000401</v>
      </c>
    </row>
    <row r="1653" spans="15:15" x14ac:dyDescent="0.3">
      <c r="O1653" s="7">
        <v>165.100000000004</v>
      </c>
    </row>
    <row r="1654" spans="15:15" x14ac:dyDescent="0.3">
      <c r="O1654" s="7">
        <v>165.200000000004</v>
      </c>
    </row>
    <row r="1655" spans="15:15" x14ac:dyDescent="0.3">
      <c r="O1655" s="7">
        <v>165.30000000000399</v>
      </c>
    </row>
    <row r="1656" spans="15:15" x14ac:dyDescent="0.3">
      <c r="O1656" s="7">
        <v>165.40000000000401</v>
      </c>
    </row>
    <row r="1657" spans="15:15" x14ac:dyDescent="0.3">
      <c r="O1657" s="7">
        <v>165.50000000000401</v>
      </c>
    </row>
    <row r="1658" spans="15:15" x14ac:dyDescent="0.3">
      <c r="O1658" s="7">
        <v>165.600000000004</v>
      </c>
    </row>
    <row r="1659" spans="15:15" x14ac:dyDescent="0.3">
      <c r="O1659" s="7">
        <v>165.700000000004</v>
      </c>
    </row>
    <row r="1660" spans="15:15" x14ac:dyDescent="0.3">
      <c r="O1660" s="7">
        <v>165.80000000000399</v>
      </c>
    </row>
    <row r="1661" spans="15:15" x14ac:dyDescent="0.3">
      <c r="O1661" s="7">
        <v>165.90000000000401</v>
      </c>
    </row>
    <row r="1662" spans="15:15" x14ac:dyDescent="0.3">
      <c r="O1662" s="7">
        <v>166.00000000000401</v>
      </c>
    </row>
    <row r="1663" spans="15:15" x14ac:dyDescent="0.3">
      <c r="O1663" s="7">
        <v>166.100000000004</v>
      </c>
    </row>
    <row r="1664" spans="15:15" x14ac:dyDescent="0.3">
      <c r="O1664" s="7">
        <v>166.200000000004</v>
      </c>
    </row>
    <row r="1665" spans="15:15" x14ac:dyDescent="0.3">
      <c r="O1665" s="7">
        <v>166.30000000000399</v>
      </c>
    </row>
    <row r="1666" spans="15:15" x14ac:dyDescent="0.3">
      <c r="O1666" s="7">
        <v>166.40000000000401</v>
      </c>
    </row>
    <row r="1667" spans="15:15" x14ac:dyDescent="0.3">
      <c r="O1667" s="7">
        <v>166.50000000000401</v>
      </c>
    </row>
    <row r="1668" spans="15:15" x14ac:dyDescent="0.3">
      <c r="O1668" s="7">
        <v>166.600000000004</v>
      </c>
    </row>
    <row r="1669" spans="15:15" x14ac:dyDescent="0.3">
      <c r="O1669" s="7">
        <v>166.700000000004</v>
      </c>
    </row>
    <row r="1670" spans="15:15" x14ac:dyDescent="0.3">
      <c r="O1670" s="7">
        <v>166.80000000000399</v>
      </c>
    </row>
    <row r="1671" spans="15:15" x14ac:dyDescent="0.3">
      <c r="O1671" s="7">
        <v>166.90000000000401</v>
      </c>
    </row>
    <row r="1672" spans="15:15" x14ac:dyDescent="0.3">
      <c r="O1672" s="7">
        <v>167.00000000000401</v>
      </c>
    </row>
    <row r="1673" spans="15:15" x14ac:dyDescent="0.3">
      <c r="O1673" s="7">
        <v>167.100000000004</v>
      </c>
    </row>
    <row r="1674" spans="15:15" x14ac:dyDescent="0.3">
      <c r="O1674" s="7">
        <v>167.200000000004</v>
      </c>
    </row>
    <row r="1675" spans="15:15" x14ac:dyDescent="0.3">
      <c r="O1675" s="7">
        <v>167.30000000000399</v>
      </c>
    </row>
    <row r="1676" spans="15:15" x14ac:dyDescent="0.3">
      <c r="O1676" s="7">
        <v>167.40000000000401</v>
      </c>
    </row>
    <row r="1677" spans="15:15" x14ac:dyDescent="0.3">
      <c r="O1677" s="7">
        <v>167.50000000000401</v>
      </c>
    </row>
    <row r="1678" spans="15:15" x14ac:dyDescent="0.3">
      <c r="O1678" s="7">
        <v>167.600000000004</v>
      </c>
    </row>
    <row r="1679" spans="15:15" x14ac:dyDescent="0.3">
      <c r="O1679" s="7">
        <v>167.700000000004</v>
      </c>
    </row>
    <row r="1680" spans="15:15" x14ac:dyDescent="0.3">
      <c r="O1680" s="7">
        <v>167.80000000000399</v>
      </c>
    </row>
    <row r="1681" spans="15:15" x14ac:dyDescent="0.3">
      <c r="O1681" s="7">
        <v>167.90000000000401</v>
      </c>
    </row>
    <row r="1682" spans="15:15" x14ac:dyDescent="0.3">
      <c r="O1682" s="7">
        <v>168.00000000000401</v>
      </c>
    </row>
    <row r="1683" spans="15:15" x14ac:dyDescent="0.3">
      <c r="O1683" s="7">
        <v>168.100000000004</v>
      </c>
    </row>
    <row r="1684" spans="15:15" x14ac:dyDescent="0.3">
      <c r="O1684" s="7">
        <v>168.200000000004</v>
      </c>
    </row>
    <row r="1685" spans="15:15" x14ac:dyDescent="0.3">
      <c r="O1685" s="7">
        <v>168.30000000000399</v>
      </c>
    </row>
    <row r="1686" spans="15:15" x14ac:dyDescent="0.3">
      <c r="O1686" s="7">
        <v>168.40000000000401</v>
      </c>
    </row>
    <row r="1687" spans="15:15" x14ac:dyDescent="0.3">
      <c r="O1687" s="7">
        <v>168.50000000000401</v>
      </c>
    </row>
    <row r="1688" spans="15:15" x14ac:dyDescent="0.3">
      <c r="O1688" s="7">
        <v>168.600000000004</v>
      </c>
    </row>
    <row r="1689" spans="15:15" x14ac:dyDescent="0.3">
      <c r="O1689" s="7">
        <v>168.700000000004</v>
      </c>
    </row>
    <row r="1690" spans="15:15" x14ac:dyDescent="0.3">
      <c r="O1690" s="7">
        <v>168.80000000000399</v>
      </c>
    </row>
    <row r="1691" spans="15:15" x14ac:dyDescent="0.3">
      <c r="O1691" s="7">
        <v>168.90000000000401</v>
      </c>
    </row>
    <row r="1692" spans="15:15" x14ac:dyDescent="0.3">
      <c r="O1692" s="7">
        <v>169.00000000000401</v>
      </c>
    </row>
    <row r="1693" spans="15:15" x14ac:dyDescent="0.3">
      <c r="O1693" s="7">
        <v>169.100000000004</v>
      </c>
    </row>
    <row r="1694" spans="15:15" x14ac:dyDescent="0.3">
      <c r="O1694" s="7">
        <v>169.200000000004</v>
      </c>
    </row>
    <row r="1695" spans="15:15" x14ac:dyDescent="0.3">
      <c r="O1695" s="7">
        <v>169.30000000000399</v>
      </c>
    </row>
    <row r="1696" spans="15:15" x14ac:dyDescent="0.3">
      <c r="O1696" s="7">
        <v>169.40000000000401</v>
      </c>
    </row>
    <row r="1697" spans="15:15" x14ac:dyDescent="0.3">
      <c r="O1697" s="7">
        <v>169.50000000000401</v>
      </c>
    </row>
    <row r="1698" spans="15:15" x14ac:dyDescent="0.3">
      <c r="O1698" s="7">
        <v>169.600000000004</v>
      </c>
    </row>
    <row r="1699" spans="15:15" x14ac:dyDescent="0.3">
      <c r="O1699" s="7">
        <v>169.700000000004</v>
      </c>
    </row>
    <row r="1700" spans="15:15" x14ac:dyDescent="0.3">
      <c r="O1700" s="7">
        <v>169.80000000000399</v>
      </c>
    </row>
    <row r="1701" spans="15:15" x14ac:dyDescent="0.3">
      <c r="O1701" s="7">
        <v>169.90000000000401</v>
      </c>
    </row>
    <row r="1702" spans="15:15" x14ac:dyDescent="0.3">
      <c r="O1702" s="7">
        <v>170.00000000000401</v>
      </c>
    </row>
    <row r="1703" spans="15:15" x14ac:dyDescent="0.3">
      <c r="O1703" s="7">
        <v>170.100000000004</v>
      </c>
    </row>
    <row r="1704" spans="15:15" x14ac:dyDescent="0.3">
      <c r="O1704" s="7">
        <v>170.200000000004</v>
      </c>
    </row>
    <row r="1705" spans="15:15" x14ac:dyDescent="0.3">
      <c r="O1705" s="7">
        <v>170.30000000000399</v>
      </c>
    </row>
    <row r="1706" spans="15:15" x14ac:dyDescent="0.3">
      <c r="O1706" s="7">
        <v>170.40000000000401</v>
      </c>
    </row>
    <row r="1707" spans="15:15" x14ac:dyDescent="0.3">
      <c r="O1707" s="7">
        <v>170.50000000000401</v>
      </c>
    </row>
    <row r="1708" spans="15:15" x14ac:dyDescent="0.3">
      <c r="O1708" s="7">
        <v>170.600000000004</v>
      </c>
    </row>
    <row r="1709" spans="15:15" x14ac:dyDescent="0.3">
      <c r="O1709" s="7">
        <v>170.700000000004</v>
      </c>
    </row>
    <row r="1710" spans="15:15" x14ac:dyDescent="0.3">
      <c r="O1710" s="7">
        <v>170.80000000000399</v>
      </c>
    </row>
    <row r="1711" spans="15:15" x14ac:dyDescent="0.3">
      <c r="O1711" s="7">
        <v>170.90000000000401</v>
      </c>
    </row>
    <row r="1712" spans="15:15" x14ac:dyDescent="0.3">
      <c r="O1712" s="7">
        <v>171.00000000000401</v>
      </c>
    </row>
    <row r="1713" spans="15:15" x14ac:dyDescent="0.3">
      <c r="O1713" s="7">
        <v>171.100000000004</v>
      </c>
    </row>
    <row r="1714" spans="15:15" x14ac:dyDescent="0.3">
      <c r="O1714" s="7">
        <v>171.200000000004</v>
      </c>
    </row>
    <row r="1715" spans="15:15" x14ac:dyDescent="0.3">
      <c r="O1715" s="7">
        <v>171.30000000000399</v>
      </c>
    </row>
    <row r="1716" spans="15:15" x14ac:dyDescent="0.3">
      <c r="O1716" s="7">
        <v>171.40000000000401</v>
      </c>
    </row>
    <row r="1717" spans="15:15" x14ac:dyDescent="0.3">
      <c r="O1717" s="7">
        <v>171.50000000000401</v>
      </c>
    </row>
    <row r="1718" spans="15:15" x14ac:dyDescent="0.3">
      <c r="O1718" s="7">
        <v>171.600000000004</v>
      </c>
    </row>
    <row r="1719" spans="15:15" x14ac:dyDescent="0.3">
      <c r="O1719" s="7">
        <v>171.700000000004</v>
      </c>
    </row>
    <row r="1720" spans="15:15" x14ac:dyDescent="0.3">
      <c r="O1720" s="7">
        <v>171.80000000000399</v>
      </c>
    </row>
    <row r="1721" spans="15:15" x14ac:dyDescent="0.3">
      <c r="O1721" s="7">
        <v>171.90000000000401</v>
      </c>
    </row>
    <row r="1722" spans="15:15" x14ac:dyDescent="0.3">
      <c r="O1722" s="7">
        <v>172.00000000000401</v>
      </c>
    </row>
    <row r="1723" spans="15:15" x14ac:dyDescent="0.3">
      <c r="O1723" s="7">
        <v>172.100000000005</v>
      </c>
    </row>
    <row r="1724" spans="15:15" x14ac:dyDescent="0.3">
      <c r="O1724" s="7">
        <v>172.20000000000499</v>
      </c>
    </row>
    <row r="1725" spans="15:15" x14ac:dyDescent="0.3">
      <c r="O1725" s="7">
        <v>172.30000000000501</v>
      </c>
    </row>
    <row r="1726" spans="15:15" x14ac:dyDescent="0.3">
      <c r="O1726" s="7">
        <v>172.40000000000401</v>
      </c>
    </row>
    <row r="1727" spans="15:15" x14ac:dyDescent="0.3">
      <c r="O1727" s="7">
        <v>172.50000000000401</v>
      </c>
    </row>
    <row r="1728" spans="15:15" x14ac:dyDescent="0.3">
      <c r="O1728" s="7">
        <v>172.600000000005</v>
      </c>
    </row>
    <row r="1729" spans="15:15" x14ac:dyDescent="0.3">
      <c r="O1729" s="7">
        <v>172.70000000000499</v>
      </c>
    </row>
    <row r="1730" spans="15:15" x14ac:dyDescent="0.3">
      <c r="O1730" s="7">
        <v>172.80000000000501</v>
      </c>
    </row>
    <row r="1731" spans="15:15" x14ac:dyDescent="0.3">
      <c r="O1731" s="7">
        <v>172.90000000000401</v>
      </c>
    </row>
    <row r="1732" spans="15:15" x14ac:dyDescent="0.3">
      <c r="O1732" s="7">
        <v>173.00000000000401</v>
      </c>
    </row>
    <row r="1733" spans="15:15" x14ac:dyDescent="0.3">
      <c r="O1733" s="7">
        <v>173.100000000005</v>
      </c>
    </row>
    <row r="1734" spans="15:15" x14ac:dyDescent="0.3">
      <c r="O1734" s="7">
        <v>173.20000000000499</v>
      </c>
    </row>
    <row r="1735" spans="15:15" x14ac:dyDescent="0.3">
      <c r="O1735" s="7">
        <v>173.30000000000501</v>
      </c>
    </row>
    <row r="1736" spans="15:15" x14ac:dyDescent="0.3">
      <c r="O1736" s="7">
        <v>173.40000000000501</v>
      </c>
    </row>
    <row r="1737" spans="15:15" x14ac:dyDescent="0.3">
      <c r="O1737" s="7">
        <v>173.500000000005</v>
      </c>
    </row>
    <row r="1738" spans="15:15" x14ac:dyDescent="0.3">
      <c r="O1738" s="7">
        <v>173.600000000005</v>
      </c>
    </row>
    <row r="1739" spans="15:15" x14ac:dyDescent="0.3">
      <c r="O1739" s="7">
        <v>173.70000000000499</v>
      </c>
    </row>
    <row r="1740" spans="15:15" x14ac:dyDescent="0.3">
      <c r="O1740" s="7">
        <v>173.80000000000501</v>
      </c>
    </row>
    <row r="1741" spans="15:15" x14ac:dyDescent="0.3">
      <c r="O1741" s="7">
        <v>173.90000000000501</v>
      </c>
    </row>
    <row r="1742" spans="15:15" x14ac:dyDescent="0.3">
      <c r="O1742" s="7">
        <v>174.000000000005</v>
      </c>
    </row>
    <row r="1743" spans="15:15" x14ac:dyDescent="0.3">
      <c r="O1743" s="7">
        <v>174.100000000005</v>
      </c>
    </row>
    <row r="1744" spans="15:15" x14ac:dyDescent="0.3">
      <c r="O1744" s="7">
        <v>174.20000000000499</v>
      </c>
    </row>
    <row r="1745" spans="15:15" x14ac:dyDescent="0.3">
      <c r="O1745" s="7">
        <v>174.30000000000501</v>
      </c>
    </row>
    <row r="1746" spans="15:15" x14ac:dyDescent="0.3">
      <c r="O1746" s="7">
        <v>174.40000000000501</v>
      </c>
    </row>
    <row r="1747" spans="15:15" x14ac:dyDescent="0.3">
      <c r="O1747" s="7">
        <v>174.500000000005</v>
      </c>
    </row>
    <row r="1748" spans="15:15" x14ac:dyDescent="0.3">
      <c r="O1748" s="7">
        <v>174.600000000005</v>
      </c>
    </row>
    <row r="1749" spans="15:15" x14ac:dyDescent="0.3">
      <c r="O1749" s="7">
        <v>174.70000000000499</v>
      </c>
    </row>
    <row r="1750" spans="15:15" x14ac:dyDescent="0.3">
      <c r="O1750" s="7">
        <v>174.80000000000501</v>
      </c>
    </row>
    <row r="1751" spans="15:15" x14ac:dyDescent="0.3">
      <c r="O1751" s="7">
        <v>174.90000000000501</v>
      </c>
    </row>
    <row r="1752" spans="15:15" x14ac:dyDescent="0.3">
      <c r="O1752" s="7">
        <v>175.000000000005</v>
      </c>
    </row>
    <row r="1753" spans="15:15" x14ac:dyDescent="0.3">
      <c r="O1753" s="7">
        <v>175.100000000005</v>
      </c>
    </row>
    <row r="1754" spans="15:15" x14ac:dyDescent="0.3">
      <c r="O1754" s="7">
        <v>175.20000000000499</v>
      </c>
    </row>
    <row r="1755" spans="15:15" x14ac:dyDescent="0.3">
      <c r="O1755" s="7">
        <v>175.30000000000501</v>
      </c>
    </row>
    <row r="1756" spans="15:15" x14ac:dyDescent="0.3">
      <c r="O1756" s="7">
        <v>175.40000000000501</v>
      </c>
    </row>
    <row r="1757" spans="15:15" x14ac:dyDescent="0.3">
      <c r="O1757" s="7">
        <v>175.500000000005</v>
      </c>
    </row>
    <row r="1758" spans="15:15" x14ac:dyDescent="0.3">
      <c r="O1758" s="7">
        <v>175.600000000005</v>
      </c>
    </row>
    <row r="1759" spans="15:15" x14ac:dyDescent="0.3">
      <c r="O1759" s="7">
        <v>175.70000000000499</v>
      </c>
    </row>
    <row r="1760" spans="15:15" x14ac:dyDescent="0.3">
      <c r="O1760" s="7">
        <v>175.80000000000501</v>
      </c>
    </row>
    <row r="1761" spans="15:15" x14ac:dyDescent="0.3">
      <c r="O1761" s="7">
        <v>175.90000000000501</v>
      </c>
    </row>
    <row r="1762" spans="15:15" x14ac:dyDescent="0.3">
      <c r="O1762" s="7">
        <v>176.000000000005</v>
      </c>
    </row>
    <row r="1763" spans="15:15" x14ac:dyDescent="0.3">
      <c r="O1763" s="7">
        <v>176.100000000005</v>
      </c>
    </row>
    <row r="1764" spans="15:15" x14ac:dyDescent="0.3">
      <c r="O1764" s="7">
        <v>176.20000000000499</v>
      </c>
    </row>
    <row r="1765" spans="15:15" x14ac:dyDescent="0.3">
      <c r="O1765" s="7">
        <v>176.30000000000501</v>
      </c>
    </row>
    <row r="1766" spans="15:15" x14ac:dyDescent="0.3">
      <c r="O1766" s="7">
        <v>176.40000000000501</v>
      </c>
    </row>
    <row r="1767" spans="15:15" x14ac:dyDescent="0.3">
      <c r="O1767" s="7">
        <v>176.500000000005</v>
      </c>
    </row>
    <row r="1768" spans="15:15" x14ac:dyDescent="0.3">
      <c r="O1768" s="7">
        <v>176.600000000005</v>
      </c>
    </row>
    <row r="1769" spans="15:15" x14ac:dyDescent="0.3">
      <c r="O1769" s="7">
        <v>176.70000000000499</v>
      </c>
    </row>
    <row r="1770" spans="15:15" x14ac:dyDescent="0.3">
      <c r="O1770" s="7">
        <v>176.80000000000501</v>
      </c>
    </row>
    <row r="1771" spans="15:15" x14ac:dyDescent="0.3">
      <c r="O1771" s="7">
        <v>176.90000000000501</v>
      </c>
    </row>
    <row r="1772" spans="15:15" x14ac:dyDescent="0.3">
      <c r="O1772" s="7">
        <v>177.000000000005</v>
      </c>
    </row>
    <row r="1773" spans="15:15" x14ac:dyDescent="0.3">
      <c r="O1773" s="7">
        <v>177.100000000005</v>
      </c>
    </row>
    <row r="1774" spans="15:15" x14ac:dyDescent="0.3">
      <c r="O1774" s="7">
        <v>177.20000000000499</v>
      </c>
    </row>
    <row r="1775" spans="15:15" x14ac:dyDescent="0.3">
      <c r="O1775" s="7">
        <v>177.30000000000501</v>
      </c>
    </row>
    <row r="1776" spans="15:15" x14ac:dyDescent="0.3">
      <c r="O1776" s="7">
        <v>177.40000000000501</v>
      </c>
    </row>
    <row r="1777" spans="15:15" x14ac:dyDescent="0.3">
      <c r="O1777" s="7">
        <v>177.500000000005</v>
      </c>
    </row>
    <row r="1778" spans="15:15" x14ac:dyDescent="0.3">
      <c r="O1778" s="7">
        <v>177.600000000005</v>
      </c>
    </row>
    <row r="1779" spans="15:15" x14ac:dyDescent="0.3">
      <c r="O1779" s="7">
        <v>177.70000000000499</v>
      </c>
    </row>
    <row r="1780" spans="15:15" x14ac:dyDescent="0.3">
      <c r="O1780" s="7">
        <v>177.80000000000501</v>
      </c>
    </row>
    <row r="1781" spans="15:15" x14ac:dyDescent="0.3">
      <c r="O1781" s="7">
        <v>177.90000000000501</v>
      </c>
    </row>
    <row r="1782" spans="15:15" x14ac:dyDescent="0.3">
      <c r="O1782" s="7">
        <v>178.000000000005</v>
      </c>
    </row>
    <row r="1783" spans="15:15" x14ac:dyDescent="0.3">
      <c r="O1783" s="7">
        <v>178.100000000005</v>
      </c>
    </row>
    <row r="1784" spans="15:15" x14ac:dyDescent="0.3">
      <c r="O1784" s="7">
        <v>178.20000000000499</v>
      </c>
    </row>
    <row r="1785" spans="15:15" x14ac:dyDescent="0.3">
      <c r="O1785" s="7">
        <v>178.30000000000501</v>
      </c>
    </row>
    <row r="1786" spans="15:15" x14ac:dyDescent="0.3">
      <c r="O1786" s="7">
        <v>178.40000000000501</v>
      </c>
    </row>
    <row r="1787" spans="15:15" x14ac:dyDescent="0.3">
      <c r="O1787" s="7">
        <v>178.500000000005</v>
      </c>
    </row>
    <row r="1788" spans="15:15" x14ac:dyDescent="0.3">
      <c r="O1788" s="7">
        <v>178.600000000005</v>
      </c>
    </row>
    <row r="1789" spans="15:15" x14ac:dyDescent="0.3">
      <c r="O1789" s="7">
        <v>178.70000000000499</v>
      </c>
    </row>
    <row r="1790" spans="15:15" x14ac:dyDescent="0.3">
      <c r="O1790" s="7">
        <v>178.80000000000501</v>
      </c>
    </row>
    <row r="1791" spans="15:15" x14ac:dyDescent="0.3">
      <c r="O1791" s="7">
        <v>178.90000000000501</v>
      </c>
    </row>
    <row r="1792" spans="15:15" x14ac:dyDescent="0.3">
      <c r="O1792" s="7">
        <v>179.000000000005</v>
      </c>
    </row>
    <row r="1793" spans="15:15" x14ac:dyDescent="0.3">
      <c r="O1793" s="7">
        <v>179.100000000005</v>
      </c>
    </row>
    <row r="1794" spans="15:15" x14ac:dyDescent="0.3">
      <c r="O1794" s="7">
        <v>179.20000000000499</v>
      </c>
    </row>
    <row r="1795" spans="15:15" x14ac:dyDescent="0.3">
      <c r="O1795" s="7">
        <v>179.30000000000501</v>
      </c>
    </row>
    <row r="1796" spans="15:15" x14ac:dyDescent="0.3">
      <c r="O1796" s="7">
        <v>179.40000000000501</v>
      </c>
    </row>
    <row r="1797" spans="15:15" x14ac:dyDescent="0.3">
      <c r="O1797" s="7">
        <v>179.500000000005</v>
      </c>
    </row>
    <row r="1798" spans="15:15" x14ac:dyDescent="0.3">
      <c r="O1798" s="7">
        <v>179.600000000005</v>
      </c>
    </row>
    <row r="1799" spans="15:15" x14ac:dyDescent="0.3">
      <c r="O1799" s="7">
        <v>179.70000000000499</v>
      </c>
    </row>
    <row r="1800" spans="15:15" x14ac:dyDescent="0.3">
      <c r="O1800" s="7">
        <v>179.80000000000501</v>
      </c>
    </row>
    <row r="1801" spans="15:15" x14ac:dyDescent="0.3">
      <c r="O1801" s="7">
        <v>179.90000000000501</v>
      </c>
    </row>
    <row r="1802" spans="15:15" x14ac:dyDescent="0.3">
      <c r="O1802" s="7">
        <v>180.000000000005</v>
      </c>
    </row>
    <row r="1803" spans="15:15" x14ac:dyDescent="0.3">
      <c r="O1803" s="7">
        <v>180.100000000005</v>
      </c>
    </row>
    <row r="1804" spans="15:15" x14ac:dyDescent="0.3">
      <c r="O1804" s="7">
        <v>180.20000000000499</v>
      </c>
    </row>
    <row r="1805" spans="15:15" x14ac:dyDescent="0.3">
      <c r="O1805" s="7">
        <v>180.30000000000501</v>
      </c>
    </row>
    <row r="1806" spans="15:15" x14ac:dyDescent="0.3">
      <c r="O1806" s="7">
        <v>180.40000000000501</v>
      </c>
    </row>
    <row r="1807" spans="15:15" x14ac:dyDescent="0.3">
      <c r="O1807" s="7">
        <v>180.500000000005</v>
      </c>
    </row>
    <row r="1808" spans="15:15" x14ac:dyDescent="0.3">
      <c r="O1808" s="7">
        <v>180.600000000005</v>
      </c>
    </row>
    <row r="1809" spans="15:15" x14ac:dyDescent="0.3">
      <c r="O1809" s="7">
        <v>180.70000000000499</v>
      </c>
    </row>
    <row r="1810" spans="15:15" x14ac:dyDescent="0.3">
      <c r="O1810" s="7">
        <v>180.80000000000501</v>
      </c>
    </row>
    <row r="1811" spans="15:15" x14ac:dyDescent="0.3">
      <c r="O1811" s="7">
        <v>180.90000000000501</v>
      </c>
    </row>
    <row r="1812" spans="15:15" x14ac:dyDescent="0.3">
      <c r="O1812" s="7">
        <v>181.000000000005</v>
      </c>
    </row>
    <row r="1813" spans="15:15" x14ac:dyDescent="0.3">
      <c r="O1813" s="7">
        <v>181.100000000005</v>
      </c>
    </row>
    <row r="1814" spans="15:15" x14ac:dyDescent="0.3">
      <c r="O1814" s="7">
        <v>181.20000000000499</v>
      </c>
    </row>
    <row r="1815" spans="15:15" x14ac:dyDescent="0.3">
      <c r="O1815" s="7">
        <v>181.30000000000501</v>
      </c>
    </row>
    <row r="1816" spans="15:15" x14ac:dyDescent="0.3">
      <c r="O1816" s="7">
        <v>181.40000000000501</v>
      </c>
    </row>
    <row r="1817" spans="15:15" x14ac:dyDescent="0.3">
      <c r="O1817" s="7">
        <v>181.500000000005</v>
      </c>
    </row>
    <row r="1818" spans="15:15" x14ac:dyDescent="0.3">
      <c r="O1818" s="7">
        <v>181.600000000005</v>
      </c>
    </row>
    <row r="1819" spans="15:15" x14ac:dyDescent="0.3">
      <c r="O1819" s="7">
        <v>181.70000000000499</v>
      </c>
    </row>
    <row r="1820" spans="15:15" x14ac:dyDescent="0.3">
      <c r="O1820" s="7">
        <v>181.80000000000501</v>
      </c>
    </row>
    <row r="1821" spans="15:15" x14ac:dyDescent="0.3">
      <c r="O1821" s="7">
        <v>181.90000000000501</v>
      </c>
    </row>
    <row r="1822" spans="15:15" x14ac:dyDescent="0.3">
      <c r="O1822" s="7">
        <v>182.000000000005</v>
      </c>
    </row>
    <row r="1823" spans="15:15" x14ac:dyDescent="0.3">
      <c r="O1823" s="7">
        <v>182.100000000005</v>
      </c>
    </row>
    <row r="1824" spans="15:15" x14ac:dyDescent="0.3">
      <c r="O1824" s="7">
        <v>182.20000000000499</v>
      </c>
    </row>
    <row r="1825" spans="15:15" x14ac:dyDescent="0.3">
      <c r="O1825" s="7">
        <v>182.30000000000501</v>
      </c>
    </row>
    <row r="1826" spans="15:15" x14ac:dyDescent="0.3">
      <c r="O1826" s="7">
        <v>182.40000000000501</v>
      </c>
    </row>
    <row r="1827" spans="15:15" x14ac:dyDescent="0.3">
      <c r="O1827" s="7">
        <v>182.500000000005</v>
      </c>
    </row>
    <row r="1828" spans="15:15" x14ac:dyDescent="0.3">
      <c r="O1828" s="7">
        <v>182.600000000005</v>
      </c>
    </row>
    <row r="1829" spans="15:15" x14ac:dyDescent="0.3">
      <c r="O1829" s="7">
        <v>182.70000000000499</v>
      </c>
    </row>
    <row r="1830" spans="15:15" x14ac:dyDescent="0.3">
      <c r="O1830" s="7">
        <v>182.80000000000501</v>
      </c>
    </row>
    <row r="1831" spans="15:15" x14ac:dyDescent="0.3">
      <c r="O1831" s="7">
        <v>182.90000000000501</v>
      </c>
    </row>
    <row r="1832" spans="15:15" x14ac:dyDescent="0.3">
      <c r="O1832" s="7">
        <v>183.000000000005</v>
      </c>
    </row>
    <row r="1833" spans="15:15" x14ac:dyDescent="0.3">
      <c r="O1833" s="7">
        <v>183.100000000005</v>
      </c>
    </row>
    <row r="1834" spans="15:15" x14ac:dyDescent="0.3">
      <c r="O1834" s="7">
        <v>183.20000000000499</v>
      </c>
    </row>
    <row r="1835" spans="15:15" x14ac:dyDescent="0.3">
      <c r="O1835" s="7">
        <v>183.30000000000501</v>
      </c>
    </row>
    <row r="1836" spans="15:15" x14ac:dyDescent="0.3">
      <c r="O1836" s="7">
        <v>183.40000000000501</v>
      </c>
    </row>
    <row r="1837" spans="15:15" x14ac:dyDescent="0.3">
      <c r="O1837" s="7">
        <v>183.500000000005</v>
      </c>
    </row>
    <row r="1838" spans="15:15" x14ac:dyDescent="0.3">
      <c r="O1838" s="7">
        <v>183.600000000005</v>
      </c>
    </row>
    <row r="1839" spans="15:15" x14ac:dyDescent="0.3">
      <c r="O1839" s="7">
        <v>183.70000000000499</v>
      </c>
    </row>
    <row r="1840" spans="15:15" x14ac:dyDescent="0.3">
      <c r="O1840" s="7">
        <v>183.80000000000501</v>
      </c>
    </row>
    <row r="1841" spans="15:15" x14ac:dyDescent="0.3">
      <c r="O1841" s="7">
        <v>183.90000000000501</v>
      </c>
    </row>
    <row r="1842" spans="15:15" x14ac:dyDescent="0.3">
      <c r="O1842" s="7">
        <v>184.000000000006</v>
      </c>
    </row>
    <row r="1843" spans="15:15" x14ac:dyDescent="0.3">
      <c r="O1843" s="7">
        <v>184.100000000005</v>
      </c>
    </row>
    <row r="1844" spans="15:15" x14ac:dyDescent="0.3">
      <c r="O1844" s="7">
        <v>184.20000000000601</v>
      </c>
    </row>
    <row r="1845" spans="15:15" x14ac:dyDescent="0.3">
      <c r="O1845" s="7">
        <v>184.30000000000501</v>
      </c>
    </row>
    <row r="1846" spans="15:15" x14ac:dyDescent="0.3">
      <c r="O1846" s="7">
        <v>184.40000000000501</v>
      </c>
    </row>
    <row r="1847" spans="15:15" x14ac:dyDescent="0.3">
      <c r="O1847" s="7">
        <v>184.500000000006</v>
      </c>
    </row>
    <row r="1848" spans="15:15" x14ac:dyDescent="0.3">
      <c r="O1848" s="7">
        <v>184.600000000005</v>
      </c>
    </row>
    <row r="1849" spans="15:15" x14ac:dyDescent="0.3">
      <c r="O1849" s="7">
        <v>184.70000000000601</v>
      </c>
    </row>
    <row r="1850" spans="15:15" x14ac:dyDescent="0.3">
      <c r="O1850" s="7">
        <v>184.80000000000501</v>
      </c>
    </row>
    <row r="1851" spans="15:15" x14ac:dyDescent="0.3">
      <c r="O1851" s="7">
        <v>184.900000000006</v>
      </c>
    </row>
    <row r="1852" spans="15:15" x14ac:dyDescent="0.3">
      <c r="O1852" s="7">
        <v>185.000000000006</v>
      </c>
    </row>
    <row r="1853" spans="15:15" x14ac:dyDescent="0.3">
      <c r="O1853" s="7">
        <v>185.10000000000599</v>
      </c>
    </row>
    <row r="1854" spans="15:15" x14ac:dyDescent="0.3">
      <c r="O1854" s="7">
        <v>185.20000000000601</v>
      </c>
    </row>
    <row r="1855" spans="15:15" x14ac:dyDescent="0.3">
      <c r="O1855" s="7">
        <v>185.30000000000601</v>
      </c>
    </row>
    <row r="1856" spans="15:15" x14ac:dyDescent="0.3">
      <c r="O1856" s="7">
        <v>185.400000000006</v>
      </c>
    </row>
    <row r="1857" spans="15:15" x14ac:dyDescent="0.3">
      <c r="O1857" s="7">
        <v>185.500000000006</v>
      </c>
    </row>
    <row r="1858" spans="15:15" x14ac:dyDescent="0.3">
      <c r="O1858" s="7">
        <v>185.60000000000599</v>
      </c>
    </row>
    <row r="1859" spans="15:15" x14ac:dyDescent="0.3">
      <c r="O1859" s="7">
        <v>185.70000000000601</v>
      </c>
    </row>
    <row r="1860" spans="15:15" x14ac:dyDescent="0.3">
      <c r="O1860" s="7">
        <v>185.80000000000601</v>
      </c>
    </row>
    <row r="1861" spans="15:15" x14ac:dyDescent="0.3">
      <c r="O1861" s="7">
        <v>185.900000000006</v>
      </c>
    </row>
    <row r="1862" spans="15:15" x14ac:dyDescent="0.3">
      <c r="O1862" s="7">
        <v>186.000000000006</v>
      </c>
    </row>
    <row r="1863" spans="15:15" x14ac:dyDescent="0.3">
      <c r="O1863" s="7">
        <v>186.10000000000599</v>
      </c>
    </row>
    <row r="1864" spans="15:15" x14ac:dyDescent="0.3">
      <c r="O1864" s="7">
        <v>186.20000000000601</v>
      </c>
    </row>
    <row r="1865" spans="15:15" x14ac:dyDescent="0.3">
      <c r="O1865" s="7">
        <v>186.30000000000601</v>
      </c>
    </row>
    <row r="1866" spans="15:15" x14ac:dyDescent="0.3">
      <c r="O1866" s="7">
        <v>186.400000000006</v>
      </c>
    </row>
    <row r="1867" spans="15:15" x14ac:dyDescent="0.3">
      <c r="O1867" s="7">
        <v>186.500000000006</v>
      </c>
    </row>
    <row r="1868" spans="15:15" x14ac:dyDescent="0.3">
      <c r="O1868" s="7">
        <v>186.60000000000599</v>
      </c>
    </row>
    <row r="1869" spans="15:15" x14ac:dyDescent="0.3">
      <c r="O1869" s="7">
        <v>186.70000000000601</v>
      </c>
    </row>
    <row r="1870" spans="15:15" x14ac:dyDescent="0.3">
      <c r="O1870" s="7">
        <v>186.80000000000601</v>
      </c>
    </row>
    <row r="1871" spans="15:15" x14ac:dyDescent="0.3">
      <c r="O1871" s="7">
        <v>186.900000000006</v>
      </c>
    </row>
    <row r="1872" spans="15:15" x14ac:dyDescent="0.3">
      <c r="O1872" s="7">
        <v>187.000000000006</v>
      </c>
    </row>
    <row r="1873" spans="15:15" x14ac:dyDescent="0.3">
      <c r="O1873" s="7">
        <v>187.10000000000599</v>
      </c>
    </row>
    <row r="1874" spans="15:15" x14ac:dyDescent="0.3">
      <c r="O1874" s="7">
        <v>187.20000000000601</v>
      </c>
    </row>
    <row r="1875" spans="15:15" x14ac:dyDescent="0.3">
      <c r="O1875" s="7">
        <v>187.30000000000601</v>
      </c>
    </row>
    <row r="1876" spans="15:15" x14ac:dyDescent="0.3">
      <c r="O1876" s="7">
        <v>187.400000000006</v>
      </c>
    </row>
    <row r="1877" spans="15:15" x14ac:dyDescent="0.3">
      <c r="O1877" s="7">
        <v>187.500000000006</v>
      </c>
    </row>
    <row r="1878" spans="15:15" x14ac:dyDescent="0.3">
      <c r="O1878" s="7">
        <v>187.60000000000599</v>
      </c>
    </row>
    <row r="1879" spans="15:15" x14ac:dyDescent="0.3">
      <c r="O1879" s="7">
        <v>187.70000000000601</v>
      </c>
    </row>
    <row r="1880" spans="15:15" x14ac:dyDescent="0.3">
      <c r="O1880" s="7">
        <v>187.80000000000601</v>
      </c>
    </row>
    <row r="1881" spans="15:15" x14ac:dyDescent="0.3">
      <c r="O1881" s="7">
        <v>187.900000000006</v>
      </c>
    </row>
    <row r="1882" spans="15:15" x14ac:dyDescent="0.3">
      <c r="O1882" s="7">
        <v>188.000000000006</v>
      </c>
    </row>
    <row r="1883" spans="15:15" x14ac:dyDescent="0.3">
      <c r="O1883" s="7">
        <v>188.10000000000599</v>
      </c>
    </row>
    <row r="1884" spans="15:15" x14ac:dyDescent="0.3">
      <c r="O1884" s="7">
        <v>188.20000000000601</v>
      </c>
    </row>
    <row r="1885" spans="15:15" x14ac:dyDescent="0.3">
      <c r="O1885" s="7">
        <v>188.30000000000601</v>
      </c>
    </row>
    <row r="1886" spans="15:15" x14ac:dyDescent="0.3">
      <c r="O1886" s="7">
        <v>188.400000000006</v>
      </c>
    </row>
    <row r="1887" spans="15:15" x14ac:dyDescent="0.3">
      <c r="O1887" s="7">
        <v>188.500000000006</v>
      </c>
    </row>
    <row r="1888" spans="15:15" x14ac:dyDescent="0.3">
      <c r="O1888" s="7">
        <v>188.60000000000599</v>
      </c>
    </row>
    <row r="1889" spans="15:15" x14ac:dyDescent="0.3">
      <c r="O1889" s="7">
        <v>188.70000000000601</v>
      </c>
    </row>
    <row r="1890" spans="15:15" x14ac:dyDescent="0.3">
      <c r="O1890" s="7">
        <v>188.80000000000601</v>
      </c>
    </row>
    <row r="1891" spans="15:15" x14ac:dyDescent="0.3">
      <c r="O1891" s="7">
        <v>188.900000000006</v>
      </c>
    </row>
    <row r="1892" spans="15:15" x14ac:dyDescent="0.3">
      <c r="O1892" s="7">
        <v>189.000000000006</v>
      </c>
    </row>
    <row r="1893" spans="15:15" x14ac:dyDescent="0.3">
      <c r="O1893" s="7">
        <v>189.10000000000599</v>
      </c>
    </row>
    <row r="1894" spans="15:15" x14ac:dyDescent="0.3">
      <c r="O1894" s="7">
        <v>189.20000000000601</v>
      </c>
    </row>
    <row r="1895" spans="15:15" x14ac:dyDescent="0.3">
      <c r="O1895" s="7">
        <v>189.30000000000601</v>
      </c>
    </row>
    <row r="1896" spans="15:15" x14ac:dyDescent="0.3">
      <c r="O1896" s="7">
        <v>189.400000000006</v>
      </c>
    </row>
    <row r="1897" spans="15:15" x14ac:dyDescent="0.3">
      <c r="O1897" s="7">
        <v>189.500000000006</v>
      </c>
    </row>
    <row r="1898" spans="15:15" x14ac:dyDescent="0.3">
      <c r="O1898" s="7">
        <v>189.60000000000599</v>
      </c>
    </row>
    <row r="1899" spans="15:15" x14ac:dyDescent="0.3">
      <c r="O1899" s="7">
        <v>189.70000000000601</v>
      </c>
    </row>
    <row r="1900" spans="15:15" x14ac:dyDescent="0.3">
      <c r="O1900" s="7">
        <v>189.80000000000601</v>
      </c>
    </row>
    <row r="1901" spans="15:15" x14ac:dyDescent="0.3">
      <c r="O1901" s="7">
        <v>189.900000000006</v>
      </c>
    </row>
    <row r="1902" spans="15:15" x14ac:dyDescent="0.3">
      <c r="O1902" s="7">
        <v>190.000000000006</v>
      </c>
    </row>
    <row r="1903" spans="15:15" x14ac:dyDescent="0.3">
      <c r="O1903" s="7">
        <v>190.10000000000599</v>
      </c>
    </row>
    <row r="1904" spans="15:15" x14ac:dyDescent="0.3">
      <c r="O1904" s="7">
        <v>190.20000000000601</v>
      </c>
    </row>
    <row r="1905" spans="15:15" x14ac:dyDescent="0.3">
      <c r="O1905" s="7">
        <v>190.30000000000601</v>
      </c>
    </row>
    <row r="1906" spans="15:15" x14ac:dyDescent="0.3">
      <c r="O1906" s="7">
        <v>190.400000000006</v>
      </c>
    </row>
    <row r="1907" spans="15:15" x14ac:dyDescent="0.3">
      <c r="O1907" s="7">
        <v>190.500000000006</v>
      </c>
    </row>
    <row r="1908" spans="15:15" x14ac:dyDescent="0.3">
      <c r="O1908" s="7">
        <v>190.60000000000599</v>
      </c>
    </row>
    <row r="1909" spans="15:15" x14ac:dyDescent="0.3">
      <c r="O1909" s="7">
        <v>190.70000000000601</v>
      </c>
    </row>
    <row r="1910" spans="15:15" x14ac:dyDescent="0.3">
      <c r="O1910" s="7">
        <v>190.80000000000601</v>
      </c>
    </row>
    <row r="1911" spans="15:15" x14ac:dyDescent="0.3">
      <c r="O1911" s="7">
        <v>190.900000000006</v>
      </c>
    </row>
    <row r="1912" spans="15:15" x14ac:dyDescent="0.3">
      <c r="O1912" s="7">
        <v>191.000000000006</v>
      </c>
    </row>
    <row r="1913" spans="15:15" x14ac:dyDescent="0.3">
      <c r="O1913" s="7">
        <v>191.10000000000599</v>
      </c>
    </row>
    <row r="1914" spans="15:15" x14ac:dyDescent="0.3">
      <c r="O1914" s="7">
        <v>191.20000000000601</v>
      </c>
    </row>
    <row r="1915" spans="15:15" x14ac:dyDescent="0.3">
      <c r="O1915" s="7">
        <v>191.30000000000601</v>
      </c>
    </row>
    <row r="1916" spans="15:15" x14ac:dyDescent="0.3">
      <c r="O1916" s="7">
        <v>191.400000000006</v>
      </c>
    </row>
    <row r="1917" spans="15:15" x14ac:dyDescent="0.3">
      <c r="O1917" s="7">
        <v>191.500000000006</v>
      </c>
    </row>
    <row r="1918" spans="15:15" x14ac:dyDescent="0.3">
      <c r="O1918" s="7">
        <v>191.60000000000599</v>
      </c>
    </row>
    <row r="1919" spans="15:15" x14ac:dyDescent="0.3">
      <c r="O1919" s="7">
        <v>191.70000000000601</v>
      </c>
    </row>
    <row r="1920" spans="15:15" x14ac:dyDescent="0.3">
      <c r="O1920" s="7">
        <v>191.80000000000601</v>
      </c>
    </row>
    <row r="1921" spans="15:15" x14ac:dyDescent="0.3">
      <c r="O1921" s="7">
        <v>191.900000000006</v>
      </c>
    </row>
    <row r="1922" spans="15:15" x14ac:dyDescent="0.3">
      <c r="O1922" s="7">
        <v>192.000000000006</v>
      </c>
    </row>
    <row r="1923" spans="15:15" x14ac:dyDescent="0.3">
      <c r="O1923" s="7">
        <v>192.10000000000599</v>
      </c>
    </row>
    <row r="1924" spans="15:15" x14ac:dyDescent="0.3">
      <c r="O1924" s="7">
        <v>192.20000000000601</v>
      </c>
    </row>
    <row r="1925" spans="15:15" x14ac:dyDescent="0.3">
      <c r="O1925" s="7">
        <v>192.30000000000601</v>
      </c>
    </row>
    <row r="1926" spans="15:15" x14ac:dyDescent="0.3">
      <c r="O1926" s="7">
        <v>192.400000000006</v>
      </c>
    </row>
    <row r="1927" spans="15:15" x14ac:dyDescent="0.3">
      <c r="O1927" s="7">
        <v>192.500000000006</v>
      </c>
    </row>
    <row r="1928" spans="15:15" x14ac:dyDescent="0.3">
      <c r="O1928" s="7">
        <v>192.60000000000599</v>
      </c>
    </row>
    <row r="1929" spans="15:15" x14ac:dyDescent="0.3">
      <c r="O1929" s="7">
        <v>192.70000000000601</v>
      </c>
    </row>
    <row r="1930" spans="15:15" x14ac:dyDescent="0.3">
      <c r="O1930" s="7">
        <v>192.80000000000601</v>
      </c>
    </row>
    <row r="1931" spans="15:15" x14ac:dyDescent="0.3">
      <c r="O1931" s="7">
        <v>192.900000000006</v>
      </c>
    </row>
    <row r="1932" spans="15:15" x14ac:dyDescent="0.3">
      <c r="O1932" s="7">
        <v>193.000000000006</v>
      </c>
    </row>
    <row r="1933" spans="15:15" x14ac:dyDescent="0.3">
      <c r="O1933" s="7">
        <v>193.10000000000599</v>
      </c>
    </row>
    <row r="1934" spans="15:15" x14ac:dyDescent="0.3">
      <c r="O1934" s="7">
        <v>193.20000000000601</v>
      </c>
    </row>
    <row r="1935" spans="15:15" x14ac:dyDescent="0.3">
      <c r="O1935" s="7">
        <v>193.30000000000601</v>
      </c>
    </row>
    <row r="1936" spans="15:15" x14ac:dyDescent="0.3">
      <c r="O1936" s="7">
        <v>193.400000000006</v>
      </c>
    </row>
    <row r="1937" spans="15:15" x14ac:dyDescent="0.3">
      <c r="O1937" s="7">
        <v>193.500000000006</v>
      </c>
    </row>
    <row r="1938" spans="15:15" x14ac:dyDescent="0.3">
      <c r="O1938" s="7">
        <v>193.60000000000599</v>
      </c>
    </row>
    <row r="1939" spans="15:15" x14ac:dyDescent="0.3">
      <c r="O1939" s="7">
        <v>193.70000000000601</v>
      </c>
    </row>
    <row r="1940" spans="15:15" x14ac:dyDescent="0.3">
      <c r="O1940" s="7">
        <v>193.80000000000601</v>
      </c>
    </row>
    <row r="1941" spans="15:15" x14ac:dyDescent="0.3">
      <c r="O1941" s="7">
        <v>193.900000000006</v>
      </c>
    </row>
    <row r="1942" spans="15:15" x14ac:dyDescent="0.3">
      <c r="O1942" s="7">
        <v>194.000000000006</v>
      </c>
    </row>
    <row r="1943" spans="15:15" x14ac:dyDescent="0.3">
      <c r="O1943" s="7">
        <v>194.10000000000599</v>
      </c>
    </row>
    <row r="1944" spans="15:15" x14ac:dyDescent="0.3">
      <c r="O1944" s="7">
        <v>194.20000000000601</v>
      </c>
    </row>
    <row r="1945" spans="15:15" x14ac:dyDescent="0.3">
      <c r="O1945" s="7">
        <v>194.30000000000601</v>
      </c>
    </row>
    <row r="1946" spans="15:15" x14ac:dyDescent="0.3">
      <c r="O1946" s="7">
        <v>194.400000000006</v>
      </c>
    </row>
    <row r="1947" spans="15:15" x14ac:dyDescent="0.3">
      <c r="O1947" s="7">
        <v>194.500000000006</v>
      </c>
    </row>
    <row r="1948" spans="15:15" x14ac:dyDescent="0.3">
      <c r="O1948" s="7">
        <v>194.60000000000599</v>
      </c>
    </row>
    <row r="1949" spans="15:15" x14ac:dyDescent="0.3">
      <c r="O1949" s="7">
        <v>194.70000000000601</v>
      </c>
    </row>
    <row r="1950" spans="15:15" x14ac:dyDescent="0.3">
      <c r="O1950" s="7">
        <v>194.80000000000601</v>
      </c>
    </row>
    <row r="1951" spans="15:15" x14ac:dyDescent="0.3">
      <c r="O1951" s="7">
        <v>194.900000000006</v>
      </c>
    </row>
    <row r="1952" spans="15:15" x14ac:dyDescent="0.3">
      <c r="O1952" s="7">
        <v>195.000000000006</v>
      </c>
    </row>
    <row r="1953" spans="15:15" x14ac:dyDescent="0.3">
      <c r="O1953" s="7">
        <v>195.10000000000599</v>
      </c>
    </row>
    <row r="1954" spans="15:15" x14ac:dyDescent="0.3">
      <c r="O1954" s="7">
        <v>195.20000000000601</v>
      </c>
    </row>
    <row r="1955" spans="15:15" x14ac:dyDescent="0.3">
      <c r="O1955" s="7">
        <v>195.30000000000601</v>
      </c>
    </row>
    <row r="1956" spans="15:15" x14ac:dyDescent="0.3">
      <c r="O1956" s="7">
        <v>195.400000000006</v>
      </c>
    </row>
    <row r="1957" spans="15:15" x14ac:dyDescent="0.3">
      <c r="O1957" s="7">
        <v>195.500000000006</v>
      </c>
    </row>
    <row r="1958" spans="15:15" x14ac:dyDescent="0.3">
      <c r="O1958" s="7">
        <v>195.60000000000699</v>
      </c>
    </row>
    <row r="1959" spans="15:15" x14ac:dyDescent="0.3">
      <c r="O1959" s="7">
        <v>195.70000000000601</v>
      </c>
    </row>
    <row r="1960" spans="15:15" x14ac:dyDescent="0.3">
      <c r="O1960" s="7">
        <v>195.80000000000601</v>
      </c>
    </row>
    <row r="1961" spans="15:15" x14ac:dyDescent="0.3">
      <c r="O1961" s="7">
        <v>195.900000000007</v>
      </c>
    </row>
    <row r="1962" spans="15:15" x14ac:dyDescent="0.3">
      <c r="O1962" s="7">
        <v>196.000000000006</v>
      </c>
    </row>
    <row r="1963" spans="15:15" x14ac:dyDescent="0.3">
      <c r="O1963" s="7">
        <v>196.10000000000699</v>
      </c>
    </row>
    <row r="1964" spans="15:15" x14ac:dyDescent="0.3">
      <c r="O1964" s="7">
        <v>196.20000000000601</v>
      </c>
    </row>
    <row r="1965" spans="15:15" x14ac:dyDescent="0.3">
      <c r="O1965" s="7">
        <v>196.30000000000601</v>
      </c>
    </row>
    <row r="1966" spans="15:15" x14ac:dyDescent="0.3">
      <c r="O1966" s="7">
        <v>196.400000000007</v>
      </c>
    </row>
    <row r="1967" spans="15:15" x14ac:dyDescent="0.3">
      <c r="O1967" s="7">
        <v>196.500000000006</v>
      </c>
    </row>
    <row r="1968" spans="15:15" x14ac:dyDescent="0.3">
      <c r="O1968" s="7">
        <v>196.60000000000699</v>
      </c>
    </row>
    <row r="1969" spans="15:15" x14ac:dyDescent="0.3">
      <c r="O1969" s="7">
        <v>196.70000000000701</v>
      </c>
    </row>
    <row r="1970" spans="15:15" x14ac:dyDescent="0.3">
      <c r="O1970" s="7">
        <v>196.800000000007</v>
      </c>
    </row>
    <row r="1971" spans="15:15" x14ac:dyDescent="0.3">
      <c r="O1971" s="7">
        <v>196.900000000007</v>
      </c>
    </row>
    <row r="1972" spans="15:15" x14ac:dyDescent="0.3">
      <c r="O1972" s="7">
        <v>197.00000000000699</v>
      </c>
    </row>
    <row r="1973" spans="15:15" x14ac:dyDescent="0.3">
      <c r="O1973" s="7">
        <v>197.10000000000699</v>
      </c>
    </row>
    <row r="1974" spans="15:15" x14ac:dyDescent="0.3">
      <c r="O1974" s="7">
        <v>197.20000000000701</v>
      </c>
    </row>
    <row r="1975" spans="15:15" x14ac:dyDescent="0.3">
      <c r="O1975" s="7">
        <v>197.300000000007</v>
      </c>
    </row>
    <row r="1976" spans="15:15" x14ac:dyDescent="0.3">
      <c r="O1976" s="7">
        <v>197.400000000007</v>
      </c>
    </row>
    <row r="1977" spans="15:15" x14ac:dyDescent="0.3">
      <c r="O1977" s="7">
        <v>197.50000000000699</v>
      </c>
    </row>
    <row r="1978" spans="15:15" x14ac:dyDescent="0.3">
      <c r="O1978" s="7">
        <v>197.60000000000699</v>
      </c>
    </row>
    <row r="1979" spans="15:15" x14ac:dyDescent="0.3">
      <c r="O1979" s="7">
        <v>197.70000000000701</v>
      </c>
    </row>
    <row r="1980" spans="15:15" x14ac:dyDescent="0.3">
      <c r="O1980" s="7">
        <v>197.800000000007</v>
      </c>
    </row>
    <row r="1981" spans="15:15" x14ac:dyDescent="0.3">
      <c r="O1981" s="7">
        <v>197.900000000007</v>
      </c>
    </row>
    <row r="1982" spans="15:15" x14ac:dyDescent="0.3">
      <c r="O1982" s="7">
        <v>198.00000000000699</v>
      </c>
    </row>
    <row r="1983" spans="15:15" x14ac:dyDescent="0.3">
      <c r="O1983" s="7">
        <v>198.10000000000699</v>
      </c>
    </row>
    <row r="1984" spans="15:15" x14ac:dyDescent="0.3">
      <c r="O1984" s="7">
        <v>198.20000000000701</v>
      </c>
    </row>
    <row r="1985" spans="15:15" x14ac:dyDescent="0.3">
      <c r="O1985" s="7">
        <v>198.300000000007</v>
      </c>
    </row>
    <row r="1986" spans="15:15" x14ac:dyDescent="0.3">
      <c r="O1986" s="7">
        <v>198.400000000007</v>
      </c>
    </row>
    <row r="1987" spans="15:15" x14ac:dyDescent="0.3">
      <c r="O1987" s="7">
        <v>198.50000000000699</v>
      </c>
    </row>
    <row r="1988" spans="15:15" x14ac:dyDescent="0.3">
      <c r="O1988" s="7">
        <v>198.60000000000699</v>
      </c>
    </row>
    <row r="1989" spans="15:15" x14ac:dyDescent="0.3">
      <c r="O1989" s="7">
        <v>198.70000000000701</v>
      </c>
    </row>
    <row r="1990" spans="15:15" x14ac:dyDescent="0.3">
      <c r="O1990" s="7">
        <v>198.800000000007</v>
      </c>
    </row>
    <row r="1991" spans="15:15" x14ac:dyDescent="0.3">
      <c r="O1991" s="7">
        <v>198.900000000007</v>
      </c>
    </row>
    <row r="1992" spans="15:15" x14ac:dyDescent="0.3">
      <c r="O1992" s="7">
        <v>199.00000000000699</v>
      </c>
    </row>
    <row r="1993" spans="15:15" x14ac:dyDescent="0.3">
      <c r="O1993" s="7">
        <v>199.10000000000699</v>
      </c>
    </row>
    <row r="1994" spans="15:15" x14ac:dyDescent="0.3">
      <c r="O1994" s="7">
        <v>199.20000000000701</v>
      </c>
    </row>
    <row r="1995" spans="15:15" x14ac:dyDescent="0.3">
      <c r="O1995" s="7">
        <v>199.300000000007</v>
      </c>
    </row>
    <row r="1996" spans="15:15" x14ac:dyDescent="0.3">
      <c r="O1996" s="7">
        <v>199.400000000007</v>
      </c>
    </row>
    <row r="1997" spans="15:15" x14ac:dyDescent="0.3">
      <c r="O1997" s="7">
        <v>199.50000000000699</v>
      </c>
    </row>
    <row r="1998" spans="15:15" x14ac:dyDescent="0.3">
      <c r="O1998" s="7">
        <v>199.60000000000699</v>
      </c>
    </row>
    <row r="1999" spans="15:15" x14ac:dyDescent="0.3">
      <c r="O1999" s="7">
        <v>199.70000000000701</v>
      </c>
    </row>
    <row r="2000" spans="15:15" x14ac:dyDescent="0.3">
      <c r="O2000" s="7">
        <v>199.800000000007</v>
      </c>
    </row>
    <row r="2001" spans="15:15" x14ac:dyDescent="0.3">
      <c r="O2001" s="7">
        <v>199.900000000007</v>
      </c>
    </row>
    <row r="2002" spans="15:15" x14ac:dyDescent="0.3">
      <c r="O2002" s="7">
        <v>200.00000000000699</v>
      </c>
    </row>
  </sheetData>
  <sheetProtection algorithmName="SHA-512" hashValue="AFyhQVActXtlIvtlZFB1boJwGpx5ReMqaRBCWYYFihUq8bcAllRMXVHE3zgitDeg7RjK+sEzSLmugQJ1+ChgcQ==" saltValue="+Y/XFRIyEe84nqw+g12faA==" spinCount="100000" sheet="1" formatColumns="0" formatRows="0"/>
  <phoneticPr fontId="12" type="noConversion"/>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4DEB9-604A-4E3A-99D7-40BE0F9B63D6}">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wbLcj3b0CV5J+GJq1lDIr9zZtqDXAsyMehy3LMmQK6SBlp+tShBYRubytwR5E9HO4E6/IzJvBCFPrdI5Xd5n8w==" saltValue="+2vlXRVNf+jokAlebiNXAw==" spinCount="100000" sheet="1" objects="1" scenarios="1" formatColumns="0" formatRows="0"/>
  <mergeCells count="3">
    <mergeCell ref="F9:F10"/>
    <mergeCell ref="F18:F20"/>
    <mergeCell ref="C40:C42"/>
  </mergeCells>
  <conditionalFormatting sqref="D16 D4:D9 D11:D14">
    <cfRule type="expression" dxfId="35" priority="5">
      <formula>D4=""</formula>
    </cfRule>
  </conditionalFormatting>
  <conditionalFormatting sqref="C10:D10">
    <cfRule type="expression" dxfId="34" priority="4">
      <formula>AND($D$9&lt;&gt;"",$D$9&lt;&gt;"geen")</formula>
    </cfRule>
  </conditionalFormatting>
  <conditionalFormatting sqref="D10">
    <cfRule type="expression" dxfId="33" priority="1">
      <formula>D10&lt;&gt;""</formula>
    </cfRule>
    <cfRule type="expression" dxfId="32" priority="3">
      <formula>AND(AND($D$9&lt;&gt;"",D9&lt;&gt;"geen"),$D$10="")</formula>
    </cfRule>
  </conditionalFormatting>
  <conditionalFormatting sqref="F18:F20">
    <cfRule type="expression" dxfId="31" priority="2">
      <formula>$F$18&lt;&gt;""</formula>
    </cfRule>
  </conditionalFormatting>
  <conditionalFormatting sqref="D18:D20">
    <cfRule type="expression" dxfId="30" priority="6">
      <formula>$F$18&lt;&gt;""</formula>
    </cfRule>
  </conditionalFormatting>
  <dataValidations count="5">
    <dataValidation type="list" allowBlank="1" showInputMessage="1" showErrorMessage="1" sqref="D14 D6" xr:uid="{73C907F0-0CB5-45C7-A8FB-33517AFF6D9E}">
      <formula1>bez</formula1>
    </dataValidation>
    <dataValidation type="list" allowBlank="1" showInputMessage="1" showErrorMessage="1" sqref="D10" xr:uid="{A9CC7F87-6DB8-4248-8E12-BAF3D5887EEE}">
      <formula1>cap</formula1>
    </dataValidation>
    <dataValidation type="list" allowBlank="1" showInputMessage="1" showErrorMessage="1" sqref="D9" xr:uid="{25159836-7FE7-4E54-838B-AE34C8A23391}">
      <formula1>nacht</formula1>
    </dataValidation>
    <dataValidation type="list" allowBlank="1" showInputMessage="1" showErrorMessage="1" sqref="D7" xr:uid="{A8D86ABB-4FAE-4BE5-9E08-6965D592CC5F}">
      <formula1>bezetting</formula1>
    </dataValidation>
    <dataValidation type="list" allowBlank="1" showInputMessage="1" showErrorMessage="1" sqref="D5" xr:uid="{2061AA31-1BD2-4134-8576-D2D4047E3B42}">
      <formula1>type</formula1>
    </dataValidation>
  </dataValidations>
  <pageMargins left="0.7" right="0.7" top="0.75" bottom="0.75" header="0.3" footer="0.3"/>
  <pageSetup paperSize="9" scale="86" orientation="landscape" horizontalDpi="4294967295" verticalDpi="4294967295"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9490F-7AB2-4D6E-B3F5-8B83800CD3CD}">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4cAZNEXqJON8QbBp5KQHyBnmdytfW0DRdXL8QxJimh19S+RxvDy48nB/YCxyuKHyqA1A45UlJmcQBgBF9CcMmA==" saltValue="euJBXJUsC/nvDegaNwyZ5Q==" spinCount="100000" sheet="1" objects="1" scenarios="1" formatColumns="0" formatRows="0"/>
  <mergeCells count="3">
    <mergeCell ref="F9:F10"/>
    <mergeCell ref="F18:F20"/>
    <mergeCell ref="C40:C42"/>
  </mergeCells>
  <conditionalFormatting sqref="D16 D4:D9 D11:D14">
    <cfRule type="expression" dxfId="29" priority="5">
      <formula>D4=""</formula>
    </cfRule>
  </conditionalFormatting>
  <conditionalFormatting sqref="C10:D10">
    <cfRule type="expression" dxfId="28" priority="4">
      <formula>AND($D$9&lt;&gt;"",$D$9&lt;&gt;"geen")</formula>
    </cfRule>
  </conditionalFormatting>
  <conditionalFormatting sqref="D10">
    <cfRule type="expression" dxfId="27" priority="1">
      <formula>D10&lt;&gt;""</formula>
    </cfRule>
    <cfRule type="expression" dxfId="26" priority="3">
      <formula>AND(AND($D$9&lt;&gt;"",D9&lt;&gt;"geen"),$D$10="")</formula>
    </cfRule>
  </conditionalFormatting>
  <conditionalFormatting sqref="F18:F20">
    <cfRule type="expression" dxfId="25" priority="2">
      <formula>$F$18&lt;&gt;""</formula>
    </cfRule>
  </conditionalFormatting>
  <conditionalFormatting sqref="D18:D20">
    <cfRule type="expression" dxfId="24" priority="6">
      <formula>$F$18&lt;&gt;""</formula>
    </cfRule>
  </conditionalFormatting>
  <dataValidations count="5">
    <dataValidation type="list" allowBlank="1" showInputMessage="1" showErrorMessage="1" sqref="D14 D6" xr:uid="{7781E2C3-1C77-4C53-8800-1B34F80850C4}">
      <formula1>bez</formula1>
    </dataValidation>
    <dataValidation type="list" allowBlank="1" showInputMessage="1" showErrorMessage="1" sqref="D10" xr:uid="{A8C3228E-13CF-42B9-A2E5-D04BF670F934}">
      <formula1>cap</formula1>
    </dataValidation>
    <dataValidation type="list" allowBlank="1" showInputMessage="1" showErrorMessage="1" sqref="D9" xr:uid="{2AA03BE6-AD4C-4469-BD07-2B5CAC44B1CE}">
      <formula1>nacht</formula1>
    </dataValidation>
    <dataValidation type="list" allowBlank="1" showInputMessage="1" showErrorMessage="1" sqref="D7" xr:uid="{2C294EB1-B2C9-49DB-88BF-D45CB4AA0A9C}">
      <formula1>bezetting</formula1>
    </dataValidation>
    <dataValidation type="list" allowBlank="1" showInputMessage="1" showErrorMessage="1" sqref="D5" xr:uid="{0D74B130-F1B1-4472-A46D-1E411CEC5DD9}">
      <formula1>type</formula1>
    </dataValidation>
  </dataValidations>
  <pageMargins left="0.7" right="0.7" top="0.75" bottom="0.75" header="0.3" footer="0.3"/>
  <pageSetup paperSize="9" scale="86" orientation="landscape" horizontalDpi="4294967295" verticalDpi="4294967295"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04124-7DE4-43B3-BDF8-020A4EC32A51}">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CUBVDHk3WgKOLIYJT/DhjEhxhyY8uYT+gy2bVVgg/JAIziV7rqvvwA2zciVGVvrqEx4l76kjfsigupm7FYTlcQ==" saltValue="DajO42GC/JOJtUNqkCi2Vw==" spinCount="100000" sheet="1" objects="1" scenarios="1" formatColumns="0" formatRows="0"/>
  <mergeCells count="3">
    <mergeCell ref="F9:F10"/>
    <mergeCell ref="F18:F20"/>
    <mergeCell ref="C40:C42"/>
  </mergeCells>
  <conditionalFormatting sqref="D16 D4:D9 D11:D14">
    <cfRule type="expression" dxfId="23" priority="5">
      <formula>D4=""</formula>
    </cfRule>
  </conditionalFormatting>
  <conditionalFormatting sqref="C10:D10">
    <cfRule type="expression" dxfId="22" priority="4">
      <formula>AND($D$9&lt;&gt;"",$D$9&lt;&gt;"geen")</formula>
    </cfRule>
  </conditionalFormatting>
  <conditionalFormatting sqref="D10">
    <cfRule type="expression" dxfId="21" priority="1">
      <formula>D10&lt;&gt;""</formula>
    </cfRule>
    <cfRule type="expression" dxfId="20" priority="3">
      <formula>AND(AND($D$9&lt;&gt;"",D9&lt;&gt;"geen"),$D$10="")</formula>
    </cfRule>
  </conditionalFormatting>
  <conditionalFormatting sqref="F18:F20">
    <cfRule type="expression" dxfId="19" priority="2">
      <formula>$F$18&lt;&gt;""</formula>
    </cfRule>
  </conditionalFormatting>
  <conditionalFormatting sqref="D18:D20">
    <cfRule type="expression" dxfId="18" priority="6">
      <formula>$F$18&lt;&gt;""</formula>
    </cfRule>
  </conditionalFormatting>
  <dataValidations count="5">
    <dataValidation type="list" allowBlank="1" showInputMessage="1" showErrorMessage="1" sqref="D14 D6" xr:uid="{DF6BBDB6-23FB-484B-9D5E-A6EF39C53DD1}">
      <formula1>bez</formula1>
    </dataValidation>
    <dataValidation type="list" allowBlank="1" showInputMessage="1" showErrorMessage="1" sqref="D10" xr:uid="{CA4F7475-B9D6-4E4E-BEC5-C39368748F0D}">
      <formula1>cap</formula1>
    </dataValidation>
    <dataValidation type="list" allowBlank="1" showInputMessage="1" showErrorMessage="1" sqref="D9" xr:uid="{854B4339-7D61-47B4-BE1C-B7A751A4023C}">
      <formula1>nacht</formula1>
    </dataValidation>
    <dataValidation type="list" allowBlank="1" showInputMessage="1" showErrorMessage="1" sqref="D7" xr:uid="{DD057AAA-8A3D-4AD4-8F6D-02237BABA527}">
      <formula1>bezetting</formula1>
    </dataValidation>
    <dataValidation type="list" allowBlank="1" showInputMessage="1" showErrorMessage="1" sqref="D5" xr:uid="{D7EA9864-5D08-4ADA-84BD-C0E8720B7631}">
      <formula1>type</formula1>
    </dataValidation>
  </dataValidations>
  <pageMargins left="0.7" right="0.7" top="0.75" bottom="0.75" header="0.3" footer="0.3"/>
  <pageSetup paperSize="9" scale="86" orientation="landscape" horizontalDpi="4294967295" verticalDpi="4294967295"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AA614-E150-4B7C-A051-24D73094D93C}">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mb/aSyL5ufh9c9z07Yrd/BdzAOabHL5VqOvV7SvwlFfR+84Yt7kA/qBInI/wpREwlC3eA122YZ+tQMaEnLMzlA==" saltValue="s5PldHh1Bj7Xq6RUQS6mEQ==" spinCount="100000" sheet="1" objects="1" scenarios="1" formatColumns="0" formatRows="0"/>
  <mergeCells count="3">
    <mergeCell ref="F9:F10"/>
    <mergeCell ref="F18:F20"/>
    <mergeCell ref="C40:C42"/>
  </mergeCells>
  <conditionalFormatting sqref="D16 D4:D9 D11:D14">
    <cfRule type="expression" dxfId="17" priority="5">
      <formula>D4=""</formula>
    </cfRule>
  </conditionalFormatting>
  <conditionalFormatting sqref="C10:D10">
    <cfRule type="expression" dxfId="16" priority="4">
      <formula>AND($D$9&lt;&gt;"",$D$9&lt;&gt;"geen")</formula>
    </cfRule>
  </conditionalFormatting>
  <conditionalFormatting sqref="D10">
    <cfRule type="expression" dxfId="15" priority="1">
      <formula>D10&lt;&gt;""</formula>
    </cfRule>
    <cfRule type="expression" dxfId="14" priority="3">
      <formula>AND(AND($D$9&lt;&gt;"",D9&lt;&gt;"geen"),$D$10="")</formula>
    </cfRule>
  </conditionalFormatting>
  <conditionalFormatting sqref="F18:F20">
    <cfRule type="expression" dxfId="13" priority="2">
      <formula>$F$18&lt;&gt;""</formula>
    </cfRule>
  </conditionalFormatting>
  <conditionalFormatting sqref="D18:D20">
    <cfRule type="expression" dxfId="12" priority="6">
      <formula>$F$18&lt;&gt;""</formula>
    </cfRule>
  </conditionalFormatting>
  <dataValidations count="5">
    <dataValidation type="list" allowBlank="1" showInputMessage="1" showErrorMessage="1" sqref="D14 D6" xr:uid="{D8503D92-EE2D-42C0-B205-E5F9F4F86827}">
      <formula1>bez</formula1>
    </dataValidation>
    <dataValidation type="list" allowBlank="1" showInputMessage="1" showErrorMessage="1" sqref="D10" xr:uid="{07610F2B-B0F1-41E1-A602-711B483450E5}">
      <formula1>cap</formula1>
    </dataValidation>
    <dataValidation type="list" allowBlank="1" showInputMessage="1" showErrorMessage="1" sqref="D9" xr:uid="{AEFBC006-7F91-49D3-BA6E-79456B535B8A}">
      <formula1>nacht</formula1>
    </dataValidation>
    <dataValidation type="list" allowBlank="1" showInputMessage="1" showErrorMessage="1" sqref="D7" xr:uid="{79C14B0F-E761-4EB5-A8C5-64CFFCAD8FBE}">
      <formula1>bezetting</formula1>
    </dataValidation>
    <dataValidation type="list" allowBlank="1" showInputMessage="1" showErrorMessage="1" sqref="D5" xr:uid="{8F171895-4FDA-45BE-A2BF-7FA21EB1C47D}">
      <formula1>type</formula1>
    </dataValidation>
  </dataValidations>
  <pageMargins left="0.7" right="0.7" top="0.75" bottom="0.75" header="0.3" footer="0.3"/>
  <pageSetup paperSize="9" scale="86" orientation="landscape" horizontalDpi="4294967295" verticalDpi="4294967295"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0B637-1B4A-4208-90C7-D4031F201B51}">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lVhs5thUuTfgev9wx5Wh5nfCVVeg/9ceAmFB83vHw4djAO74NDqsJp7DWS/hGAUcw/gxI1+z5Qjf9m9WNGzHfQ==" saltValue="JQq1SPNgZTLj3irWPr+hGg==" spinCount="100000" sheet="1" objects="1" scenarios="1" formatColumns="0" formatRows="0"/>
  <mergeCells count="3">
    <mergeCell ref="F9:F10"/>
    <mergeCell ref="F18:F20"/>
    <mergeCell ref="C40:C42"/>
  </mergeCells>
  <conditionalFormatting sqref="D16 D4:D9 D11:D14">
    <cfRule type="expression" dxfId="11" priority="5">
      <formula>D4=""</formula>
    </cfRule>
  </conditionalFormatting>
  <conditionalFormatting sqref="C10:D10">
    <cfRule type="expression" dxfId="10" priority="4">
      <formula>AND($D$9&lt;&gt;"",$D$9&lt;&gt;"geen")</formula>
    </cfRule>
  </conditionalFormatting>
  <conditionalFormatting sqref="D10">
    <cfRule type="expression" dxfId="9" priority="1">
      <formula>D10&lt;&gt;""</formula>
    </cfRule>
    <cfRule type="expression" dxfId="8" priority="3">
      <formula>AND(AND($D$9&lt;&gt;"",D9&lt;&gt;"geen"),$D$10="")</formula>
    </cfRule>
  </conditionalFormatting>
  <conditionalFormatting sqref="F18:F20">
    <cfRule type="expression" dxfId="7" priority="2">
      <formula>$F$18&lt;&gt;""</formula>
    </cfRule>
  </conditionalFormatting>
  <conditionalFormatting sqref="D18:D20">
    <cfRule type="expression" dxfId="6" priority="6">
      <formula>$F$18&lt;&gt;""</formula>
    </cfRule>
  </conditionalFormatting>
  <dataValidations count="5">
    <dataValidation type="list" allowBlank="1" showInputMessage="1" showErrorMessage="1" sqref="D14 D6" xr:uid="{97AEF0DA-0208-42A5-A0A4-A5FCCB96936E}">
      <formula1>bez</formula1>
    </dataValidation>
    <dataValidation type="list" allowBlank="1" showInputMessage="1" showErrorMessage="1" sqref="D10" xr:uid="{9D3FFC1F-FD9D-40CB-962B-D2DFC5AF2FF1}">
      <formula1>cap</formula1>
    </dataValidation>
    <dataValidation type="list" allowBlank="1" showInputMessage="1" showErrorMessage="1" sqref="D9" xr:uid="{CD96ACE8-9974-4217-AE3B-5F36EF681521}">
      <formula1>nacht</formula1>
    </dataValidation>
    <dataValidation type="list" allowBlank="1" showInputMessage="1" showErrorMessage="1" sqref="D7" xr:uid="{17E74EE6-AC9B-4BD7-86C6-E536ED3CC20B}">
      <formula1>bezetting</formula1>
    </dataValidation>
    <dataValidation type="list" allowBlank="1" showInputMessage="1" showErrorMessage="1" sqref="D5" xr:uid="{E8CE5B28-1DCE-4FA9-BC7D-EBEBF637BA6F}">
      <formula1>type</formula1>
    </dataValidation>
  </dataValidations>
  <pageMargins left="0.7" right="0.7" top="0.75" bottom="0.75" header="0.3" footer="0.3"/>
  <pageSetup paperSize="9" scale="86" orientation="landscape" horizontalDpi="4294967295" verticalDpi="4294967295"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DD3D2-82FF-4C97-A5CB-3FD1FAB08315}">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hGS/8nYsML01KgHVUShmq+kEVTEnuviz1226Znpveg3oHyZgAJ/mSz4LlVWVlsMDLc4JQU5/Zk6YzmgDZ3POaQ==" saltValue="csoOnk4YCfV5jiGiJHthjQ==" spinCount="100000" sheet="1" objects="1" scenarios="1" formatColumns="0" formatRows="0"/>
  <mergeCells count="3">
    <mergeCell ref="F9:F10"/>
    <mergeCell ref="F18:F20"/>
    <mergeCell ref="C40:C42"/>
  </mergeCells>
  <conditionalFormatting sqref="D16 D4:D9 D11:D14">
    <cfRule type="expression" dxfId="5" priority="5">
      <formula>D4=""</formula>
    </cfRule>
  </conditionalFormatting>
  <conditionalFormatting sqref="C10:D10">
    <cfRule type="expression" dxfId="4" priority="4">
      <formula>AND($D$9&lt;&gt;"",$D$9&lt;&gt;"geen")</formula>
    </cfRule>
  </conditionalFormatting>
  <conditionalFormatting sqref="D10">
    <cfRule type="expression" dxfId="3" priority="1">
      <formula>D10&lt;&gt;""</formula>
    </cfRule>
    <cfRule type="expression" dxfId="2" priority="3">
      <formula>AND(AND($D$9&lt;&gt;"",D9&lt;&gt;"geen"),$D$10="")</formula>
    </cfRule>
  </conditionalFormatting>
  <conditionalFormatting sqref="F18:F20">
    <cfRule type="expression" dxfId="1" priority="2">
      <formula>$F$18&lt;&gt;""</formula>
    </cfRule>
  </conditionalFormatting>
  <conditionalFormatting sqref="D18:D20">
    <cfRule type="expression" dxfId="0" priority="6">
      <formula>$F$18&lt;&gt;""</formula>
    </cfRule>
  </conditionalFormatting>
  <dataValidations count="5">
    <dataValidation type="list" allowBlank="1" showInputMessage="1" showErrorMessage="1" sqref="D14 D6" xr:uid="{48E3F618-B834-48EB-87B4-EDC8E39FF4FF}">
      <formula1>bez</formula1>
    </dataValidation>
    <dataValidation type="list" allowBlank="1" showInputMessage="1" showErrorMessage="1" sqref="D10" xr:uid="{13CE4013-0E05-4202-96C5-CECA32720354}">
      <formula1>cap</formula1>
    </dataValidation>
    <dataValidation type="list" allowBlank="1" showInputMessage="1" showErrorMessage="1" sqref="D9" xr:uid="{66299A4A-CCF6-4449-9CC8-47CBA2A00A8E}">
      <formula1>nacht</formula1>
    </dataValidation>
    <dataValidation type="list" allowBlank="1" showInputMessage="1" showErrorMessage="1" sqref="D7" xr:uid="{DE5CE048-08AC-4148-A95C-D518038E152D}">
      <formula1>bezetting</formula1>
    </dataValidation>
    <dataValidation type="list" allowBlank="1" showInputMessage="1" showErrorMessage="1" sqref="D5" xr:uid="{0000655B-651B-4818-8F20-8A1BC4EED05F}">
      <formula1>type</formula1>
    </dataValidation>
  </dataValidations>
  <pageMargins left="0.7" right="0.7" top="0.75" bottom="0.75" header="0.3" footer="0.3"/>
  <pageSetup paperSize="9" scale="86" orientation="landscape"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F9437-5C32-4DEC-9622-5213840FEB53}">
  <dimension ref="B3:F42"/>
  <sheetViews>
    <sheetView showGridLines="0" showZeros="0" tabSelected="1" zoomScale="120" zoomScaleNormal="120" workbookViewId="0">
      <selection activeCell="C25" sqref="C25"/>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t="s">
        <v>93</v>
      </c>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25"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IFERROR(IF('Verblijfsgroep 1'!D21&gt;0,('Verblijfsgroep 1'!D21-INDEX(Lijsten!$F$3:$K$11,MATCH('Verblijfsgroep 1'!D21,Lijsten!$F$3:$F$11,1),6))/INDEX(Lijsten!$F$3:$K$11,MATCH('Verblijfsgroep 1'!D21,Lijsten!$F$3:$F$11,1),5)*4,""),"")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x14ac:dyDescent="0.3">
      <c r="C40" s="63" t="s">
        <v>190</v>
      </c>
    </row>
    <row r="41" spans="3:3" x14ac:dyDescent="0.3">
      <c r="C41" s="63"/>
    </row>
    <row r="42" spans="3:3" x14ac:dyDescent="0.3">
      <c r="C42" s="63"/>
    </row>
  </sheetData>
  <sheetProtection algorithmName="SHA-512" hashValue="2rLLzANhJ5ZNx8zCVp2bOmQwPTgLY10lIG/VHTaMy9sBF/X53wxlbTg/4aTnMdARN/MFapiUujzILuQRAMwznw==" saltValue="P84C2Cb1jfHBeUTo3omCdw==" spinCount="100000" sheet="1" objects="1" scenarios="1" formatColumns="0" formatRows="0"/>
  <mergeCells count="3">
    <mergeCell ref="F9:F10"/>
    <mergeCell ref="F18:F20"/>
    <mergeCell ref="C40:C42"/>
  </mergeCells>
  <conditionalFormatting sqref="D16 D4:D9 D11:D14">
    <cfRule type="expression" dxfId="299" priority="5">
      <formula>D4=""</formula>
    </cfRule>
  </conditionalFormatting>
  <conditionalFormatting sqref="C10:D10">
    <cfRule type="expression" dxfId="298" priority="4">
      <formula>AND($D$9&lt;&gt;"",$D$9&lt;&gt;"geen")</formula>
    </cfRule>
  </conditionalFormatting>
  <conditionalFormatting sqref="D10">
    <cfRule type="expression" dxfId="297" priority="1">
      <formula>D10&lt;&gt;""</formula>
    </cfRule>
    <cfRule type="expression" dxfId="296" priority="3">
      <formula>AND(AND($D$9&lt;&gt;"",D9&lt;&gt;"geen"),$D$10="")</formula>
    </cfRule>
  </conditionalFormatting>
  <conditionalFormatting sqref="F18:F20">
    <cfRule type="expression" dxfId="295" priority="2">
      <formula>$F$18&lt;&gt;""</formula>
    </cfRule>
  </conditionalFormatting>
  <conditionalFormatting sqref="D18:D20">
    <cfRule type="expression" dxfId="294" priority="6">
      <formula>$F$18&lt;&gt;""</formula>
    </cfRule>
  </conditionalFormatting>
  <dataValidations count="6">
    <dataValidation type="list" allowBlank="1" showInputMessage="1" showErrorMessage="1" sqref="D14 D6" xr:uid="{797C0FF3-7186-4E8B-ADCD-044737FDFE71}">
      <formula1>bez</formula1>
    </dataValidation>
    <dataValidation type="list" allowBlank="1" showInputMessage="1" showErrorMessage="1" sqref="D10" xr:uid="{94954DC1-269F-4DA7-BB11-DFB9AF7DB24E}">
      <formula1>cap</formula1>
    </dataValidation>
    <dataValidation type="list" allowBlank="1" showInputMessage="1" showErrorMessage="1" sqref="D9" xr:uid="{D1196321-5A7A-45E5-98CE-D7F3EB917CF6}">
      <formula1>nacht</formula1>
    </dataValidation>
    <dataValidation type="list" allowBlank="1" showInputMessage="1" showErrorMessage="1" sqref="D6" xr:uid="{A6CB1B46-67FA-46B0-9689-6A9AE6D125C9}">
      <formula1>ja</formula1>
    </dataValidation>
    <dataValidation type="list" allowBlank="1" showInputMessage="1" showErrorMessage="1" sqref="D7" xr:uid="{54C2B898-5EF0-44EB-ADF7-65D4590BA9F7}">
      <formula1>bezetting</formula1>
    </dataValidation>
    <dataValidation type="list" allowBlank="1" showInputMessage="1" showErrorMessage="1" sqref="D5" xr:uid="{CF8253F7-67F7-45AC-A10F-1F5BDFB9B4D7}">
      <formula1>type</formula1>
    </dataValidation>
  </dataValidations>
  <pageMargins left="0.7" right="0.7" top="0.75" bottom="0.75" header="0.3" footer="0.3"/>
  <pageSetup paperSize="9" scale="86" orientation="landscape"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01418-121C-42B5-814C-CB0045DCFC4A}">
  <dimension ref="B3:F42"/>
  <sheetViews>
    <sheetView showGridLines="0" showZeros="0" zoomScaleNormal="100" workbookViewId="0">
      <selection activeCell="D11" sqref="D11"/>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x14ac:dyDescent="0.3">
      <c r="C40" s="63" t="s">
        <v>190</v>
      </c>
    </row>
    <row r="41" spans="3:3" x14ac:dyDescent="0.3">
      <c r="C41" s="63"/>
    </row>
    <row r="42" spans="3:3" x14ac:dyDescent="0.3">
      <c r="C42" s="63"/>
    </row>
  </sheetData>
  <sheetProtection algorithmName="SHA-512" hashValue="1LCLNtx/idcgL1syhbSpTOaW4JtmCcMbZrzg0FGbtYAuLiDvWL03N8FoppgcroKiF/MNd9iTCm2OlxxdJtD5kQ==" saltValue="EVX17LnoUxcfYxkkMluo5Q==" spinCount="100000" sheet="1" objects="1" scenarios="1" formatColumns="0" formatRows="0"/>
  <mergeCells count="3">
    <mergeCell ref="F9:F10"/>
    <mergeCell ref="F18:F20"/>
    <mergeCell ref="C40:C42"/>
  </mergeCells>
  <conditionalFormatting sqref="D16 D4:D9 D11:D14">
    <cfRule type="expression" dxfId="293" priority="5">
      <formula>D4=""</formula>
    </cfRule>
  </conditionalFormatting>
  <conditionalFormatting sqref="C10:D10">
    <cfRule type="expression" dxfId="292" priority="4">
      <formula>AND($D$9&lt;&gt;"",$D$9&lt;&gt;"geen")</formula>
    </cfRule>
  </conditionalFormatting>
  <conditionalFormatting sqref="D10">
    <cfRule type="expression" dxfId="291" priority="1">
      <formula>D10&lt;&gt;""</formula>
    </cfRule>
    <cfRule type="expression" dxfId="290" priority="3">
      <formula>AND(AND($D$9&lt;&gt;"",D9&lt;&gt;"geen"),$D$10="")</formula>
    </cfRule>
  </conditionalFormatting>
  <conditionalFormatting sqref="F18:F20">
    <cfRule type="expression" dxfId="289" priority="2">
      <formula>$F$18&lt;&gt;""</formula>
    </cfRule>
  </conditionalFormatting>
  <conditionalFormatting sqref="D18:D20">
    <cfRule type="expression" dxfId="288" priority="6">
      <formula>$F$18&lt;&gt;""</formula>
    </cfRule>
  </conditionalFormatting>
  <dataValidations count="5">
    <dataValidation type="list" allowBlank="1" showInputMessage="1" showErrorMessage="1" sqref="D5" xr:uid="{25E2F7FA-DB42-469F-8804-F3D94ABF4E72}">
      <formula1>type</formula1>
    </dataValidation>
    <dataValidation type="list" allowBlank="1" showInputMessage="1" showErrorMessage="1" sqref="D7" xr:uid="{6F533EDE-8DB0-4049-B1EC-C5D8AE810708}">
      <formula1>bezetting</formula1>
    </dataValidation>
    <dataValidation type="list" allowBlank="1" showInputMessage="1" showErrorMessage="1" sqref="D14 D6" xr:uid="{F1C7BB6F-7D43-4D6F-804E-F329D2C9F797}">
      <formula1>bez</formula1>
    </dataValidation>
    <dataValidation type="list" allowBlank="1" showInputMessage="1" showErrorMessage="1" sqref="D9" xr:uid="{528E4EEB-B0DA-4FFE-AAFE-AEFC1733FE42}">
      <formula1>nacht</formula1>
    </dataValidation>
    <dataValidation type="list" allowBlank="1" showInputMessage="1" showErrorMessage="1" sqref="D10" xr:uid="{F73A4C55-D2EC-459C-B40F-4AFC0298F2D0}">
      <formula1>cap</formula1>
    </dataValidation>
  </dataValidations>
  <pageMargins left="0.7" right="0.7" top="0.75" bottom="0.75" header="0.3" footer="0.3"/>
  <pageSetup paperSize="9" scale="86" orientation="landscape"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35CA1-6D15-4511-94FD-3A7B80AE48E6}">
  <dimension ref="B3:F42"/>
  <sheetViews>
    <sheetView showGridLines="0" showZeros="0" zoomScaleNormal="100" workbookViewId="0">
      <selection activeCell="C38" sqref="C38"/>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J03bu069cj0gvmzMJ6WjZTpjwEelSat4ro3A7OVoNln68BxYpV4gCyWnEBkA3eXHufspRd3PeMCutfDVba7AGA==" saltValue="QLIQFsfN2gThhaszn9b9Kg==" spinCount="100000" sheet="1" objects="1" scenarios="1" formatColumns="0" formatRows="0"/>
  <mergeCells count="3">
    <mergeCell ref="F9:F10"/>
    <mergeCell ref="F18:F20"/>
    <mergeCell ref="C40:C42"/>
  </mergeCells>
  <conditionalFormatting sqref="D16 D4:D9 D11:D14">
    <cfRule type="expression" dxfId="287" priority="5">
      <formula>D4=""</formula>
    </cfRule>
  </conditionalFormatting>
  <conditionalFormatting sqref="C10:D10">
    <cfRule type="expression" dxfId="286" priority="4">
      <formula>AND($D$9&lt;&gt;"",$D$9&lt;&gt;"geen")</formula>
    </cfRule>
  </conditionalFormatting>
  <conditionalFormatting sqref="D10">
    <cfRule type="expression" dxfId="285" priority="1">
      <formula>D10&lt;&gt;""</formula>
    </cfRule>
    <cfRule type="expression" dxfId="284" priority="3">
      <formula>AND(AND($D$9&lt;&gt;"",D9&lt;&gt;"geen"),$D$10="")</formula>
    </cfRule>
  </conditionalFormatting>
  <conditionalFormatting sqref="F18:F20">
    <cfRule type="expression" dxfId="283" priority="2">
      <formula>$F$18&lt;&gt;""</formula>
    </cfRule>
  </conditionalFormatting>
  <conditionalFormatting sqref="D18:D20">
    <cfRule type="expression" dxfId="282" priority="6">
      <formula>$F$18&lt;&gt;""</formula>
    </cfRule>
  </conditionalFormatting>
  <dataValidations count="5">
    <dataValidation type="list" allowBlank="1" showInputMessage="1" showErrorMessage="1" sqref="D14 D6" xr:uid="{B089C87C-40FC-4592-BD6D-C81817F607F1}">
      <formula1>bez</formula1>
    </dataValidation>
    <dataValidation type="list" allowBlank="1" showInputMessage="1" showErrorMessage="1" sqref="D10" xr:uid="{F17B9D25-694C-46F9-AD9D-348DCCF74360}">
      <formula1>cap</formula1>
    </dataValidation>
    <dataValidation type="list" allowBlank="1" showInputMessage="1" showErrorMessage="1" sqref="D9" xr:uid="{A3298DFD-E3D5-46EE-8000-2058EC7C6925}">
      <formula1>nacht</formula1>
    </dataValidation>
    <dataValidation type="list" allowBlank="1" showInputMessage="1" showErrorMessage="1" sqref="D7" xr:uid="{A1B725C1-2A1C-4175-A712-10ED975EB555}">
      <formula1>bezetting</formula1>
    </dataValidation>
    <dataValidation type="list" allowBlank="1" showInputMessage="1" showErrorMessage="1" sqref="D5" xr:uid="{FCD1243A-1144-48E6-8027-104B8BEE74BD}">
      <formula1>type</formula1>
    </dataValidation>
  </dataValidations>
  <pageMargins left="0.7" right="0.7" top="0.75" bottom="0.75" header="0.3" footer="0.3"/>
  <pageSetup paperSize="9" scale="86" orientation="landscape"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6B7A0-6B6C-44C0-9846-31043A723223}">
  <dimension ref="B3:F42"/>
  <sheetViews>
    <sheetView showGridLines="0" showZeros="0" zoomScaleNormal="100" workbookViewId="0">
      <selection activeCell="D4" sqref="D4"/>
    </sheetView>
  </sheetViews>
  <sheetFormatPr defaultColWidth="9.109375" defaultRowHeight="14.4" x14ac:dyDescent="0.3"/>
  <cols>
    <col min="1" max="1" width="3.5546875" customWidth="1"/>
    <col min="2" max="2" width="3.33203125" customWidth="1"/>
    <col min="3" max="3" width="99.109375" customWidth="1"/>
    <col min="4" max="4" width="17.6640625" customWidth="1"/>
    <col min="5" max="5" width="2.33203125" customWidth="1"/>
    <col min="6" max="6" width="66.6640625" bestFit="1" customWidth="1"/>
  </cols>
  <sheetData>
    <row r="3" spans="2:6" ht="18.45" customHeight="1" x14ac:dyDescent="0.35">
      <c r="C3" s="3" t="s">
        <v>156</v>
      </c>
      <c r="D3" s="6" t="s">
        <v>157</v>
      </c>
    </row>
    <row r="4" spans="2:6" s="27" customFormat="1" ht="14.4" customHeight="1" x14ac:dyDescent="0.3">
      <c r="B4" s="28">
        <v>1</v>
      </c>
      <c r="C4" s="24" t="s">
        <v>53</v>
      </c>
      <c r="D4" s="52"/>
    </row>
    <row r="5" spans="2:6" s="27" customFormat="1" ht="14.4" customHeight="1" x14ac:dyDescent="0.3">
      <c r="B5" s="28">
        <v>2</v>
      </c>
      <c r="C5" s="24" t="s">
        <v>158</v>
      </c>
      <c r="D5" s="52"/>
    </row>
    <row r="6" spans="2:6" s="27" customFormat="1" ht="14.4" customHeight="1" x14ac:dyDescent="0.3">
      <c r="B6" s="28">
        <v>3</v>
      </c>
      <c r="C6" s="24" t="s">
        <v>159</v>
      </c>
      <c r="D6" s="53"/>
      <c r="F6" s="27" t="s">
        <v>160</v>
      </c>
    </row>
    <row r="7" spans="2:6" s="27" customFormat="1" ht="14.4" customHeight="1" x14ac:dyDescent="0.3">
      <c r="B7" s="28">
        <v>4</v>
      </c>
      <c r="C7" s="24" t="s">
        <v>161</v>
      </c>
      <c r="D7" s="54"/>
      <c r="F7" s="27" t="s">
        <v>162</v>
      </c>
    </row>
    <row r="8" spans="2:6" s="27" customFormat="1" ht="14.4" customHeight="1" x14ac:dyDescent="0.3">
      <c r="B8" s="28">
        <v>5</v>
      </c>
      <c r="C8" s="24" t="s">
        <v>163</v>
      </c>
      <c r="D8" s="23">
        <f>D6*D7</f>
        <v>0</v>
      </c>
      <c r="F8" s="29"/>
    </row>
    <row r="9" spans="2:6" s="27" customFormat="1" ht="14.4" customHeight="1" x14ac:dyDescent="0.3">
      <c r="B9" s="28">
        <v>6</v>
      </c>
      <c r="C9" s="24" t="s">
        <v>164</v>
      </c>
      <c r="D9" s="52"/>
      <c r="F9" s="61" t="str">
        <f>IF(AND(OR(D9="slapend",D9="wakend"),D10&gt;0),"Indien een nachtdienst meerdere groepen bedient, neem dan op regel 11 een evenredige doorbelasting van deze uren mee.","")</f>
        <v/>
      </c>
    </row>
    <row r="10" spans="2:6" s="27" customFormat="1" ht="14.4" customHeight="1" x14ac:dyDescent="0.3">
      <c r="B10" s="28">
        <v>7</v>
      </c>
      <c r="C10" s="16" t="str">
        <f>IF(OR(D9="geen",$D$9=""),"","Voor hoeveel cliënten/patiënten is deze "&amp;$D$9&amp;" nachtdienst 's nachts verantwoordelijk?")</f>
        <v/>
      </c>
      <c r="D10" s="17"/>
      <c r="F10" s="61"/>
    </row>
    <row r="11" spans="2:6" s="27" customFormat="1" ht="14.4" customHeight="1" x14ac:dyDescent="0.3">
      <c r="B11" s="28">
        <v>8</v>
      </c>
      <c r="C11" s="24" t="s">
        <v>165</v>
      </c>
      <c r="D11" s="52"/>
    </row>
    <row r="12" spans="2:6" s="27" customFormat="1" ht="14.4" customHeight="1" x14ac:dyDescent="0.3">
      <c r="B12" s="28">
        <v>9</v>
      </c>
      <c r="C12" s="24" t="s">
        <v>166</v>
      </c>
      <c r="D12" s="9">
        <f>D11*D8</f>
        <v>0</v>
      </c>
    </row>
    <row r="13" spans="2:6" s="27" customFormat="1" ht="14.4" customHeight="1" x14ac:dyDescent="0.3">
      <c r="B13" s="28">
        <v>10</v>
      </c>
      <c r="C13" s="24" t="str">
        <f>"Welk deel in procenten van deze "&amp;TEXT(D12,"0.000")&amp;" etmalen zal naar schatting in 2023 IJssellandse jeugdigen betreffen?"</f>
        <v>Welk deel in procenten van deze 0.000 etmalen zal naar schatting in 2023 IJssellandse jeugdigen betreffen?</v>
      </c>
      <c r="D13" s="54"/>
      <c r="F13" s="29" t="s">
        <v>167</v>
      </c>
    </row>
    <row r="14" spans="2:6" s="27" customFormat="1" ht="14.4" customHeight="1" x14ac:dyDescent="0.3">
      <c r="B14" s="28">
        <v>11</v>
      </c>
      <c r="C14" s="24" t="str">
        <f>"Totaal  fte (in roosters werkende) begeleiders 2023 voor deze "&amp;TEXT(D6,"0,0")&amp;" bedden*"</f>
        <v>Totaal  fte (in roosters werkende) begeleiders 2023 voor deze 0,0 bedden*</v>
      </c>
      <c r="D14" s="53"/>
      <c r="F14" s="27" t="s">
        <v>168</v>
      </c>
    </row>
    <row r="15" spans="2:6" s="27" customFormat="1" ht="14.4" customHeight="1" x14ac:dyDescent="0.3">
      <c r="B15" s="28">
        <v>12</v>
      </c>
      <c r="C15" s="24" t="s">
        <v>169</v>
      </c>
      <c r="D15" s="9">
        <f>D14*(365/7)*36</f>
        <v>0</v>
      </c>
    </row>
    <row r="16" spans="2:6" s="27" customFormat="1" ht="14.4" customHeight="1" x14ac:dyDescent="0.3">
      <c r="B16" s="28">
        <v>13</v>
      </c>
      <c r="C16" s="30" t="s">
        <v>170</v>
      </c>
      <c r="D16" s="55"/>
      <c r="F16" s="27" t="str">
        <f>IF(D9="slapend","Een slapende nachtdienst van 8 uur telt (voor de meeste cao's) mee als 4 uur per etmaal.","")</f>
        <v/>
      </c>
    </row>
    <row r="17" spans="2:6" s="27" customFormat="1" ht="14.4" customHeight="1" x14ac:dyDescent="0.3">
      <c r="B17" s="28">
        <v>14</v>
      </c>
      <c r="C17" s="30" t="s">
        <v>171</v>
      </c>
      <c r="D17" s="5" t="str">
        <f>IFERROR(IF(D16&gt;0,D15-D16,""),"")</f>
        <v/>
      </c>
    </row>
    <row r="18" spans="2:6" s="27" customFormat="1" ht="14.4" customHeight="1" x14ac:dyDescent="0.3">
      <c r="B18" s="28">
        <v>15</v>
      </c>
      <c r="C18" s="25" t="s">
        <v>172</v>
      </c>
      <c r="D18" s="4" t="str">
        <f>IFERROR(IF(D16&gt;0,D16/(D11/7),""),"")</f>
        <v/>
      </c>
      <c r="F18" s="62" t="str">
        <f>IF(D18="","","check: kloppen deze drie oranje waarden met jullie administratie?")</f>
        <v/>
      </c>
    </row>
    <row r="19" spans="2:6" s="27" customFormat="1" ht="14.4" customHeight="1" x14ac:dyDescent="0.3">
      <c r="B19" s="28">
        <v>16</v>
      </c>
      <c r="C19" s="25" t="s">
        <v>173</v>
      </c>
      <c r="D19" s="5" t="str">
        <f>IFERROR(D16/D14,"")</f>
        <v/>
      </c>
      <c r="F19" s="62"/>
    </row>
    <row r="20" spans="2:6" s="27" customFormat="1" ht="14.4" customHeight="1" x14ac:dyDescent="0.3">
      <c r="B20" s="28">
        <v>17</v>
      </c>
      <c r="C20" s="25" t="s">
        <v>174</v>
      </c>
      <c r="D20" s="11" t="str">
        <f>IFERROR(D16/D15,"")</f>
        <v/>
      </c>
      <c r="F20" s="62"/>
    </row>
    <row r="21" spans="2:6" ht="18" x14ac:dyDescent="0.35">
      <c r="B21" s="2">
        <v>18</v>
      </c>
      <c r="C21" s="26" t="s">
        <v>175</v>
      </c>
      <c r="D21" s="22" t="str">
        <f>IFERROR(
IF(AND(OR(D5=Lijsten!$D$3,D5=Lijsten!$D$7),D7&gt;=90%),D16/D12,
IF(AND(OR(D5=Lijsten!$D$3,D5=Lijsten!$D$7),D7&lt;90%),D16/(D6*0.9*D11),
IF(AND(D5&lt;&gt;Lijsten!$D$3,D5&lt;&gt;Lijsten!$D$7,D7&gt;=95%),D16/D12,
IF(AND(D5&lt;&gt;Lijsten!$D$3,D5&lt;&gt;Lijsten!$D$7,D7&lt;95%),D16/(D6*0.95*D11))))),"")</f>
        <v/>
      </c>
    </row>
    <row r="22" spans="2:6" s="27" customFormat="1" ht="14.4" customHeight="1" x14ac:dyDescent="0.3">
      <c r="B22" s="28">
        <v>19</v>
      </c>
      <c r="C22" s="25" t="s">
        <v>176</v>
      </c>
      <c r="D22" s="31" t="str">
        <f>IFERROR(IF(D21&gt;0,(D21-INDEX(Lijsten!$F$3:$K$11,MATCH(D21,Lijsten!$F$3:$F$11,1),6))/INDEX(Lijsten!$F$3:$K$11,MATCH(D21,Lijsten!$F$3:$F$11,1),5)*4,""),"")</f>
        <v/>
      </c>
      <c r="F22" s="27" t="s">
        <v>177</v>
      </c>
    </row>
    <row r="23" spans="2:6" x14ac:dyDescent="0.3">
      <c r="F23" s="21" t="s">
        <v>178</v>
      </c>
    </row>
    <row r="24" spans="2:6" ht="18" x14ac:dyDescent="0.35">
      <c r="C24" s="18" t="str">
        <f>IFERROR(IF(D21&gt;0,"Deze groep heeft "&amp;INDEX(Lijsten!$F$3:$L$11,MATCH(ROUND($D$21,6),Lijsten!F3:F11,1),3)&amp;". Begeleidingsintensiteit: "&amp;TEXT(D21,"0,0")&amp;". Bandbreedte ("&amp;INDEX(Lijsten!H3:I11,MATCH(INDEX(Lijsten!$F$3:$L$11,MATCH(ROUND($D$21,6),Lijsten!F3:F11,1),3),Lijsten!$H$3:$H$11,0),2)&amp;"). Tarief: "&amp;TEXT(INDEX(Lijsten!$F$3:$L$11,MATCH(D21,Lijsten!F3:F11,1),7),"€000,00"),"Vul alle grijze velden in om de intensiteitsbepaling te zien."),"Vul alle grijze velden in om de intensiteitsbepaling te zien.")</f>
        <v>Vul alle grijze velden in om de intensiteitsbepaling te zien.</v>
      </c>
    </row>
    <row r="27" spans="2:6" x14ac:dyDescent="0.3">
      <c r="C27" s="1" t="s">
        <v>179</v>
      </c>
    </row>
    <row r="28" spans="2:6" x14ac:dyDescent="0.3">
      <c r="C28" s="14" t="s">
        <v>180</v>
      </c>
    </row>
    <row r="29" spans="2:6" x14ac:dyDescent="0.3">
      <c r="C29" s="14" t="s">
        <v>181</v>
      </c>
    </row>
    <row r="30" spans="2:6" x14ac:dyDescent="0.3">
      <c r="C30" s="14" t="s">
        <v>182</v>
      </c>
    </row>
    <row r="31" spans="2:6" x14ac:dyDescent="0.3">
      <c r="C31" s="14" t="s">
        <v>183</v>
      </c>
    </row>
    <row r="32" spans="2:6" x14ac:dyDescent="0.3">
      <c r="C32" s="14"/>
    </row>
    <row r="33" spans="3:3" x14ac:dyDescent="0.3">
      <c r="C33" s="1" t="s">
        <v>184</v>
      </c>
    </row>
    <row r="34" spans="3:3" x14ac:dyDescent="0.3">
      <c r="C34" s="14" t="s">
        <v>185</v>
      </c>
    </row>
    <row r="35" spans="3:3" x14ac:dyDescent="0.3">
      <c r="C35" s="14" t="s">
        <v>186</v>
      </c>
    </row>
    <row r="36" spans="3:3" x14ac:dyDescent="0.3">
      <c r="C36" s="14" t="s">
        <v>187</v>
      </c>
    </row>
    <row r="37" spans="3:3" x14ac:dyDescent="0.3">
      <c r="C37" s="14" t="s">
        <v>188</v>
      </c>
    </row>
    <row r="38" spans="3:3" x14ac:dyDescent="0.3">
      <c r="C38" s="14" t="s">
        <v>189</v>
      </c>
    </row>
    <row r="40" spans="3:3" ht="14.4" customHeight="1" x14ac:dyDescent="0.3">
      <c r="C40" s="63" t="s">
        <v>190</v>
      </c>
    </row>
    <row r="41" spans="3:3" x14ac:dyDescent="0.3">
      <c r="C41" s="63"/>
    </row>
    <row r="42" spans="3:3" x14ac:dyDescent="0.3">
      <c r="C42" s="63"/>
    </row>
  </sheetData>
  <sheetProtection algorithmName="SHA-512" hashValue="YTQxmK9L9G2bjFcFKBhxG+fdHkMaO8ikiByptJ/hAnA3M5uTRoih6HfNWjgSfG0CVwos0Z0QuQYD8iJtK+4Lmg==" saltValue="E0bApzX91VMUpTu6Fdm9nA==" spinCount="100000" sheet="1" objects="1" scenarios="1" formatColumns="0" formatRows="0"/>
  <mergeCells count="3">
    <mergeCell ref="F9:F10"/>
    <mergeCell ref="F18:F20"/>
    <mergeCell ref="C40:C42"/>
  </mergeCells>
  <conditionalFormatting sqref="D16 D4:D9 D11:D14">
    <cfRule type="expression" dxfId="281" priority="5">
      <formula>D4=""</formula>
    </cfRule>
  </conditionalFormatting>
  <conditionalFormatting sqref="C10:D10">
    <cfRule type="expression" dxfId="280" priority="4">
      <formula>AND($D$9&lt;&gt;"",$D$9&lt;&gt;"geen")</formula>
    </cfRule>
  </conditionalFormatting>
  <conditionalFormatting sqref="D10">
    <cfRule type="expression" dxfId="279" priority="1">
      <formula>D10&lt;&gt;""</formula>
    </cfRule>
    <cfRule type="expression" dxfId="278" priority="3">
      <formula>AND(AND($D$9&lt;&gt;"",D9&lt;&gt;"geen"),$D$10="")</formula>
    </cfRule>
  </conditionalFormatting>
  <conditionalFormatting sqref="F18:F20">
    <cfRule type="expression" dxfId="277" priority="2">
      <formula>$F$18&lt;&gt;""</formula>
    </cfRule>
  </conditionalFormatting>
  <conditionalFormatting sqref="D18:D20">
    <cfRule type="expression" dxfId="276" priority="6">
      <formula>$F$18&lt;&gt;""</formula>
    </cfRule>
  </conditionalFormatting>
  <dataValidations count="5">
    <dataValidation type="list" allowBlank="1" showInputMessage="1" showErrorMessage="1" sqref="D14 D6" xr:uid="{70F71F53-CF6F-471E-BB34-684294A85537}">
      <formula1>bez</formula1>
    </dataValidation>
    <dataValidation type="list" allowBlank="1" showInputMessage="1" showErrorMessage="1" sqref="D10" xr:uid="{203D579A-4421-4666-9EA6-432A97C8AD35}">
      <formula1>cap</formula1>
    </dataValidation>
    <dataValidation type="list" allowBlank="1" showInputMessage="1" showErrorMessage="1" sqref="D9" xr:uid="{50BE9A5C-8C76-4EF9-91FA-B757C9490EB0}">
      <formula1>nacht</formula1>
    </dataValidation>
    <dataValidation type="list" allowBlank="1" showInputMessage="1" showErrorMessage="1" sqref="D7" xr:uid="{15FD3B73-5042-48C1-AA01-52B01B1F1E30}">
      <formula1>bezetting</formula1>
    </dataValidation>
    <dataValidation type="list" allowBlank="1" showInputMessage="1" showErrorMessage="1" sqref="D5" xr:uid="{F96EE897-7195-443F-81A8-7C602FCC6C37}">
      <formula1>type</formula1>
    </dataValidation>
  </dataValidations>
  <pageMargins left="0.7" right="0.7" top="0.75" bottom="0.75" header="0.3" footer="0.3"/>
  <pageSetup paperSize="9" scale="86" orientation="landscape"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1BAB378C0735746AF63EB6F528523A9" ma:contentTypeVersion="17" ma:contentTypeDescription="Een nieuw document maken." ma:contentTypeScope="" ma:versionID="a8c195a54e27db0b91a40cbdb53b4f0b">
  <xsd:schema xmlns:xsd="http://www.w3.org/2001/XMLSchema" xmlns:xs="http://www.w3.org/2001/XMLSchema" xmlns:p="http://schemas.microsoft.com/office/2006/metadata/properties" xmlns:ns2="72831109-93e2-45f4-9ef2-f68b578c7fc0" xmlns:ns3="93ccd8f4-8b3b-401f-9181-a7e3484732b7" targetNamespace="http://schemas.microsoft.com/office/2006/metadata/properties" ma:root="true" ma:fieldsID="241907201954947daed3a109219e437f" ns2:_="" ns3:_="">
    <xsd:import namespace="72831109-93e2-45f4-9ef2-f68b578c7fc0"/>
    <xsd:import namespace="93ccd8f4-8b3b-401f-9181-a7e3484732b7"/>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831109-93e2-45f4-9ef2-f68b578c7f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b4ade715-ca9d-4ad3-8308-0170b3290e0b"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3ccd8f4-8b3b-401f-9181-a7e3484732b7"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f5719a35-a0cc-4b04-96c1-5f57b40ad792}" ma:internalName="TaxCatchAll" ma:showField="CatchAllData" ma:web="93ccd8f4-8b3b-401f-9181-a7e3484732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2831109-93e2-45f4-9ef2-f68b578c7fc0">
      <Terms xmlns="http://schemas.microsoft.com/office/infopath/2007/PartnerControls"/>
    </lcf76f155ced4ddcb4097134ff3c332f>
    <TaxCatchAll xmlns="93ccd8f4-8b3b-401f-9181-a7e3484732b7" xsi:nil="true"/>
  </documentManagement>
</p:properties>
</file>

<file path=customXml/itemProps1.xml><?xml version="1.0" encoding="utf-8"?>
<ds:datastoreItem xmlns:ds="http://schemas.openxmlformats.org/officeDocument/2006/customXml" ds:itemID="{5153C65E-B952-451D-9311-8FDEAE4009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831109-93e2-45f4-9ef2-f68b578c7fc0"/>
    <ds:schemaRef ds:uri="93ccd8f4-8b3b-401f-9181-a7e3484732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29B653F-0B86-412D-839E-6CAAC8678079}">
  <ds:schemaRefs>
    <ds:schemaRef ds:uri="http://schemas.microsoft.com/sharepoint/v3/contenttype/forms"/>
  </ds:schemaRefs>
</ds:datastoreItem>
</file>

<file path=customXml/itemProps3.xml><?xml version="1.0" encoding="utf-8"?>
<ds:datastoreItem xmlns:ds="http://schemas.openxmlformats.org/officeDocument/2006/customXml" ds:itemID="{999D18D0-8B54-43D6-8D5F-0A16125FC7A7}">
  <ds:schemaRefs>
    <ds:schemaRef ds:uri="http://schemas.microsoft.com/office/2006/metadata/properties"/>
    <ds:schemaRef ds:uri="http://schemas.microsoft.com/office/infopath/2007/PartnerControls"/>
    <ds:schemaRef ds:uri="72831109-93e2-45f4-9ef2-f68b578c7fc0"/>
    <ds:schemaRef ds:uri="93ccd8f4-8b3b-401f-9181-a7e3484732b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55</vt:i4>
      </vt:variant>
      <vt:variant>
        <vt:lpstr>Benoemde bereiken</vt:lpstr>
      </vt:variant>
      <vt:variant>
        <vt:i4>59</vt:i4>
      </vt:variant>
    </vt:vector>
  </HeadingPairs>
  <TitlesOfParts>
    <vt:vector size="114" baseType="lpstr">
      <vt:lpstr>Versiebeheer</vt:lpstr>
      <vt:lpstr>Algemene instructie</vt:lpstr>
      <vt:lpstr>Invulinstructie</vt:lpstr>
      <vt:lpstr>Verzamelblad</vt:lpstr>
      <vt:lpstr>Lijsten</vt:lpstr>
      <vt:lpstr>Verblijfsgroep 1</vt:lpstr>
      <vt:lpstr>Verblijfsgroep 2</vt:lpstr>
      <vt:lpstr>Verblijfsgroep 3</vt:lpstr>
      <vt:lpstr>Verblijfsgroep 4</vt:lpstr>
      <vt:lpstr>Verblijfsgroep 5</vt:lpstr>
      <vt:lpstr>Verblijfsgroep 6</vt:lpstr>
      <vt:lpstr>Verblijfsgroep 7</vt:lpstr>
      <vt:lpstr>Verblijfsgroep 8</vt:lpstr>
      <vt:lpstr>Verblijfsgroep 9</vt:lpstr>
      <vt:lpstr>Verblijfsgroep 10</vt:lpstr>
      <vt:lpstr>Verblijfsgroep 11</vt:lpstr>
      <vt:lpstr>Verblijfsgroep 12</vt:lpstr>
      <vt:lpstr>Verblijfsgroep 13</vt:lpstr>
      <vt:lpstr>Verblijfsgroep 14</vt:lpstr>
      <vt:lpstr>Verblijfsgroep 15</vt:lpstr>
      <vt:lpstr>Verblijfsgroep 16</vt:lpstr>
      <vt:lpstr>Verblijfsgroep 17</vt:lpstr>
      <vt:lpstr>Verblijfsgroep 18</vt:lpstr>
      <vt:lpstr>Verblijfsgroep 19</vt:lpstr>
      <vt:lpstr>Verblijfsgroep 20</vt:lpstr>
      <vt:lpstr>Verblijfsgroep 21</vt:lpstr>
      <vt:lpstr>Verblijfsgroep 22</vt:lpstr>
      <vt:lpstr>Verblijfsgroep 23</vt:lpstr>
      <vt:lpstr>Verblijfsgroep 24</vt:lpstr>
      <vt:lpstr>Verblijfsgroep 25</vt:lpstr>
      <vt:lpstr>Verblijfsgroep 26</vt:lpstr>
      <vt:lpstr>Verblijfsgroep 27</vt:lpstr>
      <vt:lpstr>Verblijfsgroep 28</vt:lpstr>
      <vt:lpstr>Verblijfsgroep 29</vt:lpstr>
      <vt:lpstr>Verblijfsgroep 30</vt:lpstr>
      <vt:lpstr>Verblijfsgroep 31</vt:lpstr>
      <vt:lpstr>Verblijfsgroep 32</vt:lpstr>
      <vt:lpstr>Verblijfsgroep 33</vt:lpstr>
      <vt:lpstr>Verblijfsgroep 34</vt:lpstr>
      <vt:lpstr>Verblijfsgroep 35</vt:lpstr>
      <vt:lpstr>Verblijfsgroep 36</vt:lpstr>
      <vt:lpstr>Verblijfsgroep 37</vt:lpstr>
      <vt:lpstr>Verblijfsgroep 38</vt:lpstr>
      <vt:lpstr>Verblijfsgroep 39</vt:lpstr>
      <vt:lpstr>Verblijfsgroep 40</vt:lpstr>
      <vt:lpstr>Verblijfsgroep 41</vt:lpstr>
      <vt:lpstr>Verblijfsgroep 42</vt:lpstr>
      <vt:lpstr>Verblijfsgroep 43</vt:lpstr>
      <vt:lpstr>Verblijfsgroep 44</vt:lpstr>
      <vt:lpstr>Verblijfsgroep 45</vt:lpstr>
      <vt:lpstr>Verblijfsgroep 46</vt:lpstr>
      <vt:lpstr>Verblijfsgroep 47</vt:lpstr>
      <vt:lpstr>Verblijfsgroep 48</vt:lpstr>
      <vt:lpstr>Verblijfsgroep 49</vt:lpstr>
      <vt:lpstr>Verblijfsgroep 50</vt:lpstr>
      <vt:lpstr>Invulinstructie!Afdrukbereik</vt:lpstr>
      <vt:lpstr>'Verblijfsgroep 1'!Afdrukbereik</vt:lpstr>
      <vt:lpstr>'Verblijfsgroep 10'!Afdrukbereik</vt:lpstr>
      <vt:lpstr>'Verblijfsgroep 11'!Afdrukbereik</vt:lpstr>
      <vt:lpstr>'Verblijfsgroep 12'!Afdrukbereik</vt:lpstr>
      <vt:lpstr>'Verblijfsgroep 13'!Afdrukbereik</vt:lpstr>
      <vt:lpstr>'Verblijfsgroep 14'!Afdrukbereik</vt:lpstr>
      <vt:lpstr>'Verblijfsgroep 15'!Afdrukbereik</vt:lpstr>
      <vt:lpstr>'Verblijfsgroep 16'!Afdrukbereik</vt:lpstr>
      <vt:lpstr>'Verblijfsgroep 17'!Afdrukbereik</vt:lpstr>
      <vt:lpstr>'Verblijfsgroep 18'!Afdrukbereik</vt:lpstr>
      <vt:lpstr>'Verblijfsgroep 19'!Afdrukbereik</vt:lpstr>
      <vt:lpstr>'Verblijfsgroep 2'!Afdrukbereik</vt:lpstr>
      <vt:lpstr>'Verblijfsgroep 20'!Afdrukbereik</vt:lpstr>
      <vt:lpstr>'Verblijfsgroep 21'!Afdrukbereik</vt:lpstr>
      <vt:lpstr>'Verblijfsgroep 22'!Afdrukbereik</vt:lpstr>
      <vt:lpstr>'Verblijfsgroep 23'!Afdrukbereik</vt:lpstr>
      <vt:lpstr>'Verblijfsgroep 24'!Afdrukbereik</vt:lpstr>
      <vt:lpstr>'Verblijfsgroep 25'!Afdrukbereik</vt:lpstr>
      <vt:lpstr>'Verblijfsgroep 26'!Afdrukbereik</vt:lpstr>
      <vt:lpstr>'Verblijfsgroep 27'!Afdrukbereik</vt:lpstr>
      <vt:lpstr>'Verblijfsgroep 28'!Afdrukbereik</vt:lpstr>
      <vt:lpstr>'Verblijfsgroep 29'!Afdrukbereik</vt:lpstr>
      <vt:lpstr>'Verblijfsgroep 3'!Afdrukbereik</vt:lpstr>
      <vt:lpstr>'Verblijfsgroep 30'!Afdrukbereik</vt:lpstr>
      <vt:lpstr>'Verblijfsgroep 31'!Afdrukbereik</vt:lpstr>
      <vt:lpstr>'Verblijfsgroep 32'!Afdrukbereik</vt:lpstr>
      <vt:lpstr>'Verblijfsgroep 33'!Afdrukbereik</vt:lpstr>
      <vt:lpstr>'Verblijfsgroep 34'!Afdrukbereik</vt:lpstr>
      <vt:lpstr>'Verblijfsgroep 35'!Afdrukbereik</vt:lpstr>
      <vt:lpstr>'Verblijfsgroep 36'!Afdrukbereik</vt:lpstr>
      <vt:lpstr>'Verblijfsgroep 37'!Afdrukbereik</vt:lpstr>
      <vt:lpstr>'Verblijfsgroep 38'!Afdrukbereik</vt:lpstr>
      <vt:lpstr>'Verblijfsgroep 39'!Afdrukbereik</vt:lpstr>
      <vt:lpstr>'Verblijfsgroep 4'!Afdrukbereik</vt:lpstr>
      <vt:lpstr>'Verblijfsgroep 40'!Afdrukbereik</vt:lpstr>
      <vt:lpstr>'Verblijfsgroep 41'!Afdrukbereik</vt:lpstr>
      <vt:lpstr>'Verblijfsgroep 42'!Afdrukbereik</vt:lpstr>
      <vt:lpstr>'Verblijfsgroep 43'!Afdrukbereik</vt:lpstr>
      <vt:lpstr>'Verblijfsgroep 44'!Afdrukbereik</vt:lpstr>
      <vt:lpstr>'Verblijfsgroep 45'!Afdrukbereik</vt:lpstr>
      <vt:lpstr>'Verblijfsgroep 46'!Afdrukbereik</vt:lpstr>
      <vt:lpstr>'Verblijfsgroep 47'!Afdrukbereik</vt:lpstr>
      <vt:lpstr>'Verblijfsgroep 48'!Afdrukbereik</vt:lpstr>
      <vt:lpstr>'Verblijfsgroep 49'!Afdrukbereik</vt:lpstr>
      <vt:lpstr>'Verblijfsgroep 5'!Afdrukbereik</vt:lpstr>
      <vt:lpstr>'Verblijfsgroep 50'!Afdrukbereik</vt:lpstr>
      <vt:lpstr>'Verblijfsgroep 6'!Afdrukbereik</vt:lpstr>
      <vt:lpstr>'Verblijfsgroep 7'!Afdrukbereik</vt:lpstr>
      <vt:lpstr>'Verblijfsgroep 8'!Afdrukbereik</vt:lpstr>
      <vt:lpstr>'Verblijfsgroep 9'!Afdrukbereik</vt:lpstr>
      <vt:lpstr>Verzamelblad!Afdrukbereik</vt:lpstr>
      <vt:lpstr>bez</vt:lpstr>
      <vt:lpstr>bezetting</vt:lpstr>
      <vt:lpstr>cap</vt:lpstr>
      <vt:lpstr>dag</vt:lpstr>
      <vt:lpstr>ja</vt:lpstr>
      <vt:lpstr>nacht</vt:lpstr>
      <vt:lpstr>type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Bijleveld Advies</dc:creator>
  <cp:keywords/>
  <dc:description/>
  <cp:lastModifiedBy>Vera Velhorst</cp:lastModifiedBy>
  <cp:revision/>
  <dcterms:created xsi:type="dcterms:W3CDTF">2018-04-24T11:48:23Z</dcterms:created>
  <dcterms:modified xsi:type="dcterms:W3CDTF">2023-11-06T13:25:51Z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0x010100F1BAB378C0735746AF63EB6F528523A9</vt:lpwstr>
  </property>
  <property fmtid="{D5CDD505-2E9C-101B-9397-08002B2CF9AE}" pid="3" name="MediaServiceImageTags">
    <vt:lpwstr/>
  </property>
</Properties>
</file>