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8500\"/>
    </mc:Choice>
  </mc:AlternateContent>
  <xr:revisionPtr revIDLastSave="0" documentId="13_ncr:1_{66082F2F-4FB8-4B34-A5FA-55C8224BC9E7}" xr6:coauthVersionLast="47" xr6:coauthVersionMax="47" xr10:uidLastSave="{00000000-0000-0000-0000-000000000000}"/>
  <bookViews>
    <workbookView xWindow="-57720" yWindow="-120" windowWidth="29040" windowHeight="15720" tabRatio="990" activeTab="6" xr2:uid="{00000000-000D-0000-FFFF-FFFF00000000}"/>
  </bookViews>
  <sheets>
    <sheet name="Basisgegevens" sheetId="5" r:id="rId1"/>
    <sheet name="Totaalblad" sheetId="2" r:id="rId2"/>
    <sheet name="1. Apple" sheetId="8" r:id="rId3"/>
    <sheet name="2a. Accessoires overige" sheetId="9" r:id="rId4"/>
    <sheet name="2b. Accessoires Apple" sheetId="13" r:id="rId5"/>
    <sheet name="3. Reparatietarieven" sheetId="11" r:id="rId6"/>
    <sheet name="4. Overige diensten" sheetId="12" r:id="rId7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2" l="1"/>
  <c r="E7" i="12"/>
  <c r="D12" i="2"/>
  <c r="E12" i="2" s="1"/>
  <c r="F12" i="2" s="1"/>
  <c r="D13" i="2"/>
  <c r="B13" i="2"/>
  <c r="B12" i="2"/>
  <c r="D10" i="2" l="1"/>
  <c r="E10" i="2" s="1"/>
  <c r="F10" i="2" s="1"/>
  <c r="D8" i="2"/>
  <c r="E8" i="2" s="1"/>
  <c r="F8" i="2" s="1"/>
  <c r="B10" i="2"/>
  <c r="B8" i="2"/>
  <c r="B16" i="2" l="1"/>
  <c r="E5" i="12"/>
  <c r="E6" i="12"/>
  <c r="E7" i="11"/>
  <c r="E13" i="2"/>
  <c r="F13" i="2" s="1"/>
  <c r="D11" i="2"/>
  <c r="E11" i="2" s="1"/>
  <c r="F11" i="2" s="1"/>
  <c r="D9" i="2"/>
  <c r="E9" i="2" s="1"/>
  <c r="F9" i="2" s="1"/>
  <c r="B9" i="2"/>
  <c r="B7" i="2"/>
  <c r="D7" i="2"/>
  <c r="E7" i="2" s="1"/>
  <c r="F7" i="2" s="1"/>
  <c r="B15" i="2"/>
  <c r="B11" i="2"/>
  <c r="E4" i="12" l="1"/>
  <c r="E5" i="11"/>
  <c r="E4" i="11"/>
  <c r="E8" i="11" l="1"/>
  <c r="F16" i="2"/>
  <c r="F15" i="2"/>
  <c r="F18" i="2" l="1"/>
</calcChain>
</file>

<file path=xl/sharedStrings.xml><?xml version="1.0" encoding="utf-8"?>
<sst xmlns="http://schemas.openxmlformats.org/spreadsheetml/2006/main" count="148" uniqueCount="113">
  <si>
    <t>Opslagpercentage</t>
  </si>
  <si>
    <t>Technische Specificatie</t>
  </si>
  <si>
    <t xml:space="preserve">Omschrijving </t>
  </si>
  <si>
    <t>Omvang/grote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</si>
  <si>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</si>
  <si>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</si>
  <si>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</si>
  <si>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</si>
  <si>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</si>
  <si>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</si>
  <si>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</si>
  <si>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</si>
  <si>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</si>
  <si>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</si>
  <si>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</si>
  <si>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</si>
  <si>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</si>
  <si>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</si>
  <si>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</si>
  <si>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</si>
  <si>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</si>
  <si>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</si>
  <si>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</si>
  <si>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</si>
  <si>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</si>
  <si>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</si>
  <si>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</si>
  <si>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</si>
  <si>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</si>
  <si>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>Instructie</t>
  </si>
  <si>
    <t xml:space="preserve">Model </t>
  </si>
  <si>
    <t xml:space="preserve">Opslag </t>
  </si>
  <si>
    <t>Kleuren</t>
  </si>
  <si>
    <t>Alle beschikbare kleuren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</si>
  <si>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</si>
  <si>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</si>
  <si>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</si>
  <si>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</si>
  <si>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</si>
  <si>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   </t>
  </si>
  <si>
    <t>1.1</t>
  </si>
  <si>
    <t>2.1</t>
  </si>
  <si>
    <t>1.2</t>
  </si>
  <si>
    <t>3.1</t>
  </si>
  <si>
    <t>4.1</t>
  </si>
  <si>
    <t xml:space="preserve"> </t>
  </si>
  <si>
    <t>Oplaadkasten iPads</t>
  </si>
  <si>
    <t>De iPads passen inclusief hoes in de oplaadkast.</t>
  </si>
  <si>
    <t>De kabels zijn volledig weggewerkt in de oplaadkast.</t>
  </si>
  <si>
    <t xml:space="preserve">De accessoires kunnen besteld worden in de webshop van de leverancier, met de opgegeven opslagpercentage. </t>
  </si>
  <si>
    <t>Aanbestedende Dienst</t>
  </si>
  <si>
    <t>Inschrijver</t>
  </si>
  <si>
    <t>Contactpersoon</t>
  </si>
  <si>
    <t xml:space="preserve">Telefoonnummer </t>
  </si>
  <si>
    <t xml:space="preserve">Email adres 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</si>
  <si>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</si>
  <si>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</si>
  <si>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</si>
  <si>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</si>
  <si>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</si>
  <si>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</si>
  <si>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</si>
  <si>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</si>
  <si>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</si>
  <si>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</si>
  <si>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</si>
  <si>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Minimaal 128 Gb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</si>
  <si>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</si>
  <si>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</si>
  <si>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</si>
  <si>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</si>
  <si>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Uitpakken en afvoeren verpakkingsmateriaal</t>
  </si>
  <si>
    <t>Let op: kortingspercentage</t>
  </si>
  <si>
    <t>Macbooks</t>
  </si>
  <si>
    <t>Apple</t>
  </si>
  <si>
    <t>Totaal vergelijkingsprijs</t>
  </si>
  <si>
    <t>Vergelijkingsprijs</t>
  </si>
  <si>
    <t xml:space="preserve">Volledig werkend opleveren </t>
  </si>
  <si>
    <t>Overige diensten (optioneel)</t>
  </si>
  <si>
    <t xml:space="preserve">Leverancier kan de meest actuele Macbooks leveren. De opdrachtgever maakt bij de aanschaf een keuze voor het model binnen deze overeenkomst. </t>
  </si>
  <si>
    <t xml:space="preserve">Leverancier kan de meest actuele iPad leveren. De opdrachtgever maakt bij de aanschaf een keuze voor het model binnen deze overeenkomst. </t>
  </si>
  <si>
    <t xml:space="preserve">Mitchel Vos </t>
  </si>
  <si>
    <t>06 196 613 99</t>
  </si>
  <si>
    <t>mvos@alpha-adviesbureau.nl</t>
  </si>
  <si>
    <t>1.3</t>
  </si>
  <si>
    <t>Labelen (onuitwisbare sticker)  gekoppeld aan CMDB;</t>
  </si>
  <si>
    <t xml:space="preserve">iPad Pro </t>
  </si>
  <si>
    <t xml:space="preserve">Leverancier kan de meest actuele iPad Pro leveren. De opdrachtgever maakt bij de aanschaf een keuze voor het model binnen deze overeenkomst. </t>
  </si>
  <si>
    <t>iPad</t>
  </si>
  <si>
    <t>1.4</t>
  </si>
  <si>
    <t>1.5</t>
  </si>
  <si>
    <t>Apple TV</t>
  </si>
  <si>
    <t xml:space="preserve">Leverancier kan de meest actuele Apple TV leveren. De opdrachtgever maakt bij de aanschaf een keuze voor het model binnen deze overeenkomst. </t>
  </si>
  <si>
    <t>Prijzen iPad</t>
  </si>
  <si>
    <t>Prijzen iPad Pro</t>
  </si>
  <si>
    <t>Prijzen Macbooks</t>
  </si>
  <si>
    <t>Prijzen Apple TV</t>
  </si>
  <si>
    <t>Stichting Samenwerkingsbestuur KyK</t>
  </si>
  <si>
    <t>Sneek</t>
  </si>
  <si>
    <t>*011409332</t>
  </si>
  <si>
    <t>de heer B. ten Cate</t>
  </si>
  <si>
    <t>Voorzitter College van Bestuur</t>
  </si>
  <si>
    <t>Accessoires Apple</t>
  </si>
  <si>
    <t>2.2</t>
  </si>
  <si>
    <t>De opdrachtgever heeft de mogelijkheid om accessoires voor de alle Devices bij te bestellen tegen een vast kortingspercentage. Onder accessoires wordt verstaan maar niet beperkt tot: toetsenborden, muizen, beschermhoesen, dockingstations etc.</t>
  </si>
  <si>
    <t xml:space="preserve">De accessoires kunnen besteld worden in de webshop van de leverancier, met de opgegeven kortingspercentage.  </t>
  </si>
  <si>
    <t>Accessoires overige merken</t>
  </si>
  <si>
    <t>Let op: opslagpercentage (minimaal 3%)</t>
  </si>
  <si>
    <t>2a</t>
  </si>
  <si>
    <t>2b</t>
  </si>
  <si>
    <t>Kortingspercentage of opslagpercentage</t>
  </si>
  <si>
    <t>Kortingsbedrag of opslagbedrag</t>
  </si>
  <si>
    <t>Kosten vervangen device (i.v.m. reparatie)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</si>
</sst>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44" fontId="1" fillId="2" borderId="0" xfId="0" applyNumberFormat="1" applyFont="1" applyFill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44" fontId="7" fillId="0" borderId="1" xfId="1" applyFont="1" applyFill="1" applyBorder="1" applyProtection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4" fontId="7" fillId="0" borderId="1" xfId="1" applyFont="1" applyFill="1" applyBorder="1"/>
    <xf numFmtId="0" fontId="0" fillId="3" borderId="14" xfId="0" applyFill="1" applyBorder="1"/>
    <xf numFmtId="0" fontId="0" fillId="0" borderId="14" xfId="0" applyBorder="1" applyAlignment="1">
      <alignment horizontal="left" wrapText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228600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11553825" cy="5238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F15" sqref="F15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04" t="s">
        <v>10</v>
      </c>
      <c r="B1" s="10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3"/>
      <c r="B2" s="1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04" t="s">
        <v>50</v>
      </c>
      <c r="B3" s="10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49" t="s">
        <v>11</v>
      </c>
      <c r="B4" s="16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49" t="s">
        <v>12</v>
      </c>
      <c r="B5" s="16" t="s">
        <v>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49" t="s">
        <v>13</v>
      </c>
      <c r="B6" s="17" t="s">
        <v>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49" t="s">
        <v>14</v>
      </c>
      <c r="B7" s="16" t="s">
        <v>100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3">
      <c r="A8" s="49" t="s">
        <v>15</v>
      </c>
      <c r="B8" s="16" t="s">
        <v>101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1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4">
      <c r="A10" s="105" t="s">
        <v>16</v>
      </c>
      <c r="B10" s="10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49" t="s">
        <v>52</v>
      </c>
      <c r="B11" s="18" t="s">
        <v>81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3">
      <c r="A12" s="49" t="s">
        <v>53</v>
      </c>
      <c r="B12" s="19" t="s">
        <v>82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49" t="s">
        <v>54</v>
      </c>
      <c r="B13" s="58" t="s">
        <v>83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14"/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4">
      <c r="A15" s="104" t="s">
        <v>51</v>
      </c>
      <c r="B15" s="10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49" t="s">
        <v>17</v>
      </c>
      <c r="B16" s="3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49" t="s">
        <v>18</v>
      </c>
      <c r="B17" s="3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49" t="s">
        <v>19</v>
      </c>
      <c r="B18" s="5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49" t="s">
        <v>20</v>
      </c>
      <c r="B19" s="5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49" t="s">
        <v>21</v>
      </c>
      <c r="B20" s="5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20"/>
      <c r="B21" s="2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49" t="s">
        <v>22</v>
      </c>
      <c r="B22" s="5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49" t="s">
        <v>23</v>
      </c>
      <c r="B23" s="5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49" t="s">
        <v>24</v>
      </c>
      <c r="B24" s="5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3">
      <c r="A25" s="49" t="s">
        <v>25</v>
      </c>
      <c r="B25" s="5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3">
      <c r="A26" s="49" t="s">
        <v>26</v>
      </c>
      <c r="B26" s="5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3">
      <c r="A27" s="49" t="s">
        <v>27</v>
      </c>
      <c r="B27" s="5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s="3" customFormat="1" x14ac:dyDescent="0.3"/>
    <row r="875" spans="3:121" s="3" customFormat="1" x14ac:dyDescent="0.3"/>
    <row r="876" spans="3:121" s="3" customFormat="1" x14ac:dyDescent="0.3"/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td9jzMLzVT9LXmWzYfku+lZmTfybkRwELxXHteUTqKJaIB77Pyjyre7/Jr7uYP1f+heXD+NTN6teR/URQfz/Kg==" saltValue="H/TmLh3rxJzCccjZYGh3Ag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C8E92943-B2C4-435C-A08F-E7A185AE7F75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4"/>
  <sheetViews>
    <sheetView zoomScaleNormal="100" zoomScaleSheetLayoutView="85" workbookViewId="0">
      <selection activeCell="F12" sqref="F12"/>
    </sheetView>
  </sheetViews>
  <sheetFormatPr defaultColWidth="9.109375" defaultRowHeight="14.4" x14ac:dyDescent="0.3"/>
  <cols>
    <col min="1" max="1" width="3.88671875" style="1" bestFit="1" customWidth="1"/>
    <col min="2" max="3" width="43" style="1" customWidth="1"/>
    <col min="4" max="4" width="28" style="1" bestFit="1" customWidth="1"/>
    <col min="5" max="5" width="30.88671875" style="1" customWidth="1"/>
    <col min="6" max="6" width="19.5546875" style="1" customWidth="1"/>
    <col min="7" max="13" width="9.109375" style="1"/>
    <col min="14" max="40" width="9.109375" style="7"/>
    <col min="41" max="16384" width="9.109375" style="1"/>
  </cols>
  <sheetData>
    <row r="1" spans="1:13" ht="23.4" x14ac:dyDescent="0.45">
      <c r="A1" s="22"/>
      <c r="B1" s="106" t="s">
        <v>28</v>
      </c>
      <c r="C1" s="106"/>
      <c r="D1" s="106"/>
      <c r="E1" s="106"/>
      <c r="F1" s="106"/>
      <c r="G1" s="7"/>
      <c r="H1" s="7"/>
      <c r="I1" s="7"/>
      <c r="J1" s="7"/>
      <c r="K1" s="7"/>
      <c r="L1" s="7"/>
      <c r="M1" s="7"/>
    </row>
    <row r="2" spans="1:13" ht="23.4" x14ac:dyDescent="0.45">
      <c r="A2" s="23"/>
      <c r="B2" s="24" t="s">
        <v>29</v>
      </c>
      <c r="C2" s="25"/>
      <c r="D2" s="25"/>
      <c r="E2" s="25"/>
      <c r="F2" s="25"/>
      <c r="G2" s="7"/>
      <c r="H2" s="7"/>
      <c r="I2" s="7"/>
      <c r="J2" s="7"/>
      <c r="K2" s="7"/>
      <c r="L2" s="7"/>
      <c r="M2" s="7"/>
    </row>
    <row r="3" spans="1:13" ht="23.4" x14ac:dyDescent="0.45">
      <c r="A3" s="23"/>
      <c r="B3" s="24"/>
      <c r="C3" s="25"/>
      <c r="D3" s="25"/>
      <c r="E3" s="25"/>
      <c r="F3" s="25"/>
      <c r="G3" s="7"/>
      <c r="H3" s="7"/>
      <c r="I3" s="7"/>
      <c r="J3" s="7"/>
      <c r="K3" s="7"/>
      <c r="L3" s="7"/>
      <c r="M3" s="7"/>
    </row>
    <row r="4" spans="1:13" ht="33.75" customHeight="1" x14ac:dyDescent="0.45">
      <c r="A4" s="23"/>
      <c r="B4" s="24"/>
      <c r="C4" s="25"/>
      <c r="D4" s="25"/>
      <c r="E4" s="25"/>
      <c r="F4" s="25"/>
      <c r="G4" s="7"/>
      <c r="H4" s="7"/>
      <c r="I4" s="7"/>
      <c r="J4" s="7"/>
      <c r="K4" s="7"/>
      <c r="L4" s="7"/>
      <c r="M4" s="7"/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31.2" x14ac:dyDescent="0.3">
      <c r="A6" s="26"/>
      <c r="B6" s="29" t="s">
        <v>67</v>
      </c>
      <c r="C6" s="29" t="s">
        <v>70</v>
      </c>
      <c r="D6" s="30" t="s">
        <v>110</v>
      </c>
      <c r="E6" s="30" t="s">
        <v>111</v>
      </c>
      <c r="F6" s="31" t="s">
        <v>76</v>
      </c>
      <c r="G6" s="7"/>
      <c r="H6" s="7"/>
      <c r="I6" s="7"/>
      <c r="J6" s="7"/>
      <c r="K6" s="7"/>
      <c r="L6" s="7"/>
      <c r="M6" s="7"/>
    </row>
    <row r="7" spans="1:13" x14ac:dyDescent="0.3">
      <c r="A7" s="28" t="s">
        <v>40</v>
      </c>
      <c r="B7" s="2" t="str">
        <f>'1. Apple'!B3</f>
        <v>iPad</v>
      </c>
      <c r="C7" s="101">
        <v>300000</v>
      </c>
      <c r="D7" s="72">
        <f>'1. Apple'!C9</f>
        <v>0</v>
      </c>
      <c r="E7" s="94">
        <f t="shared" ref="E7:E13" si="0">SUM(C7*D7)</f>
        <v>0</v>
      </c>
      <c r="F7" s="73">
        <f>SUM(C7-E7)</f>
        <v>300000</v>
      </c>
      <c r="G7" s="7"/>
      <c r="H7" s="7"/>
      <c r="I7" s="7"/>
      <c r="J7" s="7"/>
      <c r="K7" s="7"/>
      <c r="L7" s="7"/>
      <c r="M7" s="7"/>
    </row>
    <row r="8" spans="1:13" x14ac:dyDescent="0.3">
      <c r="A8" s="28" t="s">
        <v>42</v>
      </c>
      <c r="B8" s="2" t="str">
        <f>'1. Apple'!B11</f>
        <v xml:space="preserve">iPad Pro </v>
      </c>
      <c r="C8" s="101">
        <v>70000</v>
      </c>
      <c r="D8" s="72">
        <f>'1. Apple'!C17</f>
        <v>0</v>
      </c>
      <c r="E8" s="94">
        <f t="shared" si="0"/>
        <v>0</v>
      </c>
      <c r="F8" s="73">
        <f t="shared" ref="F8:F13" si="1">SUM(C8-E8)</f>
        <v>70000</v>
      </c>
      <c r="G8" s="7"/>
      <c r="H8" s="7"/>
      <c r="I8" s="7"/>
      <c r="J8" s="7"/>
      <c r="K8" s="7"/>
      <c r="L8" s="7"/>
      <c r="M8" s="7"/>
    </row>
    <row r="9" spans="1:13" x14ac:dyDescent="0.3">
      <c r="A9" s="28" t="s">
        <v>84</v>
      </c>
      <c r="B9" s="2" t="str">
        <f>'1. Apple'!B19</f>
        <v>Macbooks</v>
      </c>
      <c r="C9" s="101">
        <v>50000</v>
      </c>
      <c r="D9" s="72">
        <f>'1. Apple'!C24</f>
        <v>0</v>
      </c>
      <c r="E9" s="94">
        <f t="shared" si="0"/>
        <v>0</v>
      </c>
      <c r="F9" s="73">
        <f t="shared" si="1"/>
        <v>50000</v>
      </c>
      <c r="G9" s="7"/>
      <c r="H9" s="7"/>
      <c r="I9" s="7"/>
      <c r="J9" s="7"/>
      <c r="K9" s="7"/>
      <c r="L9" s="7"/>
      <c r="M9" s="7"/>
    </row>
    <row r="10" spans="1:13" x14ac:dyDescent="0.3">
      <c r="A10" s="28" t="s">
        <v>89</v>
      </c>
      <c r="B10" s="2" t="str">
        <f>'1. Apple'!B26</f>
        <v>Apple TV</v>
      </c>
      <c r="C10" s="101">
        <v>10000</v>
      </c>
      <c r="D10" s="72">
        <f>'1. Apple'!C30</f>
        <v>0</v>
      </c>
      <c r="E10" s="94">
        <f t="shared" si="0"/>
        <v>0</v>
      </c>
      <c r="F10" s="73">
        <f t="shared" si="1"/>
        <v>10000</v>
      </c>
      <c r="G10" s="7"/>
      <c r="H10" s="7"/>
      <c r="I10" s="7"/>
      <c r="J10" s="7"/>
      <c r="K10" s="7"/>
      <c r="L10" s="7"/>
      <c r="M10" s="7"/>
    </row>
    <row r="11" spans="1:13" x14ac:dyDescent="0.3">
      <c r="A11" s="28" t="s">
        <v>90</v>
      </c>
      <c r="B11" s="2" t="str">
        <f>'1. Apple'!B32</f>
        <v>Oplaadkasten iPads</v>
      </c>
      <c r="C11" s="101">
        <v>10000</v>
      </c>
      <c r="D11" s="72">
        <f>'1. Apple'!C41</f>
        <v>0</v>
      </c>
      <c r="E11" s="94">
        <f t="shared" si="0"/>
        <v>0</v>
      </c>
      <c r="F11" s="73">
        <f>SUM(C11+E11)</f>
        <v>10000</v>
      </c>
      <c r="G11" s="7"/>
      <c r="H11" s="7"/>
      <c r="I11" s="7"/>
      <c r="J11" s="7"/>
      <c r="K11" s="7"/>
      <c r="L11" s="7"/>
      <c r="M11" s="7"/>
    </row>
    <row r="12" spans="1:13" x14ac:dyDescent="0.3">
      <c r="A12" s="28" t="s">
        <v>108</v>
      </c>
      <c r="B12" s="2" t="str">
        <f>'2a. Accessoires overige'!B3</f>
        <v>Accessoires overige merken</v>
      </c>
      <c r="C12" s="101">
        <v>10000</v>
      </c>
      <c r="D12" s="72">
        <f>'2a. Accessoires overige'!B7</f>
        <v>0</v>
      </c>
      <c r="E12" s="94">
        <f t="shared" si="0"/>
        <v>0</v>
      </c>
      <c r="F12" s="73">
        <f>SUM(C12+E12)</f>
        <v>10000</v>
      </c>
      <c r="G12" s="7"/>
      <c r="H12" s="7"/>
      <c r="I12" s="7"/>
      <c r="J12" s="7"/>
      <c r="K12" s="7"/>
      <c r="L12" s="7"/>
      <c r="M12" s="7"/>
    </row>
    <row r="13" spans="1:13" x14ac:dyDescent="0.3">
      <c r="A13" s="28" t="s">
        <v>109</v>
      </c>
      <c r="B13" s="2" t="str">
        <f>'2b. Accessoires Apple'!B3</f>
        <v>Accessoires Apple</v>
      </c>
      <c r="C13" s="101">
        <v>10000</v>
      </c>
      <c r="D13" s="72">
        <f>'2b. Accessoires Apple'!B7</f>
        <v>0</v>
      </c>
      <c r="E13" s="94">
        <f t="shared" si="0"/>
        <v>0</v>
      </c>
      <c r="F13" s="73">
        <f t="shared" si="1"/>
        <v>10000</v>
      </c>
      <c r="G13" s="7"/>
      <c r="H13" s="7"/>
      <c r="I13" s="7"/>
      <c r="J13" s="7"/>
      <c r="K13" s="7"/>
      <c r="L13" s="7"/>
      <c r="M13" s="7"/>
    </row>
    <row r="14" spans="1:13" ht="15.6" x14ac:dyDescent="0.3">
      <c r="A14" s="26"/>
      <c r="B14" s="29" t="s">
        <v>68</v>
      </c>
      <c r="C14" s="29"/>
      <c r="D14" s="30"/>
      <c r="E14" s="30"/>
      <c r="F14" s="31" t="s">
        <v>76</v>
      </c>
      <c r="G14" s="7"/>
      <c r="H14" s="7"/>
      <c r="I14" s="7"/>
      <c r="J14" s="7"/>
      <c r="K14" s="7"/>
      <c r="L14" s="7"/>
      <c r="M14" s="7"/>
    </row>
    <row r="15" spans="1:13" x14ac:dyDescent="0.3">
      <c r="A15" s="28" t="s">
        <v>43</v>
      </c>
      <c r="B15" s="2" t="str">
        <f>'3. Reparatietarieven'!B3</f>
        <v>Reparatietarieven</v>
      </c>
      <c r="C15" s="74"/>
      <c r="D15" s="75"/>
      <c r="E15" s="75"/>
      <c r="F15" s="73">
        <f>'3. Reparatietarieven'!E8</f>
        <v>5000</v>
      </c>
      <c r="G15" s="7"/>
      <c r="H15" s="7"/>
      <c r="I15" s="7"/>
      <c r="J15" s="7"/>
      <c r="K15" s="7"/>
      <c r="L15" s="7"/>
      <c r="M15" s="7"/>
    </row>
    <row r="16" spans="1:13" x14ac:dyDescent="0.3">
      <c r="A16" s="28" t="s">
        <v>44</v>
      </c>
      <c r="B16" s="2" t="str">
        <f>'4. Overige diensten'!B3</f>
        <v>Overige diensten</v>
      </c>
      <c r="C16" s="74"/>
      <c r="D16" s="76"/>
      <c r="E16" s="76"/>
      <c r="F16" s="73">
        <f>'4. Overige diensten'!E8</f>
        <v>0</v>
      </c>
      <c r="G16" s="7"/>
      <c r="H16" s="7"/>
      <c r="I16" s="7"/>
      <c r="J16" s="7"/>
      <c r="K16" s="7"/>
      <c r="L16" s="7"/>
      <c r="M16" s="7"/>
    </row>
    <row r="17" spans="1:13" x14ac:dyDescent="0.3">
      <c r="A17" s="7"/>
      <c r="B17" s="7"/>
      <c r="C17" s="12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8" x14ac:dyDescent="0.35">
      <c r="A18" s="7"/>
      <c r="B18" s="7"/>
      <c r="C18" s="7"/>
      <c r="D18" s="32" t="s">
        <v>75</v>
      </c>
      <c r="E18" s="32"/>
      <c r="F18" s="33">
        <f>SUM(F7:F13)+F15+F16</f>
        <v>465000</v>
      </c>
      <c r="G18" s="7"/>
      <c r="H18" s="7"/>
      <c r="I18" s="7"/>
      <c r="J18" s="7"/>
      <c r="K18" s="7"/>
      <c r="L18" s="7"/>
      <c r="M18" s="7"/>
    </row>
    <row r="19" spans="1:13" hidden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8" x14ac:dyDescent="0.35">
      <c r="A20" s="7"/>
      <c r="B20" s="7"/>
      <c r="C20" s="7"/>
      <c r="D20" s="9"/>
      <c r="E20" s="9"/>
      <c r="F20" s="10"/>
      <c r="G20" s="7"/>
      <c r="H20" s="7"/>
      <c r="I20" s="7"/>
      <c r="J20" s="7"/>
      <c r="K20" s="7"/>
      <c r="L20" s="7"/>
      <c r="M20" s="7"/>
    </row>
    <row r="21" spans="1:13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3">
      <c r="A30" s="7"/>
      <c r="B30" s="3" t="s">
        <v>45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s="7" customFormat="1" x14ac:dyDescent="0.3"/>
    <row r="39" spans="1:13" s="7" customFormat="1" x14ac:dyDescent="0.3"/>
    <row r="40" spans="1:13" s="7" customFormat="1" x14ac:dyDescent="0.3"/>
    <row r="41" spans="1:13" s="7" customFormat="1" x14ac:dyDescent="0.3"/>
    <row r="42" spans="1:13" s="7" customFormat="1" x14ac:dyDescent="0.3"/>
    <row r="43" spans="1:13" s="7" customFormat="1" x14ac:dyDescent="0.3"/>
    <row r="44" spans="1:13" s="7" customFormat="1" x14ac:dyDescent="0.3"/>
    <row r="45" spans="1:13" s="7" customFormat="1" x14ac:dyDescent="0.3"/>
    <row r="46" spans="1:13" s="7" customFormat="1" x14ac:dyDescent="0.3"/>
    <row r="47" spans="1:13" s="7" customFormat="1" x14ac:dyDescent="0.3"/>
    <row r="48" spans="1:13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  <row r="97" s="7" customFormat="1" x14ac:dyDescent="0.3"/>
    <row r="98" s="7" customFormat="1" x14ac:dyDescent="0.3"/>
    <row r="99" s="7" customFormat="1" x14ac:dyDescent="0.3"/>
    <row r="100" s="7" customFormat="1" x14ac:dyDescent="0.3"/>
    <row r="101" s="7" customFormat="1" x14ac:dyDescent="0.3"/>
    <row r="102" s="7" customFormat="1" x14ac:dyDescent="0.3"/>
    <row r="103" s="7" customFormat="1" x14ac:dyDescent="0.3"/>
    <row r="104" s="7" customFormat="1" x14ac:dyDescent="0.3"/>
    <row r="105" s="7" customFormat="1" x14ac:dyDescent="0.3"/>
    <row r="106" s="7" customFormat="1" x14ac:dyDescent="0.3"/>
    <row r="107" s="7" customFormat="1" x14ac:dyDescent="0.3"/>
    <row r="108" s="7" customFormat="1" x14ac:dyDescent="0.3"/>
    <row r="109" s="7" customFormat="1" x14ac:dyDescent="0.3"/>
    <row r="110" s="7" customFormat="1" x14ac:dyDescent="0.3"/>
    <row r="111" s="7" customFormat="1" x14ac:dyDescent="0.3"/>
    <row r="112" s="7" customFormat="1" x14ac:dyDescent="0.3"/>
    <row r="113" s="7" customFormat="1" x14ac:dyDescent="0.3"/>
    <row r="114" s="7" customFormat="1" x14ac:dyDescent="0.3"/>
    <row r="115" s="7" customFormat="1" x14ac:dyDescent="0.3"/>
    <row r="116" s="7" customFormat="1" x14ac:dyDescent="0.3"/>
    <row r="117" s="7" customFormat="1" x14ac:dyDescent="0.3"/>
    <row r="118" s="7" customFormat="1" x14ac:dyDescent="0.3"/>
    <row r="119" s="7" customFormat="1" x14ac:dyDescent="0.3"/>
    <row r="120" s="7" customFormat="1" x14ac:dyDescent="0.3"/>
    <row r="121" s="7" customFormat="1" x14ac:dyDescent="0.3"/>
    <row r="122" s="7" customFormat="1" x14ac:dyDescent="0.3"/>
    <row r="123" s="7" customFormat="1" x14ac:dyDescent="0.3"/>
    <row r="124" s="7" customFormat="1" x14ac:dyDescent="0.3"/>
    <row r="125" s="7" customFormat="1" x14ac:dyDescent="0.3"/>
    <row r="126" s="7" customFormat="1" x14ac:dyDescent="0.3"/>
    <row r="127" s="7" customFormat="1" x14ac:dyDescent="0.3"/>
    <row r="128" s="7" customFormat="1" x14ac:dyDescent="0.3"/>
    <row r="129" s="7" customFormat="1" x14ac:dyDescent="0.3"/>
    <row r="130" s="7" customFormat="1" x14ac:dyDescent="0.3"/>
    <row r="131" s="7" customFormat="1" x14ac:dyDescent="0.3"/>
    <row r="132" s="7" customFormat="1" x14ac:dyDescent="0.3"/>
    <row r="133" s="7" customFormat="1" x14ac:dyDescent="0.3"/>
    <row r="134" s="7" customFormat="1" x14ac:dyDescent="0.3"/>
    <row r="135" s="7" customFormat="1" x14ac:dyDescent="0.3"/>
    <row r="136" s="7" customFormat="1" x14ac:dyDescent="0.3"/>
    <row r="137" s="7" customFormat="1" x14ac:dyDescent="0.3"/>
    <row r="138" s="7" customFormat="1" x14ac:dyDescent="0.3"/>
    <row r="139" s="7" customFormat="1" x14ac:dyDescent="0.3"/>
    <row r="140" s="7" customFormat="1" x14ac:dyDescent="0.3"/>
    <row r="141" s="7" customFormat="1" x14ac:dyDescent="0.3"/>
    <row r="142" s="7" customFormat="1" x14ac:dyDescent="0.3"/>
    <row r="143" s="7" customFormat="1" x14ac:dyDescent="0.3"/>
    <row r="144" s="7" customFormat="1" x14ac:dyDescent="0.3"/>
    <row r="145" s="7" customFormat="1" x14ac:dyDescent="0.3"/>
    <row r="146" s="7" customFormat="1" x14ac:dyDescent="0.3"/>
    <row r="147" s="7" customFormat="1" x14ac:dyDescent="0.3"/>
    <row r="148" s="7" customFormat="1" x14ac:dyDescent="0.3"/>
    <row r="149" s="7" customFormat="1" x14ac:dyDescent="0.3"/>
    <row r="150" s="7" customFormat="1" x14ac:dyDescent="0.3"/>
    <row r="151" s="7" customFormat="1" x14ac:dyDescent="0.3"/>
    <row r="152" s="7" customFormat="1" x14ac:dyDescent="0.3"/>
    <row r="153" s="7" customFormat="1" x14ac:dyDescent="0.3"/>
    <row r="154" s="7" customFormat="1" x14ac:dyDescent="0.3"/>
    <row r="155" s="7" customFormat="1" x14ac:dyDescent="0.3"/>
    <row r="156" s="7" customFormat="1" x14ac:dyDescent="0.3"/>
    <row r="157" s="7" customFormat="1" x14ac:dyDescent="0.3"/>
    <row r="158" s="7" customFormat="1" x14ac:dyDescent="0.3"/>
    <row r="159" s="7" customFormat="1" x14ac:dyDescent="0.3"/>
    <row r="160" s="7" customFormat="1" x14ac:dyDescent="0.3"/>
    <row r="161" s="7" customFormat="1" x14ac:dyDescent="0.3"/>
    <row r="162" s="7" customFormat="1" x14ac:dyDescent="0.3"/>
    <row r="163" s="7" customFormat="1" x14ac:dyDescent="0.3"/>
    <row r="164" s="7" customFormat="1" x14ac:dyDescent="0.3"/>
  </sheetData>
  <sheetProtection algorithmName="SHA-512" hashValue="8l7LtRba2gfuzT3FH8M/5H5ECb1wa9RwSsF/iCT2qbdchpXAO+pCyRj3+zeB2+bvp/UlSHQ4YhbnIYn5maIa3Q==" saltValue="VaR71GqVfpLFTAypKtB58A==" spinCount="100000" sheet="1" objects="1" scenarios="1"/>
  <mergeCells count="1">
    <mergeCell ref="B1:F1"/>
  </mergeCells>
  <phoneticPr fontId="17" type="noConversion"/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80"/>
  <sheetViews>
    <sheetView topLeftCell="A6" zoomScale="80" zoomScaleNormal="80" workbookViewId="0">
      <selection activeCell="D38" sqref="D38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3"/>
  </cols>
  <sheetData>
    <row r="1" spans="1:16" ht="23.4" x14ac:dyDescent="0.45">
      <c r="A1" s="35"/>
      <c r="B1" s="106" t="s">
        <v>74</v>
      </c>
      <c r="C1" s="10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4" x14ac:dyDescent="0.45">
      <c r="A2" s="86"/>
      <c r="B2" s="87"/>
      <c r="C2" s="88"/>
    </row>
    <row r="3" spans="1:16" ht="32.25" customHeight="1" x14ac:dyDescent="0.45">
      <c r="A3" s="36" t="s">
        <v>40</v>
      </c>
      <c r="B3" s="82" t="s">
        <v>88</v>
      </c>
      <c r="C3" s="3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27"/>
      <c r="B4" s="81" t="s">
        <v>1</v>
      </c>
      <c r="C4" s="39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8.8" x14ac:dyDescent="0.3">
      <c r="A5" s="84"/>
      <c r="B5" s="55" t="s">
        <v>30</v>
      </c>
      <c r="C5" s="8" t="s">
        <v>80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84"/>
      <c r="B6" s="55" t="s">
        <v>31</v>
      </c>
      <c r="C6" s="4" t="s">
        <v>66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84"/>
      <c r="B7" s="55" t="s">
        <v>32</v>
      </c>
      <c r="C7" s="4" t="s">
        <v>33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x14ac:dyDescent="0.35">
      <c r="A8" s="57"/>
      <c r="B8" s="83" t="s">
        <v>93</v>
      </c>
      <c r="C8" s="3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4">
      <c r="A9" s="43"/>
      <c r="B9" s="80" t="s">
        <v>72</v>
      </c>
      <c r="C9" s="9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4" x14ac:dyDescent="0.45">
      <c r="A11" s="36" t="s">
        <v>42</v>
      </c>
      <c r="B11" s="82" t="s">
        <v>86</v>
      </c>
      <c r="C11" s="3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27"/>
      <c r="B12" s="81" t="s">
        <v>1</v>
      </c>
      <c r="C12" s="39" t="s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8.8" x14ac:dyDescent="0.3">
      <c r="A13" s="84"/>
      <c r="B13" s="55" t="s">
        <v>30</v>
      </c>
      <c r="C13" s="8" t="s">
        <v>87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84"/>
      <c r="B14" s="55" t="s">
        <v>31</v>
      </c>
      <c r="C14" s="4" t="s">
        <v>66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84"/>
      <c r="B15" s="55" t="s">
        <v>32</v>
      </c>
      <c r="C15" s="4" t="s">
        <v>33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8" x14ac:dyDescent="0.35">
      <c r="A16" s="57"/>
      <c r="B16" s="83" t="s">
        <v>94</v>
      </c>
      <c r="C16" s="3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1" x14ac:dyDescent="0.4">
      <c r="A17" s="43"/>
      <c r="B17" s="80" t="s">
        <v>72</v>
      </c>
      <c r="C17" s="9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3.4" x14ac:dyDescent="0.45">
      <c r="A19" s="36" t="s">
        <v>84</v>
      </c>
      <c r="B19" s="82" t="s">
        <v>73</v>
      </c>
      <c r="C19" s="3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27"/>
      <c r="B20" s="81" t="s">
        <v>1</v>
      </c>
      <c r="C20" s="39" t="s">
        <v>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8.8" x14ac:dyDescent="0.3">
      <c r="A21" s="84"/>
      <c r="B21" s="55" t="s">
        <v>30</v>
      </c>
      <c r="C21" s="8" t="s">
        <v>79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84"/>
      <c r="B22" s="55" t="s">
        <v>32</v>
      </c>
      <c r="C22" s="4" t="s">
        <v>33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8" x14ac:dyDescent="0.35">
      <c r="A23" s="57"/>
      <c r="B23" s="83" t="s">
        <v>95</v>
      </c>
      <c r="C23" s="3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21" x14ac:dyDescent="0.4">
      <c r="A24" s="43"/>
      <c r="B24" s="80" t="s">
        <v>72</v>
      </c>
      <c r="C24" s="9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3.4" x14ac:dyDescent="0.45">
      <c r="A26" s="36" t="s">
        <v>89</v>
      </c>
      <c r="B26" s="82" t="s">
        <v>91</v>
      </c>
      <c r="C26" s="3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27"/>
      <c r="B27" s="81" t="s">
        <v>1</v>
      </c>
      <c r="C27" s="39" t="s">
        <v>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8.8" x14ac:dyDescent="0.3">
      <c r="A28" s="84"/>
      <c r="B28" s="55" t="s">
        <v>30</v>
      </c>
      <c r="C28" s="8" t="s">
        <v>92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" x14ac:dyDescent="0.35">
      <c r="A29" s="57"/>
      <c r="B29" s="83" t="s">
        <v>96</v>
      </c>
      <c r="C29" s="3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1" x14ac:dyDescent="0.4">
      <c r="A30" s="43"/>
      <c r="B30" s="80" t="s">
        <v>72</v>
      </c>
      <c r="C30" s="9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23.4" x14ac:dyDescent="0.45">
      <c r="A32" s="44" t="s">
        <v>90</v>
      </c>
      <c r="B32" s="45" t="s">
        <v>46</v>
      </c>
      <c r="C32" s="4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27"/>
      <c r="B33" s="47" t="s">
        <v>1</v>
      </c>
      <c r="C33" s="48" t="s">
        <v>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85"/>
      <c r="B34" t="s">
        <v>3</v>
      </c>
      <c r="C34" s="11" t="s">
        <v>34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85"/>
      <c r="B35" s="56" t="s">
        <v>4</v>
      </c>
      <c r="C35" s="5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85"/>
      <c r="B36" s="56" t="s">
        <v>36</v>
      </c>
      <c r="C36" s="5" t="s">
        <v>47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85"/>
      <c r="B37" s="56" t="s">
        <v>5</v>
      </c>
      <c r="C37" s="5" t="s">
        <v>37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28.8" x14ac:dyDescent="0.3">
      <c r="A38" s="85"/>
      <c r="B38" s="56" t="s">
        <v>6</v>
      </c>
      <c r="C38" s="6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85"/>
      <c r="B39" s="56" t="s">
        <v>7</v>
      </c>
      <c r="C39" s="5" t="s">
        <v>48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" x14ac:dyDescent="0.35">
      <c r="A40" s="57"/>
      <c r="B40" s="83" t="s">
        <v>8</v>
      </c>
      <c r="C40" s="4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23.4" x14ac:dyDescent="0.45">
      <c r="A41" s="43"/>
      <c r="B41" s="80" t="s">
        <v>107</v>
      </c>
      <c r="C41" s="8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 t="s">
        <v>39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33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3">
      <c r="A78" s="3"/>
      <c r="B78" s="3"/>
      <c r="C78" s="3"/>
    </row>
    <row r="79" spans="1:16" x14ac:dyDescent="0.3">
      <c r="A79" s="3"/>
      <c r="B79" s="3"/>
      <c r="C79" s="3"/>
    </row>
    <row r="80" spans="1:16" x14ac:dyDescent="0.3">
      <c r="A80" s="3"/>
      <c r="B80" s="3"/>
      <c r="C80" s="3"/>
    </row>
  </sheetData>
  <sheetProtection algorithmName="SHA-512" hashValue="dzxnVTe2hprnM3TKwwkcIzG9aFoK/blMfak2CRtoTVeLxiNwxOapzCRJ8kJ89T2ctt7M0rh83iR6gOzFpei9bw==" saltValue="aIu9N9CLpYUYDOso5eKkMw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16" sqref="B16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5"/>
      <c r="B1" s="79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86"/>
      <c r="B2" s="87"/>
    </row>
    <row r="3" spans="1:15" ht="23.4" x14ac:dyDescent="0.45">
      <c r="A3" s="44" t="s">
        <v>41</v>
      </c>
      <c r="B3" s="91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43.2" x14ac:dyDescent="0.3">
      <c r="A4" s="40"/>
      <c r="B4" s="59" t="s">
        <v>69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0"/>
      <c r="B5" s="8" t="s">
        <v>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0"/>
      <c r="B6" s="92" t="s">
        <v>107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2"/>
      <c r="B7" s="9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nfXKlJY5k7l6cr3giAhpZOvMpb4wtyBrRH5FgSm+iQ6cgXv0ofpI52cfv43KwgoXdxAIleVogkW2rPAllWh9Gg==" saltValue="EMS/ZF2i+uSVjeihohHTW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CFAA-3CD0-49CB-97E8-A09EF84FFD5E}">
  <sheetPr>
    <tabColor rgb="FFC2E76B"/>
  </sheetPr>
  <dimension ref="A1:AT116"/>
  <sheetViews>
    <sheetView zoomScale="80" zoomScaleNormal="80" workbookViewId="0">
      <selection activeCell="C17" sqref="C17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8.88671875" style="3"/>
  </cols>
  <sheetData>
    <row r="1" spans="1:15" ht="23.4" x14ac:dyDescent="0.45">
      <c r="A1" s="35"/>
      <c r="B1" s="79" t="s">
        <v>102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86"/>
      <c r="B2" s="87"/>
    </row>
    <row r="3" spans="1:15" ht="23.4" x14ac:dyDescent="0.45">
      <c r="A3" s="44" t="s">
        <v>103</v>
      </c>
      <c r="B3" s="91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43.2" x14ac:dyDescent="0.3">
      <c r="A4" s="40"/>
      <c r="B4" s="59" t="s">
        <v>104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0"/>
      <c r="B5" s="8" t="s">
        <v>105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0"/>
      <c r="B6" s="92" t="s">
        <v>72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2"/>
      <c r="B7" s="9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y/l/XECA6hMA6U8/x0caiEPndlUXFFt08l/eGT9MUiTyDH5MFeCIWZSgy+z/w3HH0t8LJhNFTicGktKue32czQ==" saltValue="L70VZNgNIvq/HFsrD2TRL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E30" sqref="E30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08" t="s">
        <v>55</v>
      </c>
      <c r="B1" s="109"/>
      <c r="C1" s="109"/>
      <c r="D1" s="109"/>
      <c r="E1" s="109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5" customFormat="1" ht="15.6" x14ac:dyDescent="0.3">
      <c r="A3" s="61" t="s">
        <v>43</v>
      </c>
      <c r="B3" s="62" t="s">
        <v>55</v>
      </c>
      <c r="C3" s="63" t="s">
        <v>56</v>
      </c>
      <c r="D3" s="63" t="s">
        <v>57</v>
      </c>
      <c r="E3" s="63" t="s">
        <v>58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</row>
    <row r="4" spans="1:41" x14ac:dyDescent="0.3">
      <c r="A4" s="37"/>
      <c r="B4" s="59" t="s">
        <v>59</v>
      </c>
      <c r="C4" s="5">
        <v>50</v>
      </c>
      <c r="D4" s="66"/>
      <c r="E4" s="95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37"/>
      <c r="B5" s="59" t="s">
        <v>60</v>
      </c>
      <c r="C5" s="5">
        <v>50</v>
      </c>
      <c r="D5" s="66"/>
      <c r="E5" s="95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37"/>
      <c r="B6" s="28"/>
      <c r="C6" s="63" t="s">
        <v>61</v>
      </c>
      <c r="D6" s="28" t="s">
        <v>0</v>
      </c>
      <c r="E6" s="67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37"/>
      <c r="B7" s="8" t="s">
        <v>62</v>
      </c>
      <c r="C7" s="98">
        <v>5000</v>
      </c>
      <c r="D7" s="68"/>
      <c r="E7" s="96">
        <f>SUM(C7*D7)+C7</f>
        <v>5000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28" t="s">
        <v>9</v>
      </c>
      <c r="E8" s="69">
        <f>SUM(E4:E7)</f>
        <v>5000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eWNyvcS4HHkGOgtrCk7lbiXmgyzOH6JWJbsUpsu+rccdHKhANuzQd4FsR5JxqK3gDI31lxUcJ2FS/7A4mo83Ww==" saltValue="5fG15s9XEWK/2hfE+dYnHw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10"/>
  <sheetViews>
    <sheetView tabSelected="1" zoomScale="90" zoomScaleNormal="90" workbookViewId="0">
      <pane ySplit="2" topLeftCell="A3" activePane="bottomLeft" state="frozen"/>
      <selection activeCell="A39" sqref="A39"/>
      <selection pane="bottomLeft" activeCell="F30" sqref="F30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08" t="s">
        <v>78</v>
      </c>
      <c r="B1" s="109"/>
      <c r="C1" s="109"/>
      <c r="D1" s="109"/>
      <c r="E1" s="109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65" customFormat="1" ht="15.6" x14ac:dyDescent="0.3">
      <c r="A3" s="61" t="s">
        <v>44</v>
      </c>
      <c r="B3" s="62" t="s">
        <v>63</v>
      </c>
      <c r="C3" s="63" t="s">
        <v>64</v>
      </c>
      <c r="D3" s="63" t="s">
        <v>65</v>
      </c>
      <c r="E3" s="63" t="s">
        <v>58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</row>
    <row r="4" spans="1:41" x14ac:dyDescent="0.3">
      <c r="A4" s="37"/>
      <c r="B4" s="70" t="s">
        <v>71</v>
      </c>
      <c r="C4" s="99">
        <v>50</v>
      </c>
      <c r="D4" s="71"/>
      <c r="E4" s="97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1"/>
      <c r="B5" s="8" t="s">
        <v>85</v>
      </c>
      <c r="C5" s="100">
        <v>50</v>
      </c>
      <c r="D5" s="66"/>
      <c r="E5" s="97">
        <f t="shared" ref="E5:E7" si="0"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102"/>
      <c r="B6" s="103" t="s">
        <v>77</v>
      </c>
      <c r="C6" s="99">
        <v>50</v>
      </c>
      <c r="D6" s="71"/>
      <c r="E6" s="97">
        <f t="shared" si="0"/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41"/>
      <c r="B7" s="8" t="s">
        <v>112</v>
      </c>
      <c r="C7" s="100">
        <v>50</v>
      </c>
      <c r="D7" s="66"/>
      <c r="E7" s="97">
        <f t="shared" si="0"/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s="3" customFormat="1" x14ac:dyDescent="0.3">
      <c r="D8" s="77" t="s">
        <v>58</v>
      </c>
      <c r="E8" s="78">
        <f>SUM(E4:E7)</f>
        <v>0</v>
      </c>
    </row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FftRqow/PG9eSHiwAQQRPu7QPuyDzgF8/ttwoLyBIFiYvLUYJV0hnHytOt+foIObQSafIZ3Ol2CXc9grnKOHmA==" saltValue="bRVrMypktPwpv9gZAriXz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Basisgegevens</vt:lpstr>
      <vt:lpstr>Totaalblad</vt:lpstr>
      <vt:lpstr>1. Apple</vt:lpstr>
      <vt:lpstr>2a. Accessoires overige</vt:lpstr>
      <vt:lpstr>2b. Accessoires Apple</vt:lpstr>
      <vt:lpstr>3. Reparatietarieven</vt:lpstr>
      <vt:lpstr>4.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2024-02-28T10:49:24Z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