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BUNoordNIC/Gedeelde documenten/General/0. PROJECTEN/Ichthus college/2022/EA- Schoonmaak/06 Nota van inlichtingen/"/>
    </mc:Choice>
  </mc:AlternateContent>
  <xr:revisionPtr revIDLastSave="105" documentId="8_{DF492E14-57A6-4033-881C-34E10189EAC6}" xr6:coauthVersionLast="47" xr6:coauthVersionMax="47" xr10:uidLastSave="{81BA18C7-5EB6-4141-9D4C-488D3310EA64}"/>
  <bookViews>
    <workbookView xWindow="-120" yWindow="-120" windowWidth="29040" windowHeight="15840" tabRatio="710" xr2:uid="{00000000-000D-0000-FFFF-FFFF00000000}"/>
  </bookViews>
  <sheets>
    <sheet name="Inschrijfblad Schoonmaak" sheetId="18" r:id="rId1"/>
    <sheet name="Invulblad reguliere schoonmaak" sheetId="11" r:id="rId2"/>
    <sheet name="Afroepprijzen schoonmaak" sheetId="17" r:id="rId3"/>
    <sheet name="Sanitaire supplies" sheetId="15" r:id="rId4"/>
    <sheet name="Glasbewassing" sheetId="19" r:id="rId5"/>
    <sheet name="Totalen Ruimtestaat" sheetId="2" r:id="rId6"/>
    <sheet name="Gebouw A" sheetId="4" r:id="rId7"/>
    <sheet name="Gebouw B" sheetId="8" r:id="rId8"/>
    <sheet name="Gebouw D" sheetId="10" r:id="rId9"/>
    <sheet name="Blad4" sheetId="14" r:id="rId10"/>
    <sheet name="ABD" sheetId="13" r:id="rId11"/>
  </sheets>
  <definedNames>
    <definedName name="_xlnm._FilterDatabase" localSheetId="10" hidden="1">ABD!$A$1:$R$270</definedName>
    <definedName name="_xlnm._FilterDatabase" localSheetId="6" hidden="1">'Gebouw A'!$B$23:$N$174</definedName>
    <definedName name="_xlnm._FilterDatabase" localSheetId="8" hidden="1">'Gebouw D'!$A$24:$P$46</definedName>
    <definedName name="_xlnm.Print_Titles" localSheetId="6">'Gebouw A'!$22:$23</definedName>
    <definedName name="_xlnm.Print_Titles" localSheetId="7">'Gebouw B'!$22:$22</definedName>
  </definedNames>
  <calcPr calcId="191029"/>
  <pivotCaches>
    <pivotCache cacheId="0" r:id="rId1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9" l="1"/>
  <c r="C29" i="11"/>
  <c r="C28" i="11"/>
  <c r="B28" i="11"/>
  <c r="B4" i="18"/>
  <c r="B22" i="15"/>
  <c r="E19" i="15"/>
  <c r="E13" i="15"/>
  <c r="E14" i="15"/>
  <c r="E15" i="15"/>
  <c r="E16" i="15"/>
  <c r="E17" i="15"/>
  <c r="E18" i="15"/>
  <c r="E12" i="15"/>
  <c r="E7" i="15"/>
  <c r="E10" i="15"/>
  <c r="E9" i="15"/>
  <c r="E4" i="15"/>
  <c r="E5" i="15"/>
  <c r="E6" i="15"/>
  <c r="E8" i="15"/>
  <c r="E3" i="15"/>
  <c r="D8" i="19"/>
  <c r="C8" i="19"/>
  <c r="B8" i="19"/>
  <c r="G5" i="2"/>
  <c r="D5" i="2"/>
  <c r="K6" i="11"/>
  <c r="K9" i="11"/>
  <c r="C37" i="11"/>
  <c r="G37" i="11"/>
  <c r="J35" i="11"/>
  <c r="J31" i="11"/>
  <c r="J30" i="11"/>
  <c r="J37" i="11" s="1"/>
  <c r="I28" i="11"/>
  <c r="I37" i="11" s="1"/>
  <c r="H32" i="11"/>
  <c r="H33" i="11"/>
  <c r="H29" i="11"/>
  <c r="H28" i="11"/>
  <c r="F30" i="11"/>
  <c r="F32" i="11"/>
  <c r="F28" i="11"/>
  <c r="F37" i="11" s="1"/>
  <c r="E35" i="11"/>
  <c r="E32" i="11"/>
  <c r="E37" i="11" s="1"/>
  <c r="D35" i="11"/>
  <c r="D29" i="11"/>
  <c r="D30" i="11"/>
  <c r="D31" i="11"/>
  <c r="D32" i="11"/>
  <c r="D33" i="11"/>
  <c r="D28" i="11"/>
  <c r="D37" i="11" s="1"/>
  <c r="B29" i="11"/>
  <c r="B37" i="11"/>
  <c r="B5" i="18" l="1"/>
  <c r="B6" i="18" s="1"/>
  <c r="H37" i="11"/>
  <c r="B39" i="11" s="1"/>
  <c r="B3" i="18" s="1"/>
  <c r="C27" i="2" l="1"/>
  <c r="C28" i="2"/>
  <c r="O144" i="4"/>
  <c r="O142" i="4"/>
  <c r="O118" i="4"/>
  <c r="O108" i="4"/>
  <c r="O104" i="4"/>
  <c r="J16" i="2"/>
  <c r="E25" i="2"/>
  <c r="E27" i="2"/>
  <c r="E28" i="2"/>
  <c r="E22" i="2"/>
  <c r="D27" i="2"/>
  <c r="D28" i="2"/>
  <c r="E47" i="10"/>
  <c r="B16" i="2" s="1"/>
  <c r="F47" i="10"/>
  <c r="C16" i="2" s="1"/>
  <c r="G47" i="10"/>
  <c r="D16" i="2" s="1"/>
  <c r="H47" i="10"/>
  <c r="E16" i="2" s="1"/>
  <c r="I47" i="10"/>
  <c r="F16" i="2" s="1"/>
  <c r="J47" i="10"/>
  <c r="G16" i="2" s="1"/>
  <c r="K47" i="10"/>
  <c r="H16" i="2" s="1"/>
  <c r="L47" i="10"/>
  <c r="I16" i="2" s="1"/>
  <c r="M47" i="10"/>
  <c r="P40" i="10"/>
  <c r="P42" i="10"/>
  <c r="P43" i="10"/>
  <c r="P44" i="10"/>
  <c r="P45" i="10"/>
  <c r="P46" i="10"/>
  <c r="P31" i="10"/>
  <c r="P33" i="10"/>
  <c r="P38" i="10"/>
  <c r="P28" i="10"/>
  <c r="N28" i="10"/>
  <c r="E23" i="2" s="1"/>
  <c r="N29" i="10"/>
  <c r="P29" i="10" s="1"/>
  <c r="N30" i="10"/>
  <c r="P30" i="10" s="1"/>
  <c r="N31" i="10"/>
  <c r="N32" i="10"/>
  <c r="P32" i="10" s="1"/>
  <c r="N33" i="10"/>
  <c r="N34" i="10"/>
  <c r="E26" i="2" s="1"/>
  <c r="N35" i="10"/>
  <c r="P35" i="10" s="1"/>
  <c r="N36" i="10"/>
  <c r="E24" i="2" s="1"/>
  <c r="N37" i="10"/>
  <c r="E29" i="2" s="1"/>
  <c r="N38" i="10"/>
  <c r="N39" i="10"/>
  <c r="P39" i="10" s="1"/>
  <c r="N40" i="10"/>
  <c r="N41" i="10"/>
  <c r="P41" i="10" s="1"/>
  <c r="N42" i="10"/>
  <c r="N43" i="10"/>
  <c r="N44" i="10"/>
  <c r="N45" i="10"/>
  <c r="N46" i="10"/>
  <c r="N27" i="10"/>
  <c r="O27" i="10" s="1"/>
  <c r="N26" i="10"/>
  <c r="P26" i="10" s="1"/>
  <c r="O192" i="8"/>
  <c r="F192" i="8"/>
  <c r="G192" i="8"/>
  <c r="H192" i="8"/>
  <c r="I192" i="8"/>
  <c r="J192" i="8"/>
  <c r="K192" i="8"/>
  <c r="L192" i="8"/>
  <c r="M192" i="8"/>
  <c r="E192" i="8"/>
  <c r="O187" i="8"/>
  <c r="P189" i="8"/>
  <c r="P190" i="8"/>
  <c r="P191" i="8"/>
  <c r="P188" i="8"/>
  <c r="P186" i="8"/>
  <c r="P185" i="8"/>
  <c r="P159" i="8"/>
  <c r="P160" i="8"/>
  <c r="P161" i="8"/>
  <c r="P162" i="8"/>
  <c r="P163" i="8"/>
  <c r="P164" i="8"/>
  <c r="P165" i="8"/>
  <c r="P166" i="8"/>
  <c r="P167" i="8"/>
  <c r="P168" i="8"/>
  <c r="P169" i="8"/>
  <c r="P170" i="8"/>
  <c r="P171" i="8"/>
  <c r="P172" i="8"/>
  <c r="P173" i="8"/>
  <c r="P174" i="8"/>
  <c r="P175" i="8"/>
  <c r="P176" i="8"/>
  <c r="P177" i="8"/>
  <c r="P178" i="8"/>
  <c r="P179" i="8"/>
  <c r="P180" i="8"/>
  <c r="P181" i="8"/>
  <c r="P182" i="8"/>
  <c r="P183" i="8"/>
  <c r="P158" i="8"/>
  <c r="O157" i="8"/>
  <c r="O156" i="8"/>
  <c r="P155" i="8"/>
  <c r="P154" i="8"/>
  <c r="P153" i="8"/>
  <c r="N186" i="8"/>
  <c r="N187" i="8"/>
  <c r="N188" i="8"/>
  <c r="N189" i="8"/>
  <c r="N190" i="8"/>
  <c r="N191" i="8"/>
  <c r="N185" i="8"/>
  <c r="N155" i="8"/>
  <c r="N156" i="8"/>
  <c r="N157" i="8"/>
  <c r="N158" i="8"/>
  <c r="N159" i="8"/>
  <c r="N160" i="8"/>
  <c r="N161" i="8"/>
  <c r="N162" i="8"/>
  <c r="N163" i="8"/>
  <c r="N164" i="8"/>
  <c r="N165" i="8"/>
  <c r="N166" i="8"/>
  <c r="N167" i="8"/>
  <c r="N168" i="8"/>
  <c r="N169" i="8"/>
  <c r="N170" i="8"/>
  <c r="N171" i="8"/>
  <c r="N172" i="8"/>
  <c r="N173" i="8"/>
  <c r="N174" i="8"/>
  <c r="N175" i="8"/>
  <c r="N176" i="8"/>
  <c r="N177" i="8"/>
  <c r="N178" i="8"/>
  <c r="N179" i="8"/>
  <c r="N180" i="8"/>
  <c r="N181" i="8"/>
  <c r="N182" i="8"/>
  <c r="N183" i="8"/>
  <c r="N154" i="8"/>
  <c r="N153" i="8"/>
  <c r="F149" i="8"/>
  <c r="G149" i="8"/>
  <c r="H149" i="8"/>
  <c r="I149" i="8"/>
  <c r="J149" i="8"/>
  <c r="K149" i="8"/>
  <c r="L149" i="8"/>
  <c r="M149" i="8"/>
  <c r="P132" i="8"/>
  <c r="P133" i="8"/>
  <c r="P135" i="8"/>
  <c r="P140" i="8"/>
  <c r="P141" i="8"/>
  <c r="P142" i="8"/>
  <c r="P143" i="8"/>
  <c r="P148" i="8"/>
  <c r="P128" i="8"/>
  <c r="O127" i="8"/>
  <c r="P110" i="8"/>
  <c r="N97" i="8"/>
  <c r="O97" i="8" s="1"/>
  <c r="O149" i="8" s="1"/>
  <c r="N98" i="8"/>
  <c r="P98" i="8" s="1"/>
  <c r="N99" i="8"/>
  <c r="P99" i="8" s="1"/>
  <c r="N100" i="8"/>
  <c r="P100" i="8" s="1"/>
  <c r="N101" i="8"/>
  <c r="P101" i="8" s="1"/>
  <c r="N102" i="8"/>
  <c r="P102" i="8" s="1"/>
  <c r="N103" i="8"/>
  <c r="P103" i="8" s="1"/>
  <c r="N104" i="8"/>
  <c r="P104" i="8" s="1"/>
  <c r="N105" i="8"/>
  <c r="P105" i="8" s="1"/>
  <c r="N106" i="8"/>
  <c r="P106" i="8" s="1"/>
  <c r="N107" i="8"/>
  <c r="P107" i="8" s="1"/>
  <c r="N108" i="8"/>
  <c r="P108" i="8" s="1"/>
  <c r="N109" i="8"/>
  <c r="P109" i="8" s="1"/>
  <c r="N110" i="8"/>
  <c r="N111" i="8"/>
  <c r="P111" i="8" s="1"/>
  <c r="N112" i="8"/>
  <c r="P112" i="8" s="1"/>
  <c r="N113" i="8"/>
  <c r="P113" i="8" s="1"/>
  <c r="N114" i="8"/>
  <c r="P114" i="8" s="1"/>
  <c r="N115" i="8"/>
  <c r="P115" i="8" s="1"/>
  <c r="N116" i="8"/>
  <c r="P116" i="8" s="1"/>
  <c r="N117" i="8"/>
  <c r="P117" i="8" s="1"/>
  <c r="N118" i="8"/>
  <c r="P118" i="8" s="1"/>
  <c r="N119" i="8"/>
  <c r="P119" i="8" s="1"/>
  <c r="N120" i="8"/>
  <c r="P120" i="8" s="1"/>
  <c r="N121" i="8"/>
  <c r="P121" i="8" s="1"/>
  <c r="N122" i="8"/>
  <c r="P122" i="8" s="1"/>
  <c r="N123" i="8"/>
  <c r="P123" i="8" s="1"/>
  <c r="N124" i="8"/>
  <c r="P124" i="8" s="1"/>
  <c r="N125" i="8"/>
  <c r="P125" i="8" s="1"/>
  <c r="N126" i="8"/>
  <c r="P126" i="8" s="1"/>
  <c r="N127" i="8"/>
  <c r="N128" i="8"/>
  <c r="N129" i="8"/>
  <c r="P129" i="8" s="1"/>
  <c r="N130" i="8"/>
  <c r="P130" i="8" s="1"/>
  <c r="N131" i="8"/>
  <c r="P131" i="8" s="1"/>
  <c r="N132" i="8"/>
  <c r="N133" i="8"/>
  <c r="N134" i="8"/>
  <c r="P134" i="8" s="1"/>
  <c r="N135" i="8"/>
  <c r="N136" i="8"/>
  <c r="P136" i="8" s="1"/>
  <c r="N137" i="8"/>
  <c r="P137" i="8" s="1"/>
  <c r="N138" i="8"/>
  <c r="P138" i="8" s="1"/>
  <c r="N139" i="8"/>
  <c r="P139" i="8" s="1"/>
  <c r="N140" i="8"/>
  <c r="N141" i="8"/>
  <c r="N142" i="8"/>
  <c r="N143" i="8"/>
  <c r="N144" i="8"/>
  <c r="P144" i="8" s="1"/>
  <c r="N145" i="8"/>
  <c r="P145" i="8" s="1"/>
  <c r="N146" i="8"/>
  <c r="P146" i="8" s="1"/>
  <c r="N147" i="8"/>
  <c r="P147" i="8" s="1"/>
  <c r="N148" i="8"/>
  <c r="N96" i="8"/>
  <c r="P96" i="8"/>
  <c r="E87" i="8"/>
  <c r="N84" i="8"/>
  <c r="P84" i="8" s="1"/>
  <c r="N149" i="4"/>
  <c r="P149" i="4" s="1"/>
  <c r="N83" i="8"/>
  <c r="P83" i="8" s="1"/>
  <c r="P79" i="8"/>
  <c r="N82" i="8"/>
  <c r="P82" i="8" s="1"/>
  <c r="N81" i="8"/>
  <c r="P81" i="8" s="1"/>
  <c r="N80" i="8"/>
  <c r="O80" i="8" s="1"/>
  <c r="N79" i="8"/>
  <c r="N78" i="8"/>
  <c r="P78" i="8" s="1"/>
  <c r="N77" i="8"/>
  <c r="P77" i="8" s="1"/>
  <c r="N76" i="8"/>
  <c r="P76" i="8" s="1"/>
  <c r="N75" i="8"/>
  <c r="P75" i="8" s="1"/>
  <c r="N74" i="8"/>
  <c r="P74" i="8" s="1"/>
  <c r="N73" i="8"/>
  <c r="O73" i="8" s="1"/>
  <c r="N72" i="8"/>
  <c r="P72" i="8" s="1"/>
  <c r="N71" i="8"/>
  <c r="P71" i="8" s="1"/>
  <c r="N70" i="8"/>
  <c r="P70" i="8" s="1"/>
  <c r="N69" i="8"/>
  <c r="P69" i="8" s="1"/>
  <c r="N68" i="8"/>
  <c r="P68" i="8" s="1"/>
  <c r="N67" i="8"/>
  <c r="O67" i="8" s="1"/>
  <c r="N66" i="8"/>
  <c r="P66" i="8" s="1"/>
  <c r="N65" i="8"/>
  <c r="P65" i="8" s="1"/>
  <c r="N64" i="8"/>
  <c r="P64" i="8" s="1"/>
  <c r="N63" i="8"/>
  <c r="P63" i="8" s="1"/>
  <c r="N62" i="8"/>
  <c r="P62" i="8" s="1"/>
  <c r="N61" i="8"/>
  <c r="P61" i="8" s="1"/>
  <c r="N60" i="8"/>
  <c r="P60" i="8" s="1"/>
  <c r="N59" i="8"/>
  <c r="P59" i="8" s="1"/>
  <c r="N58" i="8"/>
  <c r="P58" i="8" s="1"/>
  <c r="N57" i="8"/>
  <c r="P57" i="8" s="1"/>
  <c r="N56" i="8"/>
  <c r="O56" i="8" s="1"/>
  <c r="N55" i="8"/>
  <c r="O55" i="8" s="1"/>
  <c r="N54" i="8"/>
  <c r="P54" i="8" s="1"/>
  <c r="N53" i="8"/>
  <c r="O53" i="8" s="1"/>
  <c r="N52" i="8"/>
  <c r="O52" i="8" s="1"/>
  <c r="N51" i="8"/>
  <c r="N50" i="8"/>
  <c r="O50" i="8" s="1"/>
  <c r="N49" i="8"/>
  <c r="P49" i="8" s="1"/>
  <c r="N48" i="8"/>
  <c r="O48" i="8" s="1"/>
  <c r="N47" i="8"/>
  <c r="P47" i="8" s="1"/>
  <c r="N46" i="8"/>
  <c r="P46" i="8" s="1"/>
  <c r="N45" i="8"/>
  <c r="P45" i="8" s="1"/>
  <c r="N44" i="8"/>
  <c r="O44" i="8" s="1"/>
  <c r="N43" i="8"/>
  <c r="P43" i="8" s="1"/>
  <c r="N42" i="8"/>
  <c r="P42" i="8" s="1"/>
  <c r="N41" i="8"/>
  <c r="P41" i="8" s="1"/>
  <c r="N40" i="8"/>
  <c r="O40" i="8" s="1"/>
  <c r="N39" i="8"/>
  <c r="P39" i="8" s="1"/>
  <c r="N38" i="8"/>
  <c r="P38" i="8" s="1"/>
  <c r="N37" i="8"/>
  <c r="O37" i="8" s="1"/>
  <c r="N36" i="8"/>
  <c r="O36" i="8" s="1"/>
  <c r="N35" i="8"/>
  <c r="O35" i="8" s="1"/>
  <c r="N34" i="8"/>
  <c r="O34" i="8" s="1"/>
  <c r="N33" i="8"/>
  <c r="P33" i="8" s="1"/>
  <c r="N32" i="8"/>
  <c r="O32" i="8" s="1"/>
  <c r="N31" i="8"/>
  <c r="P31" i="8" s="1"/>
  <c r="N30" i="8"/>
  <c r="P30" i="8" s="1"/>
  <c r="N29" i="8"/>
  <c r="N28" i="8"/>
  <c r="P28" i="8" s="1"/>
  <c r="N27" i="8"/>
  <c r="O27" i="8" s="1"/>
  <c r="N26" i="8"/>
  <c r="P26" i="8" s="1"/>
  <c r="N25" i="8"/>
  <c r="P25" i="8" s="1"/>
  <c r="N24" i="8"/>
  <c r="P24" i="8" s="1"/>
  <c r="M87" i="8"/>
  <c r="J15" i="2" s="1"/>
  <c r="G87" i="8"/>
  <c r="D15" i="2" s="1"/>
  <c r="F87" i="8"/>
  <c r="C15" i="2" s="1"/>
  <c r="H87" i="8"/>
  <c r="E15" i="2" s="1"/>
  <c r="I87" i="8"/>
  <c r="J87" i="8"/>
  <c r="K87" i="8"/>
  <c r="H15" i="2" s="1"/>
  <c r="L87" i="8"/>
  <c r="F174" i="4"/>
  <c r="G174" i="4"/>
  <c r="H174" i="4"/>
  <c r="I174" i="4"/>
  <c r="J174" i="4"/>
  <c r="K174" i="4"/>
  <c r="L174" i="4"/>
  <c r="M174" i="4"/>
  <c r="E174" i="4"/>
  <c r="N134" i="4"/>
  <c r="P134" i="4" s="1"/>
  <c r="N135" i="4"/>
  <c r="P135" i="4" s="1"/>
  <c r="N136" i="4"/>
  <c r="P136" i="4" s="1"/>
  <c r="N137" i="4"/>
  <c r="O137" i="4" s="1"/>
  <c r="N138" i="4"/>
  <c r="P138" i="4" s="1"/>
  <c r="N139" i="4"/>
  <c r="P139" i="4" s="1"/>
  <c r="N140" i="4"/>
  <c r="P140" i="4" s="1"/>
  <c r="N141" i="4"/>
  <c r="P141" i="4" s="1"/>
  <c r="N142" i="4"/>
  <c r="N143" i="4"/>
  <c r="P143" i="4" s="1"/>
  <c r="N144" i="4"/>
  <c r="N145" i="4"/>
  <c r="P145" i="4" s="1"/>
  <c r="N146" i="4"/>
  <c r="P146" i="4" s="1"/>
  <c r="N147" i="4"/>
  <c r="P147" i="4" s="1"/>
  <c r="N148" i="4"/>
  <c r="P148" i="4" s="1"/>
  <c r="N150" i="4"/>
  <c r="O150" i="4" s="1"/>
  <c r="N151" i="4"/>
  <c r="P151" i="4" s="1"/>
  <c r="N152" i="4"/>
  <c r="P152" i="4" s="1"/>
  <c r="N153" i="4"/>
  <c r="P153" i="4" s="1"/>
  <c r="N154" i="4"/>
  <c r="P154" i="4" s="1"/>
  <c r="N155" i="4"/>
  <c r="P155" i="4" s="1"/>
  <c r="N156" i="4"/>
  <c r="P156" i="4" s="1"/>
  <c r="N157" i="4"/>
  <c r="P157" i="4" s="1"/>
  <c r="N158" i="4"/>
  <c r="P158" i="4" s="1"/>
  <c r="N159" i="4"/>
  <c r="P159" i="4" s="1"/>
  <c r="N160" i="4"/>
  <c r="P160" i="4" s="1"/>
  <c r="N161" i="4"/>
  <c r="P161" i="4" s="1"/>
  <c r="N162" i="4"/>
  <c r="P162" i="4" s="1"/>
  <c r="N163" i="4"/>
  <c r="P163" i="4" s="1"/>
  <c r="N164" i="4"/>
  <c r="P164" i="4" s="1"/>
  <c r="N165" i="4"/>
  <c r="P165" i="4" s="1"/>
  <c r="N166" i="4"/>
  <c r="P166" i="4" s="1"/>
  <c r="N167" i="4"/>
  <c r="P167" i="4" s="1"/>
  <c r="N168" i="4"/>
  <c r="P168" i="4" s="1"/>
  <c r="N169" i="4"/>
  <c r="P169" i="4" s="1"/>
  <c r="N170" i="4"/>
  <c r="P170" i="4" s="1"/>
  <c r="N171" i="4"/>
  <c r="P171" i="4" s="1"/>
  <c r="N172" i="4"/>
  <c r="P172" i="4" s="1"/>
  <c r="N173" i="4"/>
  <c r="P173" i="4" s="1"/>
  <c r="N133" i="4"/>
  <c r="P133" i="4" s="1"/>
  <c r="N132" i="4"/>
  <c r="P132" i="4" s="1"/>
  <c r="F128" i="4"/>
  <c r="H128" i="4"/>
  <c r="I128" i="4"/>
  <c r="J128" i="4"/>
  <c r="K128" i="4"/>
  <c r="L128" i="4"/>
  <c r="M128" i="4"/>
  <c r="E128" i="4"/>
  <c r="N85" i="4"/>
  <c r="P85" i="4" s="1"/>
  <c r="N86" i="4"/>
  <c r="P86" i="4" s="1"/>
  <c r="N87" i="4"/>
  <c r="P87" i="4" s="1"/>
  <c r="N88" i="4"/>
  <c r="P88" i="4" s="1"/>
  <c r="N89" i="4"/>
  <c r="P89" i="4" s="1"/>
  <c r="N90" i="4"/>
  <c r="P90" i="4" s="1"/>
  <c r="N91" i="4"/>
  <c r="P91" i="4" s="1"/>
  <c r="N92" i="4"/>
  <c r="P92" i="4" s="1"/>
  <c r="N93" i="4"/>
  <c r="P93" i="4" s="1"/>
  <c r="N94" i="4"/>
  <c r="P94" i="4" s="1"/>
  <c r="N95" i="4"/>
  <c r="N96" i="4"/>
  <c r="P96" i="4" s="1"/>
  <c r="N97" i="4"/>
  <c r="P97" i="4" s="1"/>
  <c r="N98" i="4"/>
  <c r="P98" i="4" s="1"/>
  <c r="N99" i="4"/>
  <c r="P99" i="4" s="1"/>
  <c r="N100" i="4"/>
  <c r="O100" i="4" s="1"/>
  <c r="N101" i="4"/>
  <c r="P101" i="4" s="1"/>
  <c r="N102" i="4"/>
  <c r="P102" i="4" s="1"/>
  <c r="N103" i="4"/>
  <c r="P103" i="4" s="1"/>
  <c r="N104" i="4"/>
  <c r="N105" i="4"/>
  <c r="P105" i="4" s="1"/>
  <c r="N106" i="4"/>
  <c r="P106" i="4" s="1"/>
  <c r="N107" i="4"/>
  <c r="P107" i="4" s="1"/>
  <c r="N108" i="4"/>
  <c r="N109" i="4"/>
  <c r="P109" i="4" s="1"/>
  <c r="N110" i="4"/>
  <c r="P110" i="4" s="1"/>
  <c r="N111" i="4"/>
  <c r="P111" i="4" s="1"/>
  <c r="N112" i="4"/>
  <c r="P112" i="4" s="1"/>
  <c r="N113" i="4"/>
  <c r="P113" i="4" s="1"/>
  <c r="N115" i="4"/>
  <c r="P115" i="4" s="1"/>
  <c r="N116" i="4"/>
  <c r="P116" i="4" s="1"/>
  <c r="N117" i="4"/>
  <c r="P117" i="4" s="1"/>
  <c r="N118" i="4"/>
  <c r="N119" i="4"/>
  <c r="P119" i="4" s="1"/>
  <c r="N120" i="4"/>
  <c r="P120" i="4" s="1"/>
  <c r="N121" i="4"/>
  <c r="P121" i="4" s="1"/>
  <c r="N122" i="4"/>
  <c r="O122" i="4" s="1"/>
  <c r="N123" i="4"/>
  <c r="P123" i="4" s="1"/>
  <c r="N124" i="4"/>
  <c r="P124" i="4" s="1"/>
  <c r="N125" i="4"/>
  <c r="P125" i="4" s="1"/>
  <c r="N126" i="4"/>
  <c r="P126" i="4" s="1"/>
  <c r="N127" i="4"/>
  <c r="P127" i="4" s="1"/>
  <c r="N84" i="4"/>
  <c r="P84" i="4" s="1"/>
  <c r="M80" i="4"/>
  <c r="J14" i="2" s="1"/>
  <c r="L80" i="4"/>
  <c r="K80" i="4"/>
  <c r="J80" i="4"/>
  <c r="I80" i="4"/>
  <c r="H80" i="4"/>
  <c r="G80" i="4"/>
  <c r="F80" i="4"/>
  <c r="E80" i="4"/>
  <c r="N43" i="4"/>
  <c r="P43" i="4" s="1"/>
  <c r="N44" i="4"/>
  <c r="P44" i="4" s="1"/>
  <c r="N45" i="4"/>
  <c r="P45" i="4" s="1"/>
  <c r="N46" i="4"/>
  <c r="P46" i="4" s="1"/>
  <c r="N47" i="4"/>
  <c r="P47" i="4" s="1"/>
  <c r="N48" i="4"/>
  <c r="P48" i="4" s="1"/>
  <c r="N49" i="4"/>
  <c r="P49" i="4" s="1"/>
  <c r="N50" i="4"/>
  <c r="P50" i="4" s="1"/>
  <c r="N51" i="4"/>
  <c r="P51" i="4" s="1"/>
  <c r="N52" i="4"/>
  <c r="P52" i="4" s="1"/>
  <c r="N53" i="4"/>
  <c r="P53" i="4" s="1"/>
  <c r="N54" i="4"/>
  <c r="P54" i="4" s="1"/>
  <c r="N55" i="4"/>
  <c r="P55" i="4" s="1"/>
  <c r="N56" i="4"/>
  <c r="P56" i="4" s="1"/>
  <c r="N57" i="4"/>
  <c r="P57" i="4" s="1"/>
  <c r="N58" i="4"/>
  <c r="P58" i="4" s="1"/>
  <c r="N59" i="4"/>
  <c r="P59" i="4" s="1"/>
  <c r="N60" i="4"/>
  <c r="P60" i="4" s="1"/>
  <c r="N61" i="4"/>
  <c r="P61" i="4" s="1"/>
  <c r="N62" i="4"/>
  <c r="P62" i="4" s="1"/>
  <c r="N63" i="4"/>
  <c r="P63" i="4" s="1"/>
  <c r="N64" i="4"/>
  <c r="P64" i="4" s="1"/>
  <c r="N65" i="4"/>
  <c r="O65" i="4" s="1"/>
  <c r="N66" i="4"/>
  <c r="P66" i="4" s="1"/>
  <c r="N67" i="4"/>
  <c r="P67" i="4" s="1"/>
  <c r="N68" i="4"/>
  <c r="O68" i="4" s="1"/>
  <c r="N69" i="4"/>
  <c r="P69" i="4" s="1"/>
  <c r="N70" i="4"/>
  <c r="O70" i="4" s="1"/>
  <c r="N71" i="4"/>
  <c r="P71" i="4" s="1"/>
  <c r="N72" i="4"/>
  <c r="P72" i="4" s="1"/>
  <c r="N73" i="4"/>
  <c r="P73" i="4" s="1"/>
  <c r="N74" i="4"/>
  <c r="P74" i="4" s="1"/>
  <c r="N75" i="4"/>
  <c r="P75" i="4" s="1"/>
  <c r="N76" i="4"/>
  <c r="P76" i="4" s="1"/>
  <c r="N77" i="4"/>
  <c r="O77" i="4" s="1"/>
  <c r="N78" i="4"/>
  <c r="O78" i="4" s="1"/>
  <c r="N79" i="4"/>
  <c r="P79" i="4" s="1"/>
  <c r="N25" i="4"/>
  <c r="O25" i="4" s="1"/>
  <c r="N26" i="4"/>
  <c r="O26" i="4" s="1"/>
  <c r="N27" i="4"/>
  <c r="O27" i="4" s="1"/>
  <c r="N28" i="4"/>
  <c r="O28" i="4" s="1"/>
  <c r="N29" i="4"/>
  <c r="O29" i="4" s="1"/>
  <c r="N30" i="4"/>
  <c r="O30" i="4" s="1"/>
  <c r="N31" i="4"/>
  <c r="O31" i="4" s="1"/>
  <c r="N32" i="4"/>
  <c r="P32" i="4" s="1"/>
  <c r="N33" i="4"/>
  <c r="P33" i="4" s="1"/>
  <c r="N34" i="4"/>
  <c r="P34" i="4" s="1"/>
  <c r="N35" i="4"/>
  <c r="P35" i="4" s="1"/>
  <c r="N36" i="4"/>
  <c r="P36" i="4" s="1"/>
  <c r="N37" i="4"/>
  <c r="P37" i="4" s="1"/>
  <c r="N38" i="4"/>
  <c r="P38" i="4" s="1"/>
  <c r="N39" i="4"/>
  <c r="P39" i="4" s="1"/>
  <c r="N40" i="4"/>
  <c r="P40" i="4" s="1"/>
  <c r="N41" i="4"/>
  <c r="P41" i="4" s="1"/>
  <c r="N42" i="4"/>
  <c r="P42" i="4" s="1"/>
  <c r="N24" i="4"/>
  <c r="O24" i="4" s="1"/>
  <c r="D24" i="2" l="1"/>
  <c r="G15" i="2"/>
  <c r="F15" i="2"/>
  <c r="I15" i="2"/>
  <c r="D25" i="2"/>
  <c r="D23" i="2"/>
  <c r="D22" i="2"/>
  <c r="P29" i="8"/>
  <c r="D29" i="2"/>
  <c r="O51" i="8"/>
  <c r="K16" i="2"/>
  <c r="C29" i="2"/>
  <c r="C26" i="2"/>
  <c r="C25" i="2"/>
  <c r="C24" i="2"/>
  <c r="C23" i="2"/>
  <c r="F23" i="2" s="1"/>
  <c r="C22" i="2"/>
  <c r="P34" i="10"/>
  <c r="P37" i="10"/>
  <c r="P36" i="10"/>
  <c r="O174" i="4"/>
  <c r="G14" i="2"/>
  <c r="G17" i="2" s="1"/>
  <c r="F14" i="2"/>
  <c r="F17" i="2" s="1"/>
  <c r="F28" i="2"/>
  <c r="D26" i="2"/>
  <c r="E30" i="2"/>
  <c r="F27" i="2"/>
  <c r="C14" i="2"/>
  <c r="C17" i="2" s="1"/>
  <c r="B14" i="2"/>
  <c r="J17" i="2"/>
  <c r="I14" i="2"/>
  <c r="E14" i="2"/>
  <c r="E17" i="2" s="1"/>
  <c r="H14" i="2"/>
  <c r="H17" i="2" s="1"/>
  <c r="O128" i="4"/>
  <c r="N87" i="8"/>
  <c r="K54" i="8"/>
  <c r="K119" i="8"/>
  <c r="E149" i="8"/>
  <c r="B15" i="2" s="1"/>
  <c r="K15" i="2" s="1"/>
  <c r="I17" i="2" l="1"/>
  <c r="F25" i="2"/>
  <c r="D30" i="2"/>
  <c r="F29" i="2"/>
  <c r="B17" i="2"/>
  <c r="F24" i="2"/>
  <c r="F22" i="2"/>
  <c r="G114" i="4"/>
  <c r="G128" i="4" l="1"/>
  <c r="D14" i="2" s="1"/>
  <c r="K14" i="2" s="1"/>
  <c r="N114" i="4"/>
  <c r="F5" i="2"/>
  <c r="P174" i="4"/>
  <c r="P87" i="8"/>
  <c r="O87" i="8"/>
  <c r="B3" i="2" s="1"/>
  <c r="P149" i="8"/>
  <c r="P192" i="8"/>
  <c r="E5" i="2"/>
  <c r="O47" i="10"/>
  <c r="B4" i="2" s="1"/>
  <c r="C30" i="2" l="1"/>
  <c r="F26" i="2"/>
  <c r="F30" i="2" s="1"/>
  <c r="D17" i="2"/>
  <c r="K17" i="2" s="1"/>
  <c r="P114" i="4"/>
  <c r="P128" i="4" s="1"/>
  <c r="N128" i="4"/>
  <c r="O80" i="4"/>
  <c r="B2" i="2" s="1"/>
  <c r="B5" i="2" s="1"/>
  <c r="N80" i="4"/>
  <c r="N192" i="8"/>
  <c r="N47" i="10"/>
  <c r="P80" i="4"/>
  <c r="C3" i="2"/>
  <c r="N149" i="8"/>
  <c r="N174" i="4"/>
  <c r="P47" i="10"/>
  <c r="C4" i="2" s="1"/>
  <c r="C2" i="2" l="1"/>
  <c r="C5" i="2" s="1"/>
</calcChain>
</file>

<file path=xl/sharedStrings.xml><?xml version="1.0" encoding="utf-8"?>
<sst xmlns="http://schemas.openxmlformats.org/spreadsheetml/2006/main" count="2173" uniqueCount="660">
  <si>
    <t>Ruimtesoort</t>
  </si>
  <si>
    <t>Tapijt</t>
  </si>
  <si>
    <t>Lino / Marmo</t>
  </si>
  <si>
    <t>Verdieping</t>
  </si>
  <si>
    <t>Opdrachtgever:</t>
  </si>
  <si>
    <t>Ruimtestaten</t>
  </si>
  <si>
    <t>Klasse indeling</t>
  </si>
  <si>
    <t>Ichthus College Veenendaal</t>
  </si>
  <si>
    <t>BG</t>
  </si>
  <si>
    <t>Tweede</t>
  </si>
  <si>
    <t>Eerste</t>
  </si>
  <si>
    <t>Ruimte
nummer</t>
  </si>
  <si>
    <t>A0.02a</t>
  </si>
  <si>
    <t>uitloop pleinzijde</t>
  </si>
  <si>
    <t>A0.02</t>
  </si>
  <si>
    <t>A0.02b</t>
  </si>
  <si>
    <t>uitloop toiletzijde</t>
  </si>
  <si>
    <t>A0.02c</t>
  </si>
  <si>
    <t>bergkast geluidsapparatuur</t>
  </si>
  <si>
    <t>A0.04</t>
  </si>
  <si>
    <t>keuken met uitgiftebalie</t>
  </si>
  <si>
    <t>berging keuken</t>
  </si>
  <si>
    <t>A0.08</t>
  </si>
  <si>
    <t>stoelen berging</t>
  </si>
  <si>
    <t>A0.10</t>
  </si>
  <si>
    <t>A0.10a</t>
  </si>
  <si>
    <t>berging muzieklokaal 1</t>
  </si>
  <si>
    <t>A0.10b</t>
  </si>
  <si>
    <t>audiocel</t>
  </si>
  <si>
    <t>A0.12</t>
  </si>
  <si>
    <t>invalide toilet</t>
  </si>
  <si>
    <t>A0.14</t>
  </si>
  <si>
    <t>pers.toilet</t>
  </si>
  <si>
    <t>A0.16</t>
  </si>
  <si>
    <t>A0.18</t>
  </si>
  <si>
    <t>A0.20</t>
  </si>
  <si>
    <t>theorie</t>
  </si>
  <si>
    <t>A0.22</t>
  </si>
  <si>
    <t>A0.24</t>
  </si>
  <si>
    <t>A0.26</t>
  </si>
  <si>
    <t>theorie CKV</t>
  </si>
  <si>
    <t>A0.26a</t>
  </si>
  <si>
    <t>berging</t>
  </si>
  <si>
    <t>A0.28</t>
  </si>
  <si>
    <t>A0.30</t>
  </si>
  <si>
    <t>A0.32</t>
  </si>
  <si>
    <t>A0.34</t>
  </si>
  <si>
    <t>garderobe gang</t>
  </si>
  <si>
    <t>A0.36</t>
  </si>
  <si>
    <t>aan- afvoer goederen</t>
  </si>
  <si>
    <t>A0.38</t>
  </si>
  <si>
    <t>A0.40</t>
  </si>
  <si>
    <t>A0.42</t>
  </si>
  <si>
    <t>berging bevo1</t>
  </si>
  <si>
    <t>A0.44</t>
  </si>
  <si>
    <t>toilet meisjes</t>
  </si>
  <si>
    <t>A0.46</t>
  </si>
  <si>
    <t>centrale werkkast</t>
  </si>
  <si>
    <t>A0.48</t>
  </si>
  <si>
    <t>toilet jongens</t>
  </si>
  <si>
    <t>A0.50</t>
  </si>
  <si>
    <t>Bevo praktijklokaal 1</t>
  </si>
  <si>
    <t>A0.52</t>
  </si>
  <si>
    <t>berging bevo2</t>
  </si>
  <si>
    <t>A0.54</t>
  </si>
  <si>
    <t>Bevo praktijklokaal 2</t>
  </si>
  <si>
    <t>A0.56</t>
  </si>
  <si>
    <t>A0.58</t>
  </si>
  <si>
    <t>A0.60</t>
  </si>
  <si>
    <t>Bevo praktijklokaal 3</t>
  </si>
  <si>
    <t>A0.62</t>
  </si>
  <si>
    <t>berging bevo3</t>
  </si>
  <si>
    <t>A0.64</t>
  </si>
  <si>
    <t>A0.66</t>
  </si>
  <si>
    <t>berging bevo4</t>
  </si>
  <si>
    <t>A0.68</t>
  </si>
  <si>
    <t>A0.70</t>
  </si>
  <si>
    <t>centrale gang</t>
  </si>
  <si>
    <t>A0.70a</t>
  </si>
  <si>
    <t>A0.72</t>
  </si>
  <si>
    <t>centrale garderobe bgg</t>
  </si>
  <si>
    <t>A0.74</t>
  </si>
  <si>
    <t>muzieklokaal 2</t>
  </si>
  <si>
    <t>A0.74a</t>
  </si>
  <si>
    <t>A0.74b</t>
  </si>
  <si>
    <t>berging muzieklokaal 2</t>
  </si>
  <si>
    <t>A0.76</t>
  </si>
  <si>
    <t>A0.78</t>
  </si>
  <si>
    <t>A0.80</t>
  </si>
  <si>
    <t>A0.82</t>
  </si>
  <si>
    <t>gang</t>
  </si>
  <si>
    <t>trapopgang + bordes</t>
  </si>
  <si>
    <t>trapbodem</t>
  </si>
  <si>
    <t>Norament</t>
  </si>
  <si>
    <t>trapopgang + bordes centrale hal</t>
  </si>
  <si>
    <t>A1.02</t>
  </si>
  <si>
    <t>A1.04</t>
  </si>
  <si>
    <t>A1.06</t>
  </si>
  <si>
    <t>A1.08</t>
  </si>
  <si>
    <t>toilet dames</t>
  </si>
  <si>
    <t>A1.10</t>
  </si>
  <si>
    <t>toilet heren</t>
  </si>
  <si>
    <t>A1.12</t>
  </si>
  <si>
    <t>A1.14</t>
  </si>
  <si>
    <t>A1.16</t>
  </si>
  <si>
    <t>A1.18</t>
  </si>
  <si>
    <t>A1.20</t>
  </si>
  <si>
    <t>A1.22</t>
  </si>
  <si>
    <t>A1.24</t>
  </si>
  <si>
    <t>A1.26</t>
  </si>
  <si>
    <t>A1.28</t>
  </si>
  <si>
    <t>A1.30</t>
  </si>
  <si>
    <t>A1.32</t>
  </si>
  <si>
    <t>A1.34</t>
  </si>
  <si>
    <t>A1.36</t>
  </si>
  <si>
    <t>A1.38</t>
  </si>
  <si>
    <t>aardrijkskunde</t>
  </si>
  <si>
    <t>A1.40</t>
  </si>
  <si>
    <t>A1.40a</t>
  </si>
  <si>
    <t>serverruimte</t>
  </si>
  <si>
    <t>A1.42</t>
  </si>
  <si>
    <t>A1.44</t>
  </si>
  <si>
    <t>A1.46</t>
  </si>
  <si>
    <t>A1.48</t>
  </si>
  <si>
    <t>A1.50</t>
  </si>
  <si>
    <t>theorielokaal</t>
  </si>
  <si>
    <t>A1.52</t>
  </si>
  <si>
    <t>A1.54</t>
  </si>
  <si>
    <t>A1.56</t>
  </si>
  <si>
    <t>A1.58</t>
  </si>
  <si>
    <t>A1.60</t>
  </si>
  <si>
    <t>A1.62</t>
  </si>
  <si>
    <t>A1.64</t>
  </si>
  <si>
    <t>verdeelkast elektra</t>
  </si>
  <si>
    <t>A1.66</t>
  </si>
  <si>
    <t>A1.68</t>
  </si>
  <si>
    <t>A1.70</t>
  </si>
  <si>
    <t>A1.70a</t>
  </si>
  <si>
    <t>archief berging</t>
  </si>
  <si>
    <t>A1.72</t>
  </si>
  <si>
    <t>A1.76</t>
  </si>
  <si>
    <t>A1.78</t>
  </si>
  <si>
    <t>bordes trappenhuis</t>
  </si>
  <si>
    <t>A2.02</t>
  </si>
  <si>
    <t>A2.04</t>
  </si>
  <si>
    <t>A2.06</t>
  </si>
  <si>
    <t>repro</t>
  </si>
  <si>
    <t>A2.08</t>
  </si>
  <si>
    <t>A2.10</t>
  </si>
  <si>
    <t>A2.12</t>
  </si>
  <si>
    <t>A2.14</t>
  </si>
  <si>
    <t>A2.16</t>
  </si>
  <si>
    <t>A2.18</t>
  </si>
  <si>
    <t>A2.20</t>
  </si>
  <si>
    <t>technische berging</t>
  </si>
  <si>
    <t>A2.22</t>
  </si>
  <si>
    <t>A2.24</t>
  </si>
  <si>
    <t>A2.26</t>
  </si>
  <si>
    <t>vaklokaal scheikunde</t>
  </si>
  <si>
    <t>A2.28</t>
  </si>
  <si>
    <t>A2.30</t>
  </si>
  <si>
    <t>laboratorium scheikunde</t>
  </si>
  <si>
    <t>A2.32</t>
  </si>
  <si>
    <t>A2.34</t>
  </si>
  <si>
    <t>A2.36</t>
  </si>
  <si>
    <t>A2.38</t>
  </si>
  <si>
    <t>A2.40</t>
  </si>
  <si>
    <t>A2.42</t>
  </si>
  <si>
    <t>A2.44</t>
  </si>
  <si>
    <t>A2.46</t>
  </si>
  <si>
    <t>berging leermiddelen</t>
  </si>
  <si>
    <t>A2.48</t>
  </si>
  <si>
    <t>vaklokaal natuurkunde / scheikunde</t>
  </si>
  <si>
    <t>A2.54</t>
  </si>
  <si>
    <t>college en examenzaal</t>
  </si>
  <si>
    <t>A2.60</t>
  </si>
  <si>
    <t>A2.62</t>
  </si>
  <si>
    <t>A2.64</t>
  </si>
  <si>
    <t>A2.66</t>
  </si>
  <si>
    <t>A2.68</t>
  </si>
  <si>
    <t>A2.70</t>
  </si>
  <si>
    <t>A2.72</t>
  </si>
  <si>
    <t>A2.74</t>
  </si>
  <si>
    <t>A2.76</t>
  </si>
  <si>
    <t>A2.78</t>
  </si>
  <si>
    <t>A2.82</t>
  </si>
  <si>
    <t>trapopgang techn. ruimte dakopbouw</t>
  </si>
  <si>
    <t xml:space="preserve">A2.50 </t>
  </si>
  <si>
    <t>B0.01</t>
  </si>
  <si>
    <t>B0.03</t>
  </si>
  <si>
    <t>B0.05</t>
  </si>
  <si>
    <t>B0.07</t>
  </si>
  <si>
    <t>invalidentoilet</t>
  </si>
  <si>
    <t>B0.09</t>
  </si>
  <si>
    <t>B0.11</t>
  </si>
  <si>
    <t>B0.13</t>
  </si>
  <si>
    <t>entree en garderobe</t>
  </si>
  <si>
    <t>B0.15</t>
  </si>
  <si>
    <t>B0.17</t>
  </si>
  <si>
    <t>entree pleinzijde</t>
  </si>
  <si>
    <t>B0.19</t>
  </si>
  <si>
    <t>B0.21</t>
  </si>
  <si>
    <t>B0.23</t>
  </si>
  <si>
    <t>toiliet meisjes</t>
  </si>
  <si>
    <t>B0.25</t>
  </si>
  <si>
    <t>B0.25a</t>
  </si>
  <si>
    <t>sleutelkast</t>
  </si>
  <si>
    <t>B0.27</t>
  </si>
  <si>
    <t>B0.29</t>
  </si>
  <si>
    <t>aula</t>
  </si>
  <si>
    <t>B0.29a</t>
  </si>
  <si>
    <t>stoelenberging aula</t>
  </si>
  <si>
    <t>B0.29b</t>
  </si>
  <si>
    <t>B0.31</t>
  </si>
  <si>
    <t>B0.33</t>
  </si>
  <si>
    <t>keuken</t>
  </si>
  <si>
    <t>B0.35</t>
  </si>
  <si>
    <t>B0.37</t>
  </si>
  <si>
    <t>B0.39</t>
  </si>
  <si>
    <t>B0.41</t>
  </si>
  <si>
    <t>B0.43</t>
  </si>
  <si>
    <t>spreekkamer</t>
  </si>
  <si>
    <t>B0.49</t>
  </si>
  <si>
    <t>B0.51</t>
  </si>
  <si>
    <t>B0.53</t>
  </si>
  <si>
    <t>personeelskamer</t>
  </si>
  <si>
    <t>B0.61</t>
  </si>
  <si>
    <t>B0.63</t>
  </si>
  <si>
    <t>B0.65</t>
  </si>
  <si>
    <t>opvanglokaal</t>
  </si>
  <si>
    <t>B0.67</t>
  </si>
  <si>
    <t>toilet</t>
  </si>
  <si>
    <t>B0.69</t>
  </si>
  <si>
    <t>B0.71</t>
  </si>
  <si>
    <t>B0.73</t>
  </si>
  <si>
    <t>B0.75</t>
  </si>
  <si>
    <t>B0.77</t>
  </si>
  <si>
    <t>B0.79</t>
  </si>
  <si>
    <t>B0.81</t>
  </si>
  <si>
    <t>B0.83</t>
  </si>
  <si>
    <t>B0.83a</t>
  </si>
  <si>
    <t>Grint-
tegels</t>
  </si>
  <si>
    <t>B1.01</t>
  </si>
  <si>
    <t>computerlokaal</t>
  </si>
  <si>
    <t>B1.01a</t>
  </si>
  <si>
    <t>serverruimte/bergingICT</t>
  </si>
  <si>
    <t>B1.03</t>
  </si>
  <si>
    <t>B1.05</t>
  </si>
  <si>
    <t>werkkast</t>
  </si>
  <si>
    <t>B1.07</t>
  </si>
  <si>
    <t>B1.09</t>
  </si>
  <si>
    <t>B1.11</t>
  </si>
  <si>
    <t>B1.13</t>
  </si>
  <si>
    <t>B1.15</t>
  </si>
  <si>
    <t>B1.17</t>
  </si>
  <si>
    <t>B1.19</t>
  </si>
  <si>
    <t>B1.21</t>
  </si>
  <si>
    <t>B1.23</t>
  </si>
  <si>
    <t>B1.25</t>
  </si>
  <si>
    <t>lokaal</t>
  </si>
  <si>
    <t>B1.27</t>
  </si>
  <si>
    <t>B1.29</t>
  </si>
  <si>
    <t>B1.31</t>
  </si>
  <si>
    <t>B1.33</t>
  </si>
  <si>
    <t>B1.33a</t>
  </si>
  <si>
    <t>B1.35</t>
  </si>
  <si>
    <t>B1.37</t>
  </si>
  <si>
    <t>B1.39</t>
  </si>
  <si>
    <t>B1.41</t>
  </si>
  <si>
    <t>B1.43</t>
  </si>
  <si>
    <t>B1.45</t>
  </si>
  <si>
    <t>B1.47</t>
  </si>
  <si>
    <t>B1.49</t>
  </si>
  <si>
    <t>B1.51</t>
  </si>
  <si>
    <t>B1.53</t>
  </si>
  <si>
    <t>B1.55</t>
  </si>
  <si>
    <t>B1.57</t>
  </si>
  <si>
    <t>B1.59</t>
  </si>
  <si>
    <t>B1.61</t>
  </si>
  <si>
    <t>B1.65</t>
  </si>
  <si>
    <t>B1.67</t>
  </si>
  <si>
    <t>B1.69</t>
  </si>
  <si>
    <t>B1.73</t>
  </si>
  <si>
    <t>B1.75</t>
  </si>
  <si>
    <t>B1.77</t>
  </si>
  <si>
    <t>B1.79</t>
  </si>
  <si>
    <t>B1.81</t>
  </si>
  <si>
    <t>B1.83</t>
  </si>
  <si>
    <t>B1.85</t>
  </si>
  <si>
    <t>B1.87</t>
  </si>
  <si>
    <t>B1.89</t>
  </si>
  <si>
    <t>B1.91</t>
  </si>
  <si>
    <t>bordes</t>
  </si>
  <si>
    <t>B2.03</t>
  </si>
  <si>
    <t>scheikunde</t>
  </si>
  <si>
    <t>B2.05</t>
  </si>
  <si>
    <t>B2.07</t>
  </si>
  <si>
    <t>B2.09</t>
  </si>
  <si>
    <t>B2.11</t>
  </si>
  <si>
    <t>B2.13</t>
  </si>
  <si>
    <t>biologie</t>
  </si>
  <si>
    <t>B2.15</t>
  </si>
  <si>
    <t>B2.17</t>
  </si>
  <si>
    <t>natuur- scheikunde</t>
  </si>
  <si>
    <t>B2.19</t>
  </si>
  <si>
    <t>natuurkunde</t>
  </si>
  <si>
    <t>B2.21</t>
  </si>
  <si>
    <t>B2.23</t>
  </si>
  <si>
    <t>berging natuurkunde</t>
  </si>
  <si>
    <t>B2.25</t>
  </si>
  <si>
    <t>B2.27</t>
  </si>
  <si>
    <t>B2.29</t>
  </si>
  <si>
    <t>B2.31</t>
  </si>
  <si>
    <t>B2.33</t>
  </si>
  <si>
    <t>B2.35</t>
  </si>
  <si>
    <t>B2.37</t>
  </si>
  <si>
    <t>B2.39</t>
  </si>
  <si>
    <t>B2.41</t>
  </si>
  <si>
    <t>B2.45</t>
  </si>
  <si>
    <t>B2.47</t>
  </si>
  <si>
    <t>B2.49</t>
  </si>
  <si>
    <t>B2.51</t>
  </si>
  <si>
    <t>B2.53</t>
  </si>
  <si>
    <t>B2.55</t>
  </si>
  <si>
    <t>B2.57</t>
  </si>
  <si>
    <t>B2.59</t>
  </si>
  <si>
    <t>B2.61</t>
  </si>
  <si>
    <t>B2.63</t>
  </si>
  <si>
    <t>chemicaliën</t>
  </si>
  <si>
    <t>B2.65</t>
  </si>
  <si>
    <t>B2.67</t>
  </si>
  <si>
    <t>B2.69</t>
  </si>
  <si>
    <t>B2.71</t>
  </si>
  <si>
    <t>B2.71a</t>
  </si>
  <si>
    <t>B2.73</t>
  </si>
  <si>
    <t>Pulastic</t>
  </si>
  <si>
    <t>5</t>
  </si>
  <si>
    <t>1</t>
  </si>
  <si>
    <t>3</t>
  </si>
  <si>
    <t>Legenda</t>
  </si>
  <si>
    <t>Uitvoering schoonmaak</t>
  </si>
  <si>
    <t>Eigen Beheer</t>
  </si>
  <si>
    <t>Uitbesteed</t>
  </si>
  <si>
    <t>EB</t>
  </si>
  <si>
    <t>UB</t>
  </si>
  <si>
    <t>Totaal 
m2</t>
  </si>
  <si>
    <t>4</t>
  </si>
  <si>
    <t>2</t>
  </si>
  <si>
    <t>Bevo praktijklokaal 4</t>
  </si>
  <si>
    <t>Subtotalen</t>
  </si>
  <si>
    <t>Ruimte</t>
  </si>
  <si>
    <t>Separatieglas</t>
  </si>
  <si>
    <t>Gebouw A</t>
  </si>
  <si>
    <t>Gebouw B</t>
  </si>
  <si>
    <t>6</t>
  </si>
  <si>
    <t>Totalen</t>
  </si>
  <si>
    <t xml:space="preserve">Subtotalen </t>
  </si>
  <si>
    <t>Gebouw D</t>
  </si>
  <si>
    <t>D0.01</t>
  </si>
  <si>
    <t>D0.03</t>
  </si>
  <si>
    <t>D0.05</t>
  </si>
  <si>
    <t>D0.07</t>
  </si>
  <si>
    <t>D0.09</t>
  </si>
  <si>
    <t>D0.11</t>
  </si>
  <si>
    <t>D0.13</t>
  </si>
  <si>
    <t>D0.01a</t>
  </si>
  <si>
    <t>D1.01</t>
  </si>
  <si>
    <t>D1.01a</t>
  </si>
  <si>
    <t>D1.03</t>
  </si>
  <si>
    <t>D1.05</t>
  </si>
  <si>
    <t>D1.07</t>
  </si>
  <si>
    <t>D1.09</t>
  </si>
  <si>
    <t>D1.11</t>
  </si>
  <si>
    <t>D1.13</t>
  </si>
  <si>
    <t>hal</t>
  </si>
  <si>
    <t xml:space="preserve">werkplaats </t>
  </si>
  <si>
    <t>B0.14</t>
  </si>
  <si>
    <t>B0.16</t>
  </si>
  <si>
    <t>AK vaklokaal</t>
  </si>
  <si>
    <t xml:space="preserve">berging </t>
  </si>
  <si>
    <t>vaklokaal AK</t>
  </si>
  <si>
    <t>8</t>
  </si>
  <si>
    <t>stafruimte voorziter CvB (1)</t>
  </si>
  <si>
    <t>werkruimte TD</t>
  </si>
  <si>
    <t>zorgklas</t>
  </si>
  <si>
    <t>PVC</t>
  </si>
  <si>
    <t>Giet vloer / steen</t>
  </si>
  <si>
    <t>n.v.t.</t>
  </si>
  <si>
    <t>opslag ICT</t>
  </si>
  <si>
    <t xml:space="preserve">spreekkamer </t>
  </si>
  <si>
    <t>Theorie lokaal</t>
  </si>
  <si>
    <t xml:space="preserve">gang </t>
  </si>
  <si>
    <t>stafruimte zorg  (2)</t>
  </si>
  <si>
    <t>stafruimte dir. VMBO</t>
  </si>
  <si>
    <t>1e etage</t>
  </si>
  <si>
    <t>Stafruimte secr. (2)</t>
  </si>
  <si>
    <t>stafruimte ICT (3)</t>
  </si>
  <si>
    <t>stafruimte administratie (5)</t>
  </si>
  <si>
    <t>stafruimte dir. VWO (1)</t>
  </si>
  <si>
    <t>Lifescience-Lab</t>
  </si>
  <si>
    <t>Lifescience berging</t>
  </si>
  <si>
    <t>schoolverpleegkundige (1)</t>
  </si>
  <si>
    <t>scheikunde lab</t>
  </si>
  <si>
    <t>TOA kabinet natuurkunde (1)</t>
  </si>
  <si>
    <t>bergruimte inventaris</t>
  </si>
  <si>
    <t>stafruimte  LJC(2)</t>
  </si>
  <si>
    <t>stafruimte brugklascoördinator (1)</t>
  </si>
  <si>
    <t>conciergeloge + balie (4)</t>
  </si>
  <si>
    <t>kabinet scheikunde (1)</t>
  </si>
  <si>
    <t xml:space="preserve"> </t>
  </si>
  <si>
    <t>Gevelglas buitenzijde</t>
  </si>
  <si>
    <t>Gevelglas Binnenzijde</t>
  </si>
  <si>
    <t xml:space="preserve">Alle glasmeters zijn enkelzijdig gemeten. </t>
  </si>
  <si>
    <t>spreekkamer1</t>
  </si>
  <si>
    <t>spreekkamer 2</t>
  </si>
  <si>
    <t>stiltelokaal</t>
  </si>
  <si>
    <t>leercentrum</t>
  </si>
  <si>
    <t>A1.64a</t>
  </si>
  <si>
    <t>meterkast</t>
  </si>
  <si>
    <t>A0.02d</t>
  </si>
  <si>
    <t>technische kast</t>
  </si>
  <si>
    <t>berging CKV</t>
  </si>
  <si>
    <t>atrium A</t>
  </si>
  <si>
    <t>schoonmaak magazijn</t>
  </si>
  <si>
    <t>A0.72a</t>
  </si>
  <si>
    <t>brandweerpaneel en geluidskast</t>
  </si>
  <si>
    <t>stafruimte directeur bedrijfsvoering</t>
  </si>
  <si>
    <t>coordinator onderwijs</t>
  </si>
  <si>
    <t>A2.34a</t>
  </si>
  <si>
    <t>A1.74</t>
  </si>
  <si>
    <t>A2.56</t>
  </si>
  <si>
    <t>LJC ruimte (2)</t>
  </si>
  <si>
    <t>trapafgang + bordes</t>
  </si>
  <si>
    <t>trappenhuis</t>
  </si>
  <si>
    <t>examensecretaris (1)</t>
  </si>
  <si>
    <t>internationaal leren</t>
  </si>
  <si>
    <t>stafruimte hoofd facilitaire zaken (1)</t>
  </si>
  <si>
    <t>binnenplein + gang</t>
  </si>
  <si>
    <t>B0.13a</t>
  </si>
  <si>
    <t>meterkast/hoofdkast electra</t>
  </si>
  <si>
    <t>B0.13b</t>
  </si>
  <si>
    <t>Watermeter</t>
  </si>
  <si>
    <t>B0.13c</t>
  </si>
  <si>
    <t>B0.19a</t>
  </si>
  <si>
    <t>B0.51a</t>
  </si>
  <si>
    <t>B0.63a</t>
  </si>
  <si>
    <t>Bergruimte</t>
  </si>
  <si>
    <t>B0.13d</t>
  </si>
  <si>
    <t>B0.27a</t>
  </si>
  <si>
    <t>kast accu opladers</t>
  </si>
  <si>
    <t>kast geluidsapparatuur</t>
  </si>
  <si>
    <t>garderobe/steward ruimte</t>
  </si>
  <si>
    <t>berging lifescience</t>
  </si>
  <si>
    <t>berging AK</t>
  </si>
  <si>
    <t>Kruispunt + gangen</t>
  </si>
  <si>
    <t>B1.65c</t>
  </si>
  <si>
    <t>B1.65a</t>
  </si>
  <si>
    <t>B1.65b</t>
  </si>
  <si>
    <t>stafruimte dir. HAVO (1)</t>
  </si>
  <si>
    <t>werkkast en meterkast</t>
  </si>
  <si>
    <t>dakopgang/liftmachinekamer</t>
  </si>
  <si>
    <t>scheikunde / vaklokaal natuurkunde</t>
  </si>
  <si>
    <t>B2.45a</t>
  </si>
  <si>
    <t>berging biologie</t>
  </si>
  <si>
    <t>TOA kabinet biologie (1)</t>
  </si>
  <si>
    <t>glasberging biologie</t>
  </si>
  <si>
    <t>werkplaats TOA</t>
  </si>
  <si>
    <t>B2.73a</t>
  </si>
  <si>
    <t>Hoofdverdeelkast elektra</t>
  </si>
  <si>
    <t>Berging gala</t>
  </si>
  <si>
    <t>B0.57/59</t>
  </si>
  <si>
    <t>Surestep</t>
  </si>
  <si>
    <t xml:space="preserve">vaklokaal AK </t>
  </si>
  <si>
    <t>Lift geb A</t>
  </si>
  <si>
    <t>Lift geb. B</t>
  </si>
  <si>
    <t>facilitaire zaken (1)</t>
  </si>
  <si>
    <t>Door Milovan</t>
  </si>
  <si>
    <t>Door Markies, vloeronderhoud inplannen bij CSU</t>
  </si>
  <si>
    <t>één keer per jaar door conciërges, niet door eigen dienst</t>
  </si>
  <si>
    <t>één keer per jaar door conciërges via checklist, niet door eigen dienst</t>
  </si>
  <si>
    <t>Stafruimte HRM (2)</t>
  </si>
  <si>
    <t>stafruimtroosterzaken.(3)</t>
  </si>
  <si>
    <t>LJC ruimte (2) en decaan HAVO/ VWO</t>
  </si>
  <si>
    <t>aula A met podium</t>
  </si>
  <si>
    <t>spoelkeuken</t>
  </si>
  <si>
    <t>muzieklokaal 1</t>
  </si>
  <si>
    <t>receptie, loga A</t>
  </si>
  <si>
    <t>entrée hoofdingang A</t>
  </si>
  <si>
    <t>gang Bevo</t>
  </si>
  <si>
    <t>algemene berging (Bevo en facilitaire dienst)</t>
  </si>
  <si>
    <t>stafruimte  dir. onderwijs (1)</t>
  </si>
  <si>
    <t>luchtbehandeling / berging TD</t>
  </si>
  <si>
    <t>doorloop (brug)</t>
  </si>
  <si>
    <t>B0.05a</t>
  </si>
  <si>
    <t>berging science</t>
  </si>
  <si>
    <t>waterafsluiters/houtberging</t>
  </si>
  <si>
    <t>Werkkast facilitair</t>
  </si>
  <si>
    <t>schilderskast</t>
  </si>
  <si>
    <t xml:space="preserve">kolfkamer </t>
  </si>
  <si>
    <t>lift</t>
  </si>
  <si>
    <t>liftbuitenzijde en inloop</t>
  </si>
  <si>
    <t>stafruimte personeelsbegeleiding</t>
  </si>
  <si>
    <t xml:space="preserve">berging   </t>
  </si>
  <si>
    <t>A2.10a</t>
  </si>
  <si>
    <t>Computerlokaal</t>
  </si>
  <si>
    <t>pantry en repro</t>
  </si>
  <si>
    <t>A2.58</t>
  </si>
  <si>
    <t>D0.11a</t>
  </si>
  <si>
    <t>stafruimte zorg (5)</t>
  </si>
  <si>
    <t>D0.05d</t>
  </si>
  <si>
    <t>stafruimte zorg (4)</t>
  </si>
  <si>
    <t>D0.05c</t>
  </si>
  <si>
    <t>stafruimte zorg (3)</t>
  </si>
  <si>
    <t>D0.05b</t>
  </si>
  <si>
    <t>D0.05a</t>
  </si>
  <si>
    <t xml:space="preserve">stafruimte zorg (1) </t>
  </si>
  <si>
    <t>B0.45b</t>
  </si>
  <si>
    <t>B0.45a</t>
  </si>
  <si>
    <t>B0.45</t>
  </si>
  <si>
    <t>docentenwerkplek</t>
  </si>
  <si>
    <t>Eigen beheer</t>
  </si>
  <si>
    <t>Flotex</t>
  </si>
  <si>
    <t>Grindtegels</t>
  </si>
  <si>
    <t>Uitvoering</t>
  </si>
  <si>
    <t>Bijzonderheden</t>
  </si>
  <si>
    <t>Vloersoort</t>
  </si>
  <si>
    <t>Lino/Marmo</t>
  </si>
  <si>
    <t>Klasse</t>
  </si>
  <si>
    <t>Sanitair</t>
  </si>
  <si>
    <t>Onderzoekskamer, lab, kabinet</t>
  </si>
  <si>
    <t>Sport</t>
  </si>
  <si>
    <t>Bergingen</t>
  </si>
  <si>
    <t>Verkeersruimten</t>
  </si>
  <si>
    <t>Kantoren etc</t>
  </si>
  <si>
    <t>Lokalen, leercentrum</t>
  </si>
  <si>
    <t>Lifescience lokaal (techniek)</t>
  </si>
  <si>
    <t xml:space="preserve">lifescience theorie </t>
  </si>
  <si>
    <t>lifescience praktijk (keuken)</t>
  </si>
  <si>
    <t>TOA ruimte (3)</t>
  </si>
  <si>
    <t>Gietvloer/steen</t>
  </si>
  <si>
    <t>Totalen m² per klasse</t>
  </si>
  <si>
    <t>Totalen m² per vloersoort</t>
  </si>
  <si>
    <t>Invulblad</t>
  </si>
  <si>
    <t>M2 Vloersoort</t>
  </si>
  <si>
    <t>Prijs per M2 per jaar</t>
  </si>
  <si>
    <t>Rijlabels</t>
  </si>
  <si>
    <t>(leeg)</t>
  </si>
  <si>
    <t>Eindtotaal</t>
  </si>
  <si>
    <t>Som van Tapijt</t>
  </si>
  <si>
    <t>Som van Flotex</t>
  </si>
  <si>
    <t>Som van Lino / Marmo</t>
  </si>
  <si>
    <t>Som van Surestep</t>
  </si>
  <si>
    <t>Som van Grindtegels</t>
  </si>
  <si>
    <t>Som van Gietvloer/steen</t>
  </si>
  <si>
    <t>Som van Norament</t>
  </si>
  <si>
    <t>Som van Pulastic</t>
  </si>
  <si>
    <t>Som van PVC</t>
  </si>
  <si>
    <t xml:space="preserve">Som van Totaal </t>
  </si>
  <si>
    <t>Totaal</t>
  </si>
  <si>
    <t>Totaal per soort</t>
  </si>
  <si>
    <t>Aantal</t>
  </si>
  <si>
    <t xml:space="preserve"> AFROEPPRIJZEN EN VERREKENPRIJZEN</t>
  </si>
  <si>
    <t>Leverancier</t>
  </si>
  <si>
    <t xml:space="preserve">Plaats </t>
  </si>
  <si>
    <t>Handtekening</t>
  </si>
  <si>
    <t>Handeling</t>
  </si>
  <si>
    <t>Prijs per m²/ stuk per beurt</t>
  </si>
  <si>
    <t>Dieptereiniging incl desinfecteren van de gehele toilet- en doucheruimte</t>
  </si>
  <si>
    <r>
      <t>1 - 100 m</t>
    </r>
    <r>
      <rPr>
        <vertAlign val="superscript"/>
        <sz val="11"/>
        <color rgb="FF243A77"/>
        <rFont val="Calibri"/>
        <family val="2"/>
        <scheme val="minor"/>
      </rPr>
      <t>2</t>
    </r>
  </si>
  <si>
    <r>
      <t>101 - 500 m</t>
    </r>
    <r>
      <rPr>
        <vertAlign val="superscript"/>
        <sz val="11"/>
        <color rgb="FF243A77"/>
        <rFont val="Calibri"/>
        <family val="2"/>
        <scheme val="minor"/>
      </rPr>
      <t>2</t>
    </r>
  </si>
  <si>
    <r>
      <t>501 m</t>
    </r>
    <r>
      <rPr>
        <vertAlign val="superscript"/>
        <sz val="11"/>
        <color rgb="FF243A77"/>
        <rFont val="Calibri"/>
        <family val="2"/>
        <scheme val="minor"/>
      </rPr>
      <t>2</t>
    </r>
    <r>
      <rPr>
        <sz val="11"/>
        <color rgb="FF243A77"/>
        <rFont val="Calibri"/>
        <family val="2"/>
        <scheme val="minor"/>
      </rPr>
      <t xml:space="preserve"> en meer</t>
    </r>
  </si>
  <si>
    <t>Reinigen tapijt (sproei-/extractie)</t>
  </si>
  <si>
    <t>Reinigen tapijt (droge methode)</t>
  </si>
  <si>
    <t>Schrobben harde vloeren</t>
  </si>
  <si>
    <t>1-50 m²</t>
  </si>
  <si>
    <t>51-100 m²</t>
  </si>
  <si>
    <t>101 m² en meer</t>
  </si>
  <si>
    <t>Schuren van gelakte houten vloeren, incl. beschermlaag, incl. uit- en inruimen</t>
  </si>
  <si>
    <t>Sprayen/opwrijven excl. Uit- en inruimen</t>
  </si>
  <si>
    <t>Sprayen/opwrijven incl. Uit- en inruimen</t>
  </si>
  <si>
    <t>Strippen/conserveren excl. Uit- en inruimen</t>
  </si>
  <si>
    <t>Strippen/conserveren incl. Uit- en inruimen</t>
  </si>
  <si>
    <t>Reinigen beeldschermen en toetsenbord per stuk incl. materialen en middelen</t>
  </si>
  <si>
    <t>Per stuk</t>
  </si>
  <si>
    <t>Graffiti verwijderen (per m2)</t>
  </si>
  <si>
    <t>1 - 10 m2</t>
  </si>
  <si>
    <t>11 - 25 m2</t>
  </si>
  <si>
    <t>25 m2 en meer</t>
  </si>
  <si>
    <t>Uurtarieven en verrekenprijzen</t>
  </si>
  <si>
    <t>Prijs per uur</t>
  </si>
  <si>
    <t>Gemiddeld uurtarief</t>
  </si>
  <si>
    <t>Regietarief niet-specialistisch inclusief materialen/middelen</t>
  </si>
  <si>
    <t>Regietarief specialistisch inclusief materialen/middelen</t>
  </si>
  <si>
    <t>Gemiddeld servicetarief inclusief materialen/middelen</t>
  </si>
  <si>
    <t>Opbouw uurtarieven</t>
  </si>
  <si>
    <t>%</t>
  </si>
  <si>
    <t>€</t>
  </si>
  <si>
    <t>Basis CAO uurloon</t>
  </si>
  <si>
    <t>Toeslag</t>
  </si>
  <si>
    <t>Bruto uurloon</t>
  </si>
  <si>
    <t>Vakantiedagen</t>
  </si>
  <si>
    <t>Wettig verzuim/feestdagen</t>
  </si>
  <si>
    <t>Kosten ziektedagen</t>
  </si>
  <si>
    <t>Vakantiegeld toeslag</t>
  </si>
  <si>
    <t>Eindejaarsuitkering</t>
  </si>
  <si>
    <t>Subtotaal voor sociale lasten</t>
  </si>
  <si>
    <t>Opslagen voor sociale lasten, incl. WW</t>
  </si>
  <si>
    <t>Pensioenfonds</t>
  </si>
  <si>
    <t>Overige sociale verplichtingen</t>
  </si>
  <si>
    <t>Totale directe loonkosten</t>
  </si>
  <si>
    <t xml:space="preserve">Kosten materiaal, machines, kleding, etc. </t>
  </si>
  <si>
    <t>Reis- en transportkosten</t>
  </si>
  <si>
    <t>Subtotaal voor winst en overhead</t>
  </si>
  <si>
    <t>Indirect toezicht, managementkosten</t>
  </si>
  <si>
    <t>Overhead, risico en winst</t>
  </si>
  <si>
    <t>Regulier tarief</t>
  </si>
  <si>
    <t>Totaal regulier uurtarief incl. toeslagen</t>
  </si>
  <si>
    <t>Nacht</t>
  </si>
  <si>
    <t>Weekend</t>
  </si>
  <si>
    <t>Feestdagen</t>
  </si>
  <si>
    <t>Niet van toepassing</t>
  </si>
  <si>
    <t>Keuken, kantine, aula, personeelskamer</t>
  </si>
  <si>
    <t>Frequentie</t>
  </si>
  <si>
    <t>Zeep best foam standaard 500 ml</t>
  </si>
  <si>
    <t>Per maand</t>
  </si>
  <si>
    <t>Vouwhanddoek multifold eco wit 2-laags z-vouw. Pak 3750 servetten.</t>
  </si>
  <si>
    <t>Toiletpapier tissue 100m, 2-laags. Per rol</t>
  </si>
  <si>
    <t>Vulling Geurdispenser paradise AirBar fles. Flacon à 300 ml.</t>
  </si>
  <si>
    <t xml:space="preserve">Prijs per stuk </t>
  </si>
  <si>
    <t>Seatcleaner vloeistof fles 1L</t>
  </si>
  <si>
    <t>Totaalprijs per jaar (fictief)</t>
  </si>
  <si>
    <t xml:space="preserve">Let op Inchrijver dient alleen Oranje velden in te vullen. </t>
  </si>
  <si>
    <t>Invulblad sanitaire supplies</t>
  </si>
  <si>
    <t>Invulblad glasbewassing</t>
  </si>
  <si>
    <t>Totaalprijs glasbewassing</t>
  </si>
  <si>
    <t>Totaal glasbewassing</t>
  </si>
  <si>
    <t>Totaalreguliere schoonmaak</t>
  </si>
  <si>
    <t>Totaalprijzenblad schoonmaakdienstverlening</t>
  </si>
  <si>
    <t>Totale inschrijfprijs</t>
  </si>
  <si>
    <t>Per kwartaal</t>
  </si>
  <si>
    <t>Dameshygiënebox</t>
  </si>
  <si>
    <t>Batterij geurdispenser</t>
  </si>
  <si>
    <t xml:space="preserve">Let op Inschrijver dient alleen Oranje velden in te vullen. </t>
  </si>
  <si>
    <t>Verbruik</t>
  </si>
  <si>
    <t>Toiletrolhouder</t>
  </si>
  <si>
    <t>Lady bin</t>
  </si>
  <si>
    <t>Zeepdispenser</t>
  </si>
  <si>
    <t>Geurdispenser</t>
  </si>
  <si>
    <t>Paper bin</t>
  </si>
  <si>
    <t>Handdoekdispenser</t>
  </si>
  <si>
    <t>Aantal dispensers</t>
  </si>
  <si>
    <t>Toiletbrilreiniger</t>
  </si>
  <si>
    <t>Totaal verbruik</t>
  </si>
  <si>
    <t>per maand</t>
  </si>
  <si>
    <t>Totaal sanitaire supplies en dispensers</t>
  </si>
  <si>
    <t>Totaal dispensers</t>
  </si>
  <si>
    <t>Prijs per M2 per beurt separatie</t>
  </si>
  <si>
    <t>Prijs per M2 per beurt buitenzijde</t>
  </si>
  <si>
    <t>Prijs per M2 per beurt binnenzijde</t>
  </si>
  <si>
    <t>Prijs per stuk per maand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</si>
</sst>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0.0"/>
    <numFmt numFmtId="165" formatCode="#,##0.0_ ;\-#,##0.0\ "/>
    <numFmt numFmtId="166" formatCode="#,##0.0"/>
    <numFmt numFmtId="167" formatCode="_-&quot;€&quot;\ * #,##0.00_-;_-&quot;€&quot;\ * #,##0.00\-;_-&quot;€&quot;\ * &quot;-&quot;??_-;_-@_-"/>
  </numFmts>
  <fonts count="27" x14ac:knownFonts="1">
    <font>
      <sz val="11"/>
      <color theme="1"/>
      <name val="Calibri"/>
      <family val="2"/>
      <scheme val="minor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i/>
      <u/>
      <sz val="12"/>
      <name val="Verdana"/>
      <family val="2"/>
    </font>
    <font>
      <sz val="11"/>
      <name val="Calibri"/>
      <family val="2"/>
      <scheme val="minor"/>
    </font>
    <font>
      <sz val="8"/>
      <name val="Verdana"/>
      <family val="2"/>
    </font>
    <font>
      <sz val="9"/>
      <color rgb="FFFF0000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243A77"/>
      <name val="Calibri"/>
      <family val="2"/>
      <scheme val="minor"/>
    </font>
    <font>
      <sz val="10"/>
      <name val="Arial"/>
      <family val="2"/>
    </font>
    <font>
      <b/>
      <sz val="12"/>
      <color rgb="FF243A77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Tahoma"/>
      <family val="2"/>
    </font>
    <font>
      <sz val="11"/>
      <color rgb="FF243A77"/>
      <name val="Calibri"/>
      <family val="2"/>
      <scheme val="minor"/>
    </font>
    <font>
      <vertAlign val="superscript"/>
      <sz val="11"/>
      <color rgb="FF243A77"/>
      <name val="Calibri"/>
      <family val="2"/>
      <scheme val="minor"/>
    </font>
    <font>
      <sz val="11"/>
      <color rgb="FF5A5A5A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/>
        <bgColor indexed="64"/>
      </patternFill>
    </fill>
  </fills>
  <borders count="10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44" fontId="1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8" fillId="0" borderId="0"/>
    <xf numFmtId="44" fontId="11" fillId="0" borderId="0" applyFont="0" applyFill="0" applyBorder="0" applyAlignment="0" applyProtection="0"/>
    <xf numFmtId="0" fontId="15" fillId="0" borderId="0"/>
    <xf numFmtId="167" fontId="18" fillId="0" borderId="0" applyFont="0" applyFill="0" applyBorder="0" applyAlignment="0" applyProtection="0"/>
  </cellStyleXfs>
  <cellXfs count="41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7" xfId="0" applyFont="1" applyBorder="1"/>
    <xf numFmtId="0" fontId="3" fillId="0" borderId="9" xfId="0" applyFont="1" applyBorder="1"/>
    <xf numFmtId="0" fontId="3" fillId="0" borderId="9" xfId="0" applyFont="1" applyBorder="1" applyAlignment="1">
      <alignment wrapText="1"/>
    </xf>
    <xf numFmtId="49" fontId="1" fillId="0" borderId="0" xfId="0" applyNumberFormat="1" applyFont="1" applyAlignment="1">
      <alignment wrapText="1"/>
    </xf>
    <xf numFmtId="0" fontId="3" fillId="0" borderId="11" xfId="0" applyFont="1" applyBorder="1"/>
    <xf numFmtId="0" fontId="5" fillId="0" borderId="0" xfId="0" applyFont="1"/>
    <xf numFmtId="0" fontId="5" fillId="0" borderId="9" xfId="0" applyFont="1" applyBorder="1"/>
    <xf numFmtId="164" fontId="5" fillId="0" borderId="9" xfId="0" applyNumberFormat="1" applyFont="1" applyBorder="1"/>
    <xf numFmtId="0" fontId="6" fillId="0" borderId="9" xfId="0" applyFont="1" applyBorder="1"/>
    <xf numFmtId="164" fontId="6" fillId="0" borderId="9" xfId="0" applyNumberFormat="1" applyFont="1" applyBorder="1"/>
    <xf numFmtId="0" fontId="6" fillId="0" borderId="0" xfId="0" applyFont="1"/>
    <xf numFmtId="2" fontId="1" fillId="0" borderId="0" xfId="0" applyNumberFormat="1" applyFont="1" applyAlignment="1">
      <alignment wrapText="1"/>
    </xf>
    <xf numFmtId="2" fontId="1" fillId="0" borderId="0" xfId="0" applyNumberFormat="1" applyFont="1" applyAlignment="1">
      <alignment vertical="top" wrapText="1"/>
    </xf>
    <xf numFmtId="0" fontId="1" fillId="0" borderId="9" xfId="0" applyFont="1" applyBorder="1"/>
    <xf numFmtId="164" fontId="1" fillId="0" borderId="9" xfId="0" applyNumberFormat="1" applyFont="1" applyBorder="1"/>
    <xf numFmtId="0" fontId="3" fillId="0" borderId="12" xfId="0" applyFont="1" applyBorder="1"/>
    <xf numFmtId="0" fontId="3" fillId="0" borderId="12" xfId="0" applyFont="1" applyBorder="1" applyAlignment="1">
      <alignment wrapText="1"/>
    </xf>
    <xf numFmtId="165" fontId="3" fillId="0" borderId="2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165" fontId="3" fillId="0" borderId="1" xfId="0" applyNumberFormat="1" applyFont="1" applyBorder="1" applyAlignment="1">
      <alignment wrapText="1"/>
    </xf>
    <xf numFmtId="0" fontId="3" fillId="0" borderId="13" xfId="0" applyFont="1" applyBorder="1"/>
    <xf numFmtId="0" fontId="3" fillId="0" borderId="14" xfId="0" applyFont="1" applyBorder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4" fillId="0" borderId="15" xfId="0" applyFont="1" applyBorder="1"/>
    <xf numFmtId="0" fontId="3" fillId="0" borderId="0" xfId="0" applyFont="1" applyAlignment="1">
      <alignment horizontal="right" vertical="center" wrapText="1"/>
    </xf>
    <xf numFmtId="0" fontId="3" fillId="0" borderId="16" xfId="0" applyFont="1" applyBorder="1"/>
    <xf numFmtId="0" fontId="7" fillId="0" borderId="16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3" fillId="0" borderId="19" xfId="0" applyFont="1" applyBorder="1" applyAlignment="1">
      <alignment wrapText="1"/>
    </xf>
    <xf numFmtId="0" fontId="4" fillId="0" borderId="20" xfId="0" applyFont="1" applyBorder="1"/>
    <xf numFmtId="0" fontId="3" fillId="0" borderId="21" xfId="0" applyFont="1" applyBorder="1" applyAlignment="1">
      <alignment wrapText="1"/>
    </xf>
    <xf numFmtId="0" fontId="3" fillId="0" borderId="22" xfId="0" applyFont="1" applyBorder="1"/>
    <xf numFmtId="0" fontId="3" fillId="0" borderId="23" xfId="0" applyFont="1" applyBorder="1" applyAlignment="1">
      <alignment horizontal="right" wrapText="1"/>
    </xf>
    <xf numFmtId="0" fontId="3" fillId="0" borderId="24" xfId="0" applyFont="1" applyBorder="1"/>
    <xf numFmtId="0" fontId="3" fillId="0" borderId="25" xfId="0" applyFont="1" applyBorder="1" applyAlignment="1">
      <alignment horizontal="right" wrapText="1"/>
    </xf>
    <xf numFmtId="0" fontId="3" fillId="0" borderId="0" xfId="0" applyFont="1" applyAlignment="1">
      <alignment vertical="top" wrapText="1"/>
    </xf>
    <xf numFmtId="44" fontId="3" fillId="0" borderId="9" xfId="0" applyNumberFormat="1" applyFont="1" applyBorder="1" applyAlignment="1">
      <alignment wrapText="1"/>
    </xf>
    <xf numFmtId="164" fontId="3" fillId="0" borderId="9" xfId="0" applyNumberFormat="1" applyFont="1" applyBorder="1" applyAlignment="1">
      <alignment wrapText="1"/>
    </xf>
    <xf numFmtId="164" fontId="3" fillId="0" borderId="9" xfId="0" applyNumberFormat="1" applyFont="1" applyBorder="1" applyAlignment="1">
      <alignment horizontal="center" wrapText="1"/>
    </xf>
    <xf numFmtId="164" fontId="3" fillId="0" borderId="8" xfId="0" applyNumberFormat="1" applyFont="1" applyBorder="1" applyAlignment="1">
      <alignment wrapText="1"/>
    </xf>
    <xf numFmtId="164" fontId="3" fillId="0" borderId="7" xfId="0" applyNumberFormat="1" applyFont="1" applyBorder="1" applyAlignment="1">
      <alignment wrapText="1"/>
    </xf>
    <xf numFmtId="2" fontId="3" fillId="0" borderId="0" xfId="0" applyNumberFormat="1" applyFont="1" applyAlignment="1">
      <alignment wrapText="1"/>
    </xf>
    <xf numFmtId="164" fontId="3" fillId="0" borderId="1" xfId="0" applyNumberFormat="1" applyFont="1" applyBorder="1" applyAlignment="1">
      <alignment wrapText="1"/>
    </xf>
    <xf numFmtId="0" fontId="3" fillId="0" borderId="0" xfId="0" applyFont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49" fontId="3" fillId="0" borderId="12" xfId="0" applyNumberFormat="1" applyFont="1" applyBorder="1" applyAlignment="1">
      <alignment wrapText="1"/>
    </xf>
    <xf numFmtId="164" fontId="3" fillId="0" borderId="12" xfId="0" applyNumberFormat="1" applyFont="1" applyBorder="1" applyAlignment="1">
      <alignment wrapText="1"/>
    </xf>
    <xf numFmtId="49" fontId="3" fillId="0" borderId="29" xfId="0" applyNumberFormat="1" applyFont="1" applyBorder="1" applyAlignment="1">
      <alignment wrapText="1"/>
    </xf>
    <xf numFmtId="164" fontId="3" fillId="0" borderId="29" xfId="0" applyNumberFormat="1" applyFont="1" applyBorder="1" applyAlignment="1">
      <alignment wrapText="1"/>
    </xf>
    <xf numFmtId="164" fontId="3" fillId="0" borderId="14" xfId="0" applyNumberFormat="1" applyFont="1" applyBorder="1" applyAlignment="1">
      <alignment wrapText="1"/>
    </xf>
    <xf numFmtId="165" fontId="3" fillId="0" borderId="3" xfId="0" applyNumberFormat="1" applyFont="1" applyBorder="1" applyAlignment="1">
      <alignment wrapText="1"/>
    </xf>
    <xf numFmtId="0" fontId="8" fillId="0" borderId="0" xfId="0" applyFont="1"/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165" fontId="3" fillId="0" borderId="1" xfId="0" applyNumberFormat="1" applyFont="1" applyBorder="1" applyAlignment="1">
      <alignment vertical="center" wrapText="1"/>
    </xf>
    <xf numFmtId="165" fontId="3" fillId="0" borderId="0" xfId="0" applyNumberFormat="1" applyFont="1" applyAlignment="1">
      <alignment wrapText="1"/>
    </xf>
    <xf numFmtId="0" fontId="4" fillId="5" borderId="9" xfId="0" applyFont="1" applyFill="1" applyBorder="1"/>
    <xf numFmtId="0" fontId="4" fillId="5" borderId="9" xfId="0" applyFont="1" applyFill="1" applyBorder="1" applyAlignment="1">
      <alignment wrapText="1"/>
    </xf>
    <xf numFmtId="0" fontId="2" fillId="5" borderId="9" xfId="0" applyFont="1" applyFill="1" applyBorder="1" applyAlignment="1">
      <alignment wrapText="1"/>
    </xf>
    <xf numFmtId="2" fontId="5" fillId="0" borderId="9" xfId="0" applyNumberFormat="1" applyFont="1" applyBorder="1"/>
    <xf numFmtId="2" fontId="6" fillId="0" borderId="9" xfId="0" applyNumberFormat="1" applyFont="1" applyBorder="1"/>
    <xf numFmtId="164" fontId="3" fillId="0" borderId="9" xfId="0" applyNumberFormat="1" applyFont="1" applyBorder="1"/>
    <xf numFmtId="164" fontId="3" fillId="4" borderId="1" xfId="0" applyNumberFormat="1" applyFont="1" applyFill="1" applyBorder="1" applyAlignment="1">
      <alignment wrapText="1"/>
    </xf>
    <xf numFmtId="0" fontId="1" fillId="4" borderId="0" xfId="0" applyFont="1" applyFill="1" applyAlignment="1">
      <alignment wrapText="1"/>
    </xf>
    <xf numFmtId="165" fontId="3" fillId="4" borderId="1" xfId="0" applyNumberFormat="1" applyFont="1" applyFill="1" applyBorder="1" applyAlignment="1">
      <alignment wrapText="1"/>
    </xf>
    <xf numFmtId="0" fontId="3" fillId="6" borderId="0" xfId="0" applyFont="1" applyFill="1" applyAlignment="1">
      <alignment wrapText="1"/>
    </xf>
    <xf numFmtId="164" fontId="10" fillId="0" borderId="1" xfId="0" applyNumberFormat="1" applyFont="1" applyBorder="1" applyAlignment="1">
      <alignment wrapText="1"/>
    </xf>
    <xf numFmtId="0" fontId="3" fillId="0" borderId="31" xfId="0" applyFont="1" applyBorder="1" applyAlignment="1">
      <alignment wrapText="1"/>
    </xf>
    <xf numFmtId="0" fontId="3" fillId="4" borderId="0" xfId="0" applyFont="1" applyFill="1" applyAlignment="1">
      <alignment wrapText="1"/>
    </xf>
    <xf numFmtId="0" fontId="4" fillId="2" borderId="32" xfId="0" applyFont="1" applyFill="1" applyBorder="1" applyAlignment="1">
      <alignment horizontal="center" vertical="top" wrapText="1"/>
    </xf>
    <xf numFmtId="0" fontId="4" fillId="2" borderId="33" xfId="0" applyFont="1" applyFill="1" applyBorder="1" applyAlignment="1">
      <alignment horizontal="center" vertical="top" wrapText="1"/>
    </xf>
    <xf numFmtId="0" fontId="4" fillId="2" borderId="33" xfId="0" applyFont="1" applyFill="1" applyBorder="1" applyAlignment="1">
      <alignment horizontal="center" vertical="top"/>
    </xf>
    <xf numFmtId="0" fontId="4" fillId="3" borderId="33" xfId="0" applyFont="1" applyFill="1" applyBorder="1" applyAlignment="1">
      <alignment horizontal="center" vertical="top" wrapText="1"/>
    </xf>
    <xf numFmtId="0" fontId="4" fillId="2" borderId="28" xfId="0" applyFont="1" applyFill="1" applyBorder="1" applyAlignment="1">
      <alignment horizontal="center" vertical="top" wrapText="1"/>
    </xf>
    <xf numFmtId="0" fontId="3" fillId="0" borderId="34" xfId="0" applyFont="1" applyBorder="1" applyAlignment="1">
      <alignment wrapText="1"/>
    </xf>
    <xf numFmtId="0" fontId="4" fillId="0" borderId="35" xfId="0" applyFont="1" applyBorder="1"/>
    <xf numFmtId="164" fontId="3" fillId="0" borderId="35" xfId="0" applyNumberFormat="1" applyFont="1" applyBorder="1" applyAlignment="1">
      <alignment wrapText="1"/>
    </xf>
    <xf numFmtId="164" fontId="3" fillId="0" borderId="36" xfId="0" applyNumberFormat="1" applyFont="1" applyBorder="1" applyAlignment="1">
      <alignment wrapText="1"/>
    </xf>
    <xf numFmtId="0" fontId="3" fillId="2" borderId="33" xfId="0" applyFont="1" applyFill="1" applyBorder="1" applyAlignment="1">
      <alignment horizontal="center" vertical="top" wrapText="1"/>
    </xf>
    <xf numFmtId="0" fontId="3" fillId="0" borderId="37" xfId="0" applyFont="1" applyBorder="1" applyAlignment="1">
      <alignment wrapText="1"/>
    </xf>
    <xf numFmtId="0" fontId="3" fillId="0" borderId="35" xfId="0" applyFont="1" applyBorder="1" applyAlignment="1">
      <alignment wrapText="1"/>
    </xf>
    <xf numFmtId="165" fontId="3" fillId="0" borderId="35" xfId="0" applyNumberFormat="1" applyFont="1" applyBorder="1" applyAlignment="1">
      <alignment wrapText="1"/>
    </xf>
    <xf numFmtId="165" fontId="3" fillId="0" borderId="36" xfId="0" applyNumberFormat="1" applyFont="1" applyBorder="1" applyAlignment="1">
      <alignment wrapText="1"/>
    </xf>
    <xf numFmtId="0" fontId="3" fillId="7" borderId="0" xfId="0" applyFont="1" applyFill="1" applyAlignment="1">
      <alignment wrapText="1"/>
    </xf>
    <xf numFmtId="165" fontId="3" fillId="7" borderId="1" xfId="0" applyNumberFormat="1" applyFont="1" applyFill="1" applyBorder="1" applyAlignment="1">
      <alignment wrapText="1"/>
    </xf>
    <xf numFmtId="49" fontId="3" fillId="0" borderId="35" xfId="0" applyNumberFormat="1" applyFont="1" applyBorder="1" applyAlignment="1">
      <alignment wrapText="1"/>
    </xf>
    <xf numFmtId="166" fontId="3" fillId="0" borderId="35" xfId="0" applyNumberFormat="1" applyFont="1" applyBorder="1" applyAlignment="1">
      <alignment wrapText="1"/>
    </xf>
    <xf numFmtId="166" fontId="3" fillId="0" borderId="36" xfId="0" applyNumberFormat="1" applyFont="1" applyBorder="1" applyAlignment="1">
      <alignment wrapText="1"/>
    </xf>
    <xf numFmtId="0" fontId="3" fillId="0" borderId="39" xfId="0" applyFont="1" applyBorder="1" applyAlignment="1">
      <alignment wrapText="1"/>
    </xf>
    <xf numFmtId="0" fontId="3" fillId="0" borderId="40" xfId="0" applyFont="1" applyBorder="1" applyAlignment="1">
      <alignment wrapText="1"/>
    </xf>
    <xf numFmtId="0" fontId="3" fillId="0" borderId="38" xfId="0" applyFont="1" applyBorder="1" applyAlignment="1">
      <alignment wrapText="1"/>
    </xf>
    <xf numFmtId="0" fontId="4" fillId="0" borderId="41" xfId="0" applyFont="1" applyBorder="1"/>
    <xf numFmtId="49" fontId="3" fillId="0" borderId="41" xfId="0" applyNumberFormat="1" applyFont="1" applyBorder="1" applyAlignment="1">
      <alignment wrapText="1"/>
    </xf>
    <xf numFmtId="164" fontId="3" fillId="0" borderId="41" xfId="0" applyNumberFormat="1" applyFont="1" applyBorder="1" applyAlignment="1">
      <alignment wrapText="1"/>
    </xf>
    <xf numFmtId="164" fontId="3" fillId="0" borderId="42" xfId="0" applyNumberFormat="1" applyFont="1" applyBorder="1" applyAlignment="1">
      <alignment wrapText="1"/>
    </xf>
    <xf numFmtId="164" fontId="3" fillId="0" borderId="30" xfId="0" applyNumberFormat="1" applyFont="1" applyBorder="1" applyAlignment="1">
      <alignment wrapText="1"/>
    </xf>
    <xf numFmtId="0" fontId="4" fillId="6" borderId="0" xfId="0" applyFont="1" applyFill="1"/>
    <xf numFmtId="2" fontId="3" fillId="0" borderId="0" xfId="0" applyNumberFormat="1" applyFont="1"/>
    <xf numFmtId="0" fontId="3" fillId="6" borderId="0" xfId="0" applyFont="1" applyFill="1"/>
    <xf numFmtId="0" fontId="4" fillId="2" borderId="38" xfId="0" applyFont="1" applyFill="1" applyBorder="1" applyAlignment="1">
      <alignment horizontal="center" vertical="top" wrapText="1"/>
    </xf>
    <xf numFmtId="1" fontId="3" fillId="0" borderId="1" xfId="0" applyNumberFormat="1" applyFont="1" applyBorder="1" applyAlignment="1">
      <alignment wrapText="1"/>
    </xf>
    <xf numFmtId="0" fontId="3" fillId="4" borderId="7" xfId="0" applyFont="1" applyFill="1" applyBorder="1"/>
    <xf numFmtId="0" fontId="3" fillId="8" borderId="0" xfId="0" applyFont="1" applyFill="1" applyAlignment="1">
      <alignment wrapText="1"/>
    </xf>
    <xf numFmtId="0" fontId="3" fillId="8" borderId="1" xfId="0" applyFont="1" applyFill="1" applyBorder="1"/>
    <xf numFmtId="0" fontId="3" fillId="8" borderId="1" xfId="0" applyFont="1" applyFill="1" applyBorder="1" applyAlignment="1">
      <alignment wrapText="1"/>
    </xf>
    <xf numFmtId="165" fontId="3" fillId="8" borderId="1" xfId="0" applyNumberFormat="1" applyFont="1" applyFill="1" applyBorder="1" applyAlignment="1">
      <alignment wrapText="1"/>
    </xf>
    <xf numFmtId="164" fontId="3" fillId="8" borderId="42" xfId="0" applyNumberFormat="1" applyFont="1" applyFill="1" applyBorder="1" applyAlignment="1">
      <alignment wrapText="1"/>
    </xf>
    <xf numFmtId="49" fontId="3" fillId="8" borderId="1" xfId="0" applyNumberFormat="1" applyFont="1" applyFill="1" applyBorder="1" applyAlignment="1">
      <alignment wrapText="1"/>
    </xf>
    <xf numFmtId="164" fontId="3" fillId="8" borderId="1" xfId="0" applyNumberFormat="1" applyFont="1" applyFill="1" applyBorder="1" applyAlignment="1">
      <alignment wrapText="1"/>
    </xf>
    <xf numFmtId="164" fontId="3" fillId="0" borderId="30" xfId="0" applyNumberFormat="1" applyFont="1" applyBorder="1" applyAlignment="1">
      <alignment vertical="center" wrapText="1"/>
    </xf>
    <xf numFmtId="164" fontId="3" fillId="8" borderId="41" xfId="0" applyNumberFormat="1" applyFont="1" applyFill="1" applyBorder="1" applyAlignment="1">
      <alignment wrapText="1"/>
    </xf>
    <xf numFmtId="0" fontId="3" fillId="8" borderId="48" xfId="0" applyFont="1" applyFill="1" applyBorder="1"/>
    <xf numFmtId="0" fontId="3" fillId="8" borderId="42" xfId="0" applyFont="1" applyFill="1" applyBorder="1"/>
    <xf numFmtId="49" fontId="3" fillId="8" borderId="41" xfId="0" applyNumberFormat="1" applyFont="1" applyFill="1" applyBorder="1" applyAlignment="1">
      <alignment wrapText="1"/>
    </xf>
    <xf numFmtId="165" fontId="3" fillId="0" borderId="41" xfId="0" applyNumberFormat="1" applyFont="1" applyBorder="1" applyAlignment="1">
      <alignment wrapText="1"/>
    </xf>
    <xf numFmtId="0" fontId="1" fillId="9" borderId="0" xfId="0" applyFont="1" applyFill="1" applyAlignment="1">
      <alignment wrapText="1"/>
    </xf>
    <xf numFmtId="0" fontId="3" fillId="4" borderId="7" xfId="0" applyFont="1" applyFill="1" applyBorder="1" applyAlignment="1">
      <alignment vertical="top"/>
    </xf>
    <xf numFmtId="0" fontId="3" fillId="0" borderId="50" xfId="0" applyFont="1" applyBorder="1" applyAlignment="1">
      <alignment wrapText="1"/>
    </xf>
    <xf numFmtId="0" fontId="3" fillId="0" borderId="51" xfId="0" applyFont="1" applyBorder="1" applyAlignment="1">
      <alignment wrapText="1"/>
    </xf>
    <xf numFmtId="0" fontId="3" fillId="0" borderId="52" xfId="0" applyFont="1" applyBorder="1" applyAlignment="1">
      <alignment wrapText="1"/>
    </xf>
    <xf numFmtId="0" fontId="3" fillId="4" borderId="52" xfId="0" applyFont="1" applyFill="1" applyBorder="1" applyAlignment="1">
      <alignment wrapText="1"/>
    </xf>
    <xf numFmtId="0" fontId="9" fillId="0" borderId="52" xfId="0" applyFont="1" applyBorder="1" applyAlignment="1">
      <alignment wrapText="1"/>
    </xf>
    <xf numFmtId="0" fontId="4" fillId="0" borderId="9" xfId="0" applyFont="1" applyBorder="1"/>
    <xf numFmtId="164" fontId="3" fillId="0" borderId="47" xfId="0" applyNumberFormat="1" applyFont="1" applyBorder="1" applyAlignment="1">
      <alignment wrapText="1"/>
    </xf>
    <xf numFmtId="164" fontId="3" fillId="0" borderId="34" xfId="0" applyNumberFormat="1" applyFont="1" applyBorder="1" applyAlignment="1">
      <alignment wrapText="1"/>
    </xf>
    <xf numFmtId="49" fontId="3" fillId="0" borderId="51" xfId="0" applyNumberFormat="1" applyFont="1" applyBorder="1" applyAlignment="1">
      <alignment wrapText="1"/>
    </xf>
    <xf numFmtId="49" fontId="3" fillId="0" borderId="52" xfId="0" applyNumberFormat="1" applyFont="1" applyBorder="1" applyAlignment="1">
      <alignment wrapText="1"/>
    </xf>
    <xf numFmtId="164" fontId="3" fillId="0" borderId="4" xfId="0" applyNumberFormat="1" applyFont="1" applyBorder="1" applyAlignment="1">
      <alignment wrapText="1"/>
    </xf>
    <xf numFmtId="164" fontId="3" fillId="0" borderId="10" xfId="0" applyNumberFormat="1" applyFont="1" applyBorder="1" applyAlignment="1">
      <alignment wrapText="1"/>
    </xf>
    <xf numFmtId="0" fontId="3" fillId="0" borderId="44" xfId="0" applyFont="1" applyBorder="1" applyAlignment="1">
      <alignment wrapText="1"/>
    </xf>
    <xf numFmtId="164" fontId="3" fillId="4" borderId="4" xfId="0" applyNumberFormat="1" applyFont="1" applyFill="1" applyBorder="1" applyAlignment="1">
      <alignment wrapText="1"/>
    </xf>
    <xf numFmtId="164" fontId="3" fillId="0" borderId="53" xfId="0" applyNumberFormat="1" applyFont="1" applyBorder="1" applyAlignment="1">
      <alignment wrapText="1"/>
    </xf>
    <xf numFmtId="164" fontId="3" fillId="0" borderId="54" xfId="0" applyNumberFormat="1" applyFont="1" applyBorder="1" applyAlignment="1">
      <alignment wrapText="1"/>
    </xf>
    <xf numFmtId="164" fontId="3" fillId="0" borderId="31" xfId="0" applyNumberFormat="1" applyFont="1" applyBorder="1" applyAlignment="1">
      <alignment wrapText="1"/>
    </xf>
    <xf numFmtId="164" fontId="3" fillId="0" borderId="55" xfId="0" applyNumberFormat="1" applyFont="1" applyBorder="1" applyAlignment="1">
      <alignment wrapText="1"/>
    </xf>
    <xf numFmtId="164" fontId="3" fillId="0" borderId="56" xfId="0" applyNumberFormat="1" applyFont="1" applyBorder="1" applyAlignment="1">
      <alignment wrapText="1"/>
    </xf>
    <xf numFmtId="164" fontId="3" fillId="0" borderId="57" xfId="0" applyNumberFormat="1" applyFont="1" applyBorder="1" applyAlignment="1">
      <alignment wrapText="1"/>
    </xf>
    <xf numFmtId="164" fontId="3" fillId="0" borderId="58" xfId="0" applyNumberFormat="1" applyFont="1" applyBorder="1" applyAlignment="1">
      <alignment wrapText="1"/>
    </xf>
    <xf numFmtId="164" fontId="3" fillId="4" borderId="57" xfId="0" applyNumberFormat="1" applyFont="1" applyFill="1" applyBorder="1" applyAlignment="1">
      <alignment wrapText="1"/>
    </xf>
    <xf numFmtId="164" fontId="3" fillId="0" borderId="50" xfId="0" applyNumberFormat="1" applyFont="1" applyBorder="1" applyAlignment="1">
      <alignment wrapText="1"/>
    </xf>
    <xf numFmtId="164" fontId="3" fillId="0" borderId="52" xfId="0" applyNumberFormat="1" applyFont="1" applyBorder="1" applyAlignment="1">
      <alignment wrapText="1"/>
    </xf>
    <xf numFmtId="164" fontId="3" fillId="6" borderId="52" xfId="0" applyNumberFormat="1" applyFont="1" applyFill="1" applyBorder="1" applyAlignment="1">
      <alignment wrapText="1"/>
    </xf>
    <xf numFmtId="0" fontId="1" fillId="0" borderId="49" xfId="0" applyFont="1" applyBorder="1" applyAlignment="1">
      <alignment wrapText="1"/>
    </xf>
    <xf numFmtId="164" fontId="3" fillId="4" borderId="52" xfId="0" applyNumberFormat="1" applyFont="1" applyFill="1" applyBorder="1" applyAlignment="1">
      <alignment wrapText="1"/>
    </xf>
    <xf numFmtId="164" fontId="1" fillId="0" borderId="49" xfId="0" applyNumberFormat="1" applyFont="1" applyBorder="1" applyAlignment="1">
      <alignment wrapText="1"/>
    </xf>
    <xf numFmtId="0" fontId="1" fillId="0" borderId="59" xfId="0" applyFont="1" applyBorder="1" applyAlignment="1">
      <alignment wrapText="1"/>
    </xf>
    <xf numFmtId="0" fontId="1" fillId="0" borderId="33" xfId="0" applyFont="1" applyBorder="1" applyAlignment="1">
      <alignment wrapText="1"/>
    </xf>
    <xf numFmtId="164" fontId="3" fillId="0" borderId="45" xfId="0" applyNumberFormat="1" applyFont="1" applyBorder="1" applyAlignment="1">
      <alignment horizontal="center" wrapText="1"/>
    </xf>
    <xf numFmtId="0" fontId="3" fillId="0" borderId="49" xfId="0" applyFont="1" applyBorder="1" applyAlignment="1">
      <alignment wrapText="1"/>
    </xf>
    <xf numFmtId="0" fontId="3" fillId="0" borderId="33" xfId="0" applyFont="1" applyBorder="1" applyAlignment="1">
      <alignment wrapText="1"/>
    </xf>
    <xf numFmtId="0" fontId="3" fillId="0" borderId="27" xfId="0" applyFont="1" applyBorder="1"/>
    <xf numFmtId="0" fontId="3" fillId="7" borderId="7" xfId="0" applyFont="1" applyFill="1" applyBorder="1"/>
    <xf numFmtId="0" fontId="3" fillId="0" borderId="26" xfId="0" applyFont="1" applyBorder="1"/>
    <xf numFmtId="0" fontId="3" fillId="0" borderId="60" xfId="0" applyFont="1" applyBorder="1"/>
    <xf numFmtId="0" fontId="3" fillId="7" borderId="52" xfId="0" applyFont="1" applyFill="1" applyBorder="1" applyAlignment="1">
      <alignment wrapText="1"/>
    </xf>
    <xf numFmtId="0" fontId="3" fillId="0" borderId="61" xfId="0" applyFont="1" applyBorder="1" applyAlignment="1">
      <alignment wrapText="1"/>
    </xf>
    <xf numFmtId="0" fontId="3" fillId="0" borderId="62" xfId="0" applyFont="1" applyBorder="1" applyAlignment="1">
      <alignment wrapText="1"/>
    </xf>
    <xf numFmtId="44" fontId="3" fillId="0" borderId="45" xfId="0" applyNumberFormat="1" applyFont="1" applyBorder="1" applyAlignment="1">
      <alignment wrapText="1"/>
    </xf>
    <xf numFmtId="49" fontId="3" fillId="0" borderId="63" xfId="0" applyNumberFormat="1" applyFont="1" applyBorder="1" applyAlignment="1">
      <alignment wrapText="1"/>
    </xf>
    <xf numFmtId="49" fontId="3" fillId="0" borderId="64" xfId="0" applyNumberFormat="1" applyFont="1" applyBorder="1" applyAlignment="1">
      <alignment wrapText="1"/>
    </xf>
    <xf numFmtId="49" fontId="3" fillId="0" borderId="46" xfId="0" applyNumberFormat="1" applyFont="1" applyBorder="1" applyAlignment="1">
      <alignment wrapText="1"/>
    </xf>
    <xf numFmtId="44" fontId="3" fillId="0" borderId="43" xfId="0" applyNumberFormat="1" applyFont="1" applyBorder="1" applyAlignment="1">
      <alignment wrapText="1"/>
    </xf>
    <xf numFmtId="49" fontId="3" fillId="0" borderId="65" xfId="0" applyNumberFormat="1" applyFont="1" applyBorder="1" applyAlignment="1">
      <alignment wrapText="1"/>
    </xf>
    <xf numFmtId="49" fontId="3" fillId="0" borderId="57" xfId="0" applyNumberFormat="1" applyFont="1" applyBorder="1" applyAlignment="1">
      <alignment wrapText="1"/>
    </xf>
    <xf numFmtId="49" fontId="3" fillId="4" borderId="57" xfId="0" applyNumberFormat="1" applyFont="1" applyFill="1" applyBorder="1" applyAlignment="1">
      <alignment wrapText="1"/>
    </xf>
    <xf numFmtId="49" fontId="3" fillId="7" borderId="57" xfId="0" applyNumberFormat="1" applyFont="1" applyFill="1" applyBorder="1" applyAlignment="1">
      <alignment wrapText="1"/>
    </xf>
    <xf numFmtId="0" fontId="3" fillId="2" borderId="32" xfId="0" applyFont="1" applyFill="1" applyBorder="1" applyAlignment="1">
      <alignment horizontal="center" vertical="top" wrapText="1"/>
    </xf>
    <xf numFmtId="165" fontId="3" fillId="0" borderId="39" xfId="0" applyNumberFormat="1" applyFont="1" applyBorder="1" applyAlignment="1">
      <alignment wrapText="1"/>
    </xf>
    <xf numFmtId="0" fontId="3" fillId="0" borderId="66" xfId="0" applyFont="1" applyBorder="1" applyAlignment="1">
      <alignment wrapText="1"/>
    </xf>
    <xf numFmtId="165" fontId="3" fillId="0" borderId="6" xfId="0" applyNumberFormat="1" applyFont="1" applyBorder="1" applyAlignment="1">
      <alignment wrapText="1"/>
    </xf>
    <xf numFmtId="165" fontId="3" fillId="0" borderId="67" xfId="0" applyNumberFormat="1" applyFont="1" applyBorder="1" applyAlignment="1">
      <alignment wrapText="1"/>
    </xf>
    <xf numFmtId="165" fontId="3" fillId="0" borderId="4" xfId="0" applyNumberFormat="1" applyFont="1" applyBorder="1" applyAlignment="1">
      <alignment wrapText="1"/>
    </xf>
    <xf numFmtId="165" fontId="3" fillId="0" borderId="54" xfId="0" applyNumberFormat="1" applyFont="1" applyBorder="1" applyAlignment="1">
      <alignment wrapText="1"/>
    </xf>
    <xf numFmtId="165" fontId="3" fillId="4" borderId="4" xfId="0" applyNumberFormat="1" applyFont="1" applyFill="1" applyBorder="1" applyAlignment="1">
      <alignment wrapText="1"/>
    </xf>
    <xf numFmtId="165" fontId="3" fillId="7" borderId="4" xfId="0" applyNumberFormat="1" applyFont="1" applyFill="1" applyBorder="1" applyAlignment="1">
      <alignment wrapText="1"/>
    </xf>
    <xf numFmtId="165" fontId="3" fillId="0" borderId="68" xfId="0" applyNumberFormat="1" applyFont="1" applyBorder="1" applyAlignment="1">
      <alignment wrapText="1"/>
    </xf>
    <xf numFmtId="165" fontId="3" fillId="0" borderId="69" xfId="0" applyNumberFormat="1" applyFont="1" applyBorder="1" applyAlignment="1">
      <alignment wrapText="1"/>
    </xf>
    <xf numFmtId="164" fontId="3" fillId="9" borderId="1" xfId="0" applyNumberFormat="1" applyFont="1" applyFill="1" applyBorder="1" applyAlignment="1">
      <alignment wrapText="1"/>
    </xf>
    <xf numFmtId="165" fontId="3" fillId="0" borderId="57" xfId="0" applyNumberFormat="1" applyFont="1" applyBorder="1" applyAlignment="1">
      <alignment wrapText="1"/>
    </xf>
    <xf numFmtId="165" fontId="3" fillId="0" borderId="50" xfId="0" applyNumberFormat="1" applyFont="1" applyBorder="1" applyAlignment="1">
      <alignment wrapText="1"/>
    </xf>
    <xf numFmtId="165" fontId="3" fillId="0" borderId="52" xfId="0" applyNumberFormat="1" applyFont="1" applyBorder="1" applyAlignment="1">
      <alignment wrapText="1"/>
    </xf>
    <xf numFmtId="165" fontId="3" fillId="6" borderId="52" xfId="0" applyNumberFormat="1" applyFont="1" applyFill="1" applyBorder="1" applyAlignment="1">
      <alignment horizontal="center" wrapText="1"/>
    </xf>
    <xf numFmtId="165" fontId="3" fillId="6" borderId="52" xfId="0" applyNumberFormat="1" applyFont="1" applyFill="1" applyBorder="1" applyAlignment="1">
      <alignment wrapText="1"/>
    </xf>
    <xf numFmtId="165" fontId="3" fillId="4" borderId="52" xfId="0" applyNumberFormat="1" applyFont="1" applyFill="1" applyBorder="1" applyAlignment="1">
      <alignment wrapText="1"/>
    </xf>
    <xf numFmtId="165" fontId="3" fillId="7" borderId="52" xfId="0" applyNumberFormat="1" applyFont="1" applyFill="1" applyBorder="1" applyAlignment="1">
      <alignment wrapText="1"/>
    </xf>
    <xf numFmtId="165" fontId="3" fillId="0" borderId="62" xfId="0" applyNumberFormat="1" applyFont="1" applyBorder="1" applyAlignment="1">
      <alignment wrapText="1"/>
    </xf>
    <xf numFmtId="165" fontId="3" fillId="0" borderId="12" xfId="0" applyNumberFormat="1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50" xfId="0" applyFont="1" applyBorder="1" applyAlignment="1">
      <alignment wrapText="1"/>
    </xf>
    <xf numFmtId="0" fontId="1" fillId="0" borderId="52" xfId="0" applyFont="1" applyBorder="1" applyAlignment="1">
      <alignment wrapText="1"/>
    </xf>
    <xf numFmtId="0" fontId="1" fillId="0" borderId="52" xfId="0" applyFont="1" applyBorder="1" applyAlignment="1">
      <alignment vertical="center" wrapText="1"/>
    </xf>
    <xf numFmtId="0" fontId="1" fillId="0" borderId="62" xfId="0" applyFont="1" applyBorder="1" applyAlignment="1">
      <alignment wrapText="1"/>
    </xf>
    <xf numFmtId="165" fontId="3" fillId="0" borderId="65" xfId="0" applyNumberFormat="1" applyFont="1" applyBorder="1" applyAlignment="1">
      <alignment wrapText="1"/>
    </xf>
    <xf numFmtId="165" fontId="3" fillId="8" borderId="57" xfId="0" applyNumberFormat="1" applyFont="1" applyFill="1" applyBorder="1" applyAlignment="1">
      <alignment wrapText="1"/>
    </xf>
    <xf numFmtId="165" fontId="3" fillId="8" borderId="70" xfId="0" applyNumberFormat="1" applyFont="1" applyFill="1" applyBorder="1" applyAlignment="1">
      <alignment wrapText="1"/>
    </xf>
    <xf numFmtId="165" fontId="3" fillId="0" borderId="70" xfId="0" applyNumberFormat="1" applyFont="1" applyBorder="1" applyAlignment="1">
      <alignment wrapText="1"/>
    </xf>
    <xf numFmtId="165" fontId="3" fillId="8" borderId="52" xfId="0" applyNumberFormat="1" applyFont="1" applyFill="1" applyBorder="1" applyAlignment="1">
      <alignment wrapText="1"/>
    </xf>
    <xf numFmtId="165" fontId="3" fillId="8" borderId="61" xfId="0" applyNumberFormat="1" applyFont="1" applyFill="1" applyBorder="1" applyAlignment="1">
      <alignment wrapText="1"/>
    </xf>
    <xf numFmtId="165" fontId="3" fillId="6" borderId="61" xfId="0" applyNumberFormat="1" applyFont="1" applyFill="1" applyBorder="1" applyAlignment="1">
      <alignment wrapText="1"/>
    </xf>
    <xf numFmtId="165" fontId="3" fillId="0" borderId="61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wrapText="1"/>
    </xf>
    <xf numFmtId="49" fontId="3" fillId="8" borderId="4" xfId="0" applyNumberFormat="1" applyFont="1" applyFill="1" applyBorder="1" applyAlignment="1">
      <alignment wrapText="1"/>
    </xf>
    <xf numFmtId="49" fontId="3" fillId="0" borderId="4" xfId="0" applyNumberFormat="1" applyFont="1" applyBorder="1" applyAlignment="1">
      <alignment wrapText="1"/>
    </xf>
    <xf numFmtId="49" fontId="3" fillId="0" borderId="4" xfId="0" applyNumberFormat="1" applyFont="1" applyBorder="1" applyAlignment="1">
      <alignment vertical="center" wrapText="1"/>
    </xf>
    <xf numFmtId="49" fontId="3" fillId="0" borderId="5" xfId="0" applyNumberFormat="1" applyFont="1" applyBorder="1" applyAlignment="1">
      <alignment wrapText="1"/>
    </xf>
    <xf numFmtId="165" fontId="3" fillId="0" borderId="56" xfId="0" applyNumberFormat="1" applyFont="1" applyBorder="1" applyAlignment="1">
      <alignment wrapText="1"/>
    </xf>
    <xf numFmtId="0" fontId="3" fillId="0" borderId="65" xfId="0" applyFont="1" applyBorder="1" applyAlignment="1">
      <alignment wrapText="1"/>
    </xf>
    <xf numFmtId="0" fontId="3" fillId="8" borderId="57" xfId="0" applyFont="1" applyFill="1" applyBorder="1" applyAlignment="1">
      <alignment wrapText="1"/>
    </xf>
    <xf numFmtId="0" fontId="3" fillId="0" borderId="57" xfId="0" applyFont="1" applyBorder="1" applyAlignment="1">
      <alignment wrapText="1"/>
    </xf>
    <xf numFmtId="0" fontId="3" fillId="0" borderId="70" xfId="0" applyFont="1" applyBorder="1" applyAlignment="1">
      <alignment vertical="center"/>
    </xf>
    <xf numFmtId="0" fontId="3" fillId="0" borderId="57" xfId="0" applyFont="1" applyBorder="1" applyAlignment="1">
      <alignment vertical="center" wrapText="1"/>
    </xf>
    <xf numFmtId="0" fontId="3" fillId="0" borderId="50" xfId="0" applyFont="1" applyBorder="1"/>
    <xf numFmtId="0" fontId="3" fillId="8" borderId="52" xfId="0" applyFont="1" applyFill="1" applyBorder="1"/>
    <xf numFmtId="0" fontId="3" fillId="0" borderId="52" xfId="0" applyFont="1" applyBorder="1"/>
    <xf numFmtId="0" fontId="3" fillId="0" borderId="52" xfId="0" applyFont="1" applyBorder="1" applyAlignment="1">
      <alignment vertical="center" wrapText="1"/>
    </xf>
    <xf numFmtId="0" fontId="3" fillId="8" borderId="52" xfId="0" applyFont="1" applyFill="1" applyBorder="1" applyAlignment="1">
      <alignment vertical="center" wrapText="1"/>
    </xf>
    <xf numFmtId="0" fontId="3" fillId="0" borderId="62" xfId="0" applyFont="1" applyBorder="1"/>
    <xf numFmtId="0" fontId="3" fillId="8" borderId="71" xfId="0" applyFont="1" applyFill="1" applyBorder="1"/>
    <xf numFmtId="164" fontId="3" fillId="0" borderId="31" xfId="0" applyNumberFormat="1" applyFont="1" applyBorder="1" applyAlignment="1">
      <alignment horizontal="center" wrapText="1"/>
    </xf>
    <xf numFmtId="164" fontId="3" fillId="0" borderId="72" xfId="0" applyNumberFormat="1" applyFont="1" applyBorder="1" applyAlignment="1">
      <alignment wrapText="1"/>
    </xf>
    <xf numFmtId="164" fontId="3" fillId="6" borderId="66" xfId="0" applyNumberFormat="1" applyFont="1" applyFill="1" applyBorder="1" applyAlignment="1">
      <alignment wrapText="1"/>
    </xf>
    <xf numFmtId="164" fontId="3" fillId="0" borderId="71" xfId="0" applyNumberFormat="1" applyFont="1" applyBorder="1" applyAlignment="1">
      <alignment wrapText="1"/>
    </xf>
    <xf numFmtId="164" fontId="3" fillId="6" borderId="71" xfId="0" applyNumberFormat="1" applyFont="1" applyFill="1" applyBorder="1" applyAlignment="1">
      <alignment wrapText="1"/>
    </xf>
    <xf numFmtId="164" fontId="3" fillId="6" borderId="71" xfId="0" applyNumberFormat="1" applyFont="1" applyFill="1" applyBorder="1" applyAlignment="1">
      <alignment horizontal="center" wrapText="1"/>
    </xf>
    <xf numFmtId="164" fontId="3" fillId="0" borderId="61" xfId="0" applyNumberFormat="1" applyFont="1" applyBorder="1" applyAlignment="1">
      <alignment wrapText="1"/>
    </xf>
    <xf numFmtId="164" fontId="3" fillId="8" borderId="54" xfId="0" applyNumberFormat="1" applyFont="1" applyFill="1" applyBorder="1" applyAlignment="1">
      <alignment wrapText="1"/>
    </xf>
    <xf numFmtId="164" fontId="3" fillId="8" borderId="71" xfId="0" applyNumberFormat="1" applyFont="1" applyFill="1" applyBorder="1" applyAlignment="1">
      <alignment wrapText="1"/>
    </xf>
    <xf numFmtId="164" fontId="3" fillId="6" borderId="71" xfId="0" applyNumberFormat="1" applyFont="1" applyFill="1" applyBorder="1" applyAlignment="1">
      <alignment horizontal="right" wrapText="1"/>
    </xf>
    <xf numFmtId="164" fontId="3" fillId="0" borderId="71" xfId="0" applyNumberFormat="1" applyFont="1" applyBorder="1" applyAlignment="1">
      <alignment horizontal="right" wrapText="1"/>
    </xf>
    <xf numFmtId="164" fontId="3" fillId="0" borderId="57" xfId="0" applyNumberFormat="1" applyFont="1" applyBorder="1" applyAlignment="1">
      <alignment horizontal="right" wrapText="1"/>
    </xf>
    <xf numFmtId="164" fontId="3" fillId="6" borderId="57" xfId="0" applyNumberFormat="1" applyFont="1" applyFill="1" applyBorder="1" applyAlignment="1">
      <alignment horizontal="right" wrapText="1"/>
    </xf>
    <xf numFmtId="0" fontId="3" fillId="8" borderId="66" xfId="0" applyFont="1" applyFill="1" applyBorder="1" applyAlignment="1">
      <alignment wrapText="1"/>
    </xf>
    <xf numFmtId="0" fontId="3" fillId="8" borderId="71" xfId="0" applyFont="1" applyFill="1" applyBorder="1" applyAlignment="1">
      <alignment wrapText="1"/>
    </xf>
    <xf numFmtId="0" fontId="3" fillId="0" borderId="66" xfId="0" applyFont="1" applyBorder="1" applyAlignment="1">
      <alignment vertical="center" wrapText="1"/>
    </xf>
    <xf numFmtId="164" fontId="3" fillId="8" borderId="72" xfId="0" applyNumberFormat="1" applyFont="1" applyFill="1" applyBorder="1" applyAlignment="1">
      <alignment wrapText="1"/>
    </xf>
    <xf numFmtId="164" fontId="3" fillId="0" borderId="32" xfId="0" applyNumberFormat="1" applyFont="1" applyBorder="1" applyAlignment="1">
      <alignment wrapText="1"/>
    </xf>
    <xf numFmtId="164" fontId="3" fillId="0" borderId="54" xfId="0" applyNumberFormat="1" applyFont="1" applyBorder="1" applyAlignment="1">
      <alignment vertical="center" wrapText="1"/>
    </xf>
    <xf numFmtId="164" fontId="3" fillId="0" borderId="62" xfId="0" applyNumberFormat="1" applyFont="1" applyBorder="1" applyAlignment="1">
      <alignment wrapText="1"/>
    </xf>
    <xf numFmtId="0" fontId="4" fillId="2" borderId="28" xfId="0" applyFont="1" applyFill="1" applyBorder="1" applyAlignment="1">
      <alignment horizontal="center" vertical="top"/>
    </xf>
    <xf numFmtId="0" fontId="3" fillId="0" borderId="45" xfId="0" applyFont="1" applyBorder="1"/>
    <xf numFmtId="0" fontId="3" fillId="0" borderId="64" xfId="0" applyFont="1" applyBorder="1"/>
    <xf numFmtId="0" fontId="3" fillId="0" borderId="46" xfId="0" applyFont="1" applyBorder="1"/>
    <xf numFmtId="0" fontId="3" fillId="0" borderId="73" xfId="0" applyFont="1" applyBorder="1"/>
    <xf numFmtId="1" fontId="3" fillId="0" borderId="30" xfId="0" applyNumberFormat="1" applyFont="1" applyBorder="1" applyAlignment="1">
      <alignment wrapText="1"/>
    </xf>
    <xf numFmtId="164" fontId="3" fillId="8" borderId="30" xfId="0" applyNumberFormat="1" applyFont="1" applyFill="1" applyBorder="1" applyAlignment="1">
      <alignment wrapText="1"/>
    </xf>
    <xf numFmtId="0" fontId="3" fillId="0" borderId="30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top" wrapText="1"/>
    </xf>
    <xf numFmtId="49" fontId="3" fillId="8" borderId="52" xfId="0" applyNumberFormat="1" applyFont="1" applyFill="1" applyBorder="1" applyAlignment="1">
      <alignment wrapText="1"/>
    </xf>
    <xf numFmtId="49" fontId="3" fillId="0" borderId="52" xfId="0" applyNumberFormat="1" applyFont="1" applyBorder="1" applyAlignment="1">
      <alignment vertical="center" wrapText="1"/>
    </xf>
    <xf numFmtId="49" fontId="3" fillId="0" borderId="62" xfId="0" applyNumberFormat="1" applyFont="1" applyBorder="1" applyAlignment="1">
      <alignment wrapText="1"/>
    </xf>
    <xf numFmtId="0" fontId="3" fillId="0" borderId="57" xfId="0" applyFont="1" applyBorder="1"/>
    <xf numFmtId="0" fontId="3" fillId="8" borderId="57" xfId="0" applyFont="1" applyFill="1" applyBorder="1"/>
    <xf numFmtId="0" fontId="3" fillId="8" borderId="70" xfId="0" applyFont="1" applyFill="1" applyBorder="1"/>
    <xf numFmtId="0" fontId="3" fillId="8" borderId="58" xfId="0" applyFont="1" applyFill="1" applyBorder="1"/>
    <xf numFmtId="0" fontId="3" fillId="0" borderId="57" xfId="0" applyFont="1" applyBorder="1" applyAlignment="1">
      <alignment vertical="center"/>
    </xf>
    <xf numFmtId="0" fontId="3" fillId="0" borderId="74" xfId="0" applyFont="1" applyBorder="1"/>
    <xf numFmtId="0" fontId="3" fillId="0" borderId="63" xfId="0" applyFont="1" applyBorder="1"/>
    <xf numFmtId="165" fontId="3" fillId="0" borderId="5" xfId="0" applyNumberFormat="1" applyFont="1" applyBorder="1" applyAlignment="1">
      <alignment wrapText="1"/>
    </xf>
    <xf numFmtId="165" fontId="3" fillId="0" borderId="37" xfId="0" applyNumberFormat="1" applyFont="1" applyBorder="1" applyAlignment="1">
      <alignment wrapText="1"/>
    </xf>
    <xf numFmtId="164" fontId="3" fillId="0" borderId="65" xfId="0" applyNumberFormat="1" applyFont="1" applyBorder="1" applyAlignment="1">
      <alignment wrapText="1"/>
    </xf>
    <xf numFmtId="49" fontId="3" fillId="0" borderId="57" xfId="0" applyNumberFormat="1" applyFont="1" applyBorder="1" applyAlignment="1">
      <alignment horizontal="center" wrapText="1"/>
    </xf>
    <xf numFmtId="0" fontId="2" fillId="0" borderId="9" xfId="0" applyFont="1" applyBorder="1"/>
    <xf numFmtId="0" fontId="4" fillId="5" borderId="12" xfId="0" applyFont="1" applyFill="1" applyBorder="1"/>
    <xf numFmtId="0" fontId="1" fillId="0" borderId="31" xfId="0" applyFont="1" applyBorder="1"/>
    <xf numFmtId="0" fontId="4" fillId="5" borderId="66" xfId="0" applyFont="1" applyFill="1" applyBorder="1"/>
    <xf numFmtId="0" fontId="4" fillId="5" borderId="49" xfId="0" applyFont="1" applyFill="1" applyBorder="1"/>
    <xf numFmtId="0" fontId="4" fillId="5" borderId="44" xfId="0" applyFont="1" applyFill="1" applyBorder="1"/>
    <xf numFmtId="0" fontId="1" fillId="0" borderId="40" xfId="0" applyFont="1" applyBorder="1"/>
    <xf numFmtId="0" fontId="5" fillId="0" borderId="12" xfId="0" applyFont="1" applyBorder="1"/>
    <xf numFmtId="0" fontId="1" fillId="0" borderId="33" xfId="0" applyFont="1" applyBorder="1"/>
    <xf numFmtId="0" fontId="1" fillId="0" borderId="12" xfId="0" applyFont="1" applyBorder="1"/>
    <xf numFmtId="0" fontId="2" fillId="0" borderId="12" xfId="0" applyFont="1" applyBorder="1"/>
    <xf numFmtId="0" fontId="2" fillId="0" borderId="40" xfId="0" applyFont="1" applyBorder="1"/>
    <xf numFmtId="164" fontId="2" fillId="0" borderId="9" xfId="0" applyNumberFormat="1" applyFont="1" applyBorder="1"/>
    <xf numFmtId="164" fontId="3" fillId="0" borderId="33" xfId="0" applyNumberFormat="1" applyFont="1" applyBorder="1" applyAlignment="1">
      <alignment wrapText="1"/>
    </xf>
    <xf numFmtId="0" fontId="4" fillId="9" borderId="33" xfId="0" applyFont="1" applyFill="1" applyBorder="1" applyAlignment="1">
      <alignment horizontal="center" vertical="top" wrapText="1"/>
    </xf>
    <xf numFmtId="0" fontId="4" fillId="5" borderId="49" xfId="0" applyFont="1" applyFill="1" applyBorder="1" applyAlignment="1">
      <alignment wrapText="1"/>
    </xf>
    <xf numFmtId="164" fontId="5" fillId="0" borderId="0" xfId="0" applyNumberFormat="1" applyFont="1"/>
    <xf numFmtId="0" fontId="0" fillId="0" borderId="0" xfId="0" pivotButton="1"/>
    <xf numFmtId="0" fontId="0" fillId="0" borderId="0" xfId="0" applyAlignment="1">
      <alignment horizontal="left"/>
    </xf>
    <xf numFmtId="44" fontId="0" fillId="0" borderId="0" xfId="1" applyFont="1"/>
    <xf numFmtId="44" fontId="0" fillId="0" borderId="0" xfId="0" applyNumberFormat="1"/>
    <xf numFmtId="0" fontId="0" fillId="0" borderId="0" xfId="0" applyAlignment="1">
      <alignment horizontal="left" vertical="top"/>
    </xf>
    <xf numFmtId="0" fontId="0" fillId="4" borderId="0" xfId="0" applyFill="1"/>
    <xf numFmtId="0" fontId="17" fillId="11" borderId="0" xfId="3" applyFont="1" applyFill="1" applyAlignment="1">
      <alignment horizontal="center"/>
    </xf>
    <xf numFmtId="0" fontId="14" fillId="10" borderId="80" xfId="0" applyFont="1" applyFill="1" applyBorder="1" applyAlignment="1">
      <alignment horizontal="center" vertical="top" wrapText="1"/>
    </xf>
    <xf numFmtId="0" fontId="0" fillId="4" borderId="44" xfId="0" applyFill="1" applyBorder="1"/>
    <xf numFmtId="0" fontId="19" fillId="10" borderId="44" xfId="0" applyFont="1" applyFill="1" applyBorder="1" applyAlignment="1">
      <alignment vertical="center" wrapText="1"/>
    </xf>
    <xf numFmtId="0" fontId="19" fillId="10" borderId="9" xfId="0" applyFont="1" applyFill="1" applyBorder="1" applyAlignment="1">
      <alignment vertical="center" wrapText="1"/>
    </xf>
    <xf numFmtId="0" fontId="14" fillId="10" borderId="45" xfId="0" applyFont="1" applyFill="1" applyBorder="1" applyAlignment="1">
      <alignment vertical="center" wrapText="1"/>
    </xf>
    <xf numFmtId="167" fontId="8" fillId="10" borderId="31" xfId="0" applyNumberFormat="1" applyFont="1" applyFill="1" applyBorder="1" applyAlignment="1">
      <alignment vertical="center" wrapText="1"/>
    </xf>
    <xf numFmtId="0" fontId="19" fillId="10" borderId="45" xfId="0" applyFont="1" applyFill="1" applyBorder="1" applyAlignment="1">
      <alignment vertical="center" wrapText="1"/>
    </xf>
    <xf numFmtId="167" fontId="8" fillId="10" borderId="32" xfId="0" applyNumberFormat="1" applyFont="1" applyFill="1" applyBorder="1" applyAlignment="1">
      <alignment vertical="center" wrapText="1"/>
    </xf>
    <xf numFmtId="0" fontId="14" fillId="10" borderId="45" xfId="0" applyFont="1" applyFill="1" applyBorder="1" applyAlignment="1">
      <alignment horizontal="left" vertical="center" wrapText="1"/>
    </xf>
    <xf numFmtId="0" fontId="19" fillId="10" borderId="12" xfId="0" applyFont="1" applyFill="1" applyBorder="1" applyAlignment="1">
      <alignment vertical="center" wrapText="1"/>
    </xf>
    <xf numFmtId="0" fontId="17" fillId="10" borderId="66" xfId="0" applyFont="1" applyFill="1" applyBorder="1" applyAlignment="1">
      <alignment horizontal="left" vertical="center" wrapText="1"/>
    </xf>
    <xf numFmtId="0" fontId="8" fillId="10" borderId="12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167" fontId="8" fillId="0" borderId="33" xfId="0" applyNumberFormat="1" applyFont="1" applyBorder="1" applyAlignment="1">
      <alignment vertical="center" wrapText="1"/>
    </xf>
    <xf numFmtId="0" fontId="14" fillId="10" borderId="79" xfId="0" applyFont="1" applyFill="1" applyBorder="1" applyAlignment="1">
      <alignment horizontal="center" vertical="top" wrapText="1"/>
    </xf>
    <xf numFmtId="0" fontId="19" fillId="10" borderId="82" xfId="0" applyFont="1" applyFill="1" applyBorder="1" applyAlignment="1">
      <alignment vertical="center" wrapText="1"/>
    </xf>
    <xf numFmtId="0" fontId="19" fillId="10" borderId="46" xfId="0" applyFont="1" applyFill="1" applyBorder="1" applyAlignment="1">
      <alignment vertical="center" wrapText="1"/>
    </xf>
    <xf numFmtId="0" fontId="19" fillId="10" borderId="64" xfId="0" applyFont="1" applyFill="1" applyBorder="1" applyAlignment="1">
      <alignment vertical="center" wrapText="1"/>
    </xf>
    <xf numFmtId="0" fontId="8" fillId="4" borderId="0" xfId="7" applyFont="1" applyFill="1" applyAlignment="1">
      <alignment vertical="center" wrapText="1"/>
    </xf>
    <xf numFmtId="167" fontId="8" fillId="4" borderId="0" xfId="7" applyNumberFormat="1" applyFont="1" applyFill="1" applyAlignment="1">
      <alignment vertical="center" wrapText="1"/>
    </xf>
    <xf numFmtId="0" fontId="14" fillId="10" borderId="83" xfId="0" applyFont="1" applyFill="1" applyBorder="1" applyAlignment="1">
      <alignment horizontal="center" vertical="top" wrapText="1"/>
    </xf>
    <xf numFmtId="9" fontId="22" fillId="12" borderId="75" xfId="0" applyNumberFormat="1" applyFont="1" applyFill="1" applyBorder="1" applyAlignment="1">
      <alignment vertical="center"/>
    </xf>
    <xf numFmtId="0" fontId="14" fillId="10" borderId="84" xfId="0" applyFont="1" applyFill="1" applyBorder="1" applyAlignment="1">
      <alignment horizontal="center" vertical="top" wrapText="1"/>
    </xf>
    <xf numFmtId="0" fontId="23" fillId="12" borderId="9" xfId="0" applyFont="1" applyFill="1" applyBorder="1" applyAlignment="1">
      <alignment horizontal="left" vertical="top" wrapText="1"/>
    </xf>
    <xf numFmtId="9" fontId="0" fillId="4" borderId="9" xfId="0" applyNumberFormat="1" applyFill="1" applyBorder="1"/>
    <xf numFmtId="0" fontId="12" fillId="13" borderId="9" xfId="0" applyFont="1" applyFill="1" applyBorder="1" applyAlignment="1">
      <alignment vertical="center" wrapText="1"/>
    </xf>
    <xf numFmtId="0" fontId="23" fillId="12" borderId="9" xfId="0" applyFont="1" applyFill="1" applyBorder="1" applyAlignment="1">
      <alignment vertical="center" wrapText="1"/>
    </xf>
    <xf numFmtId="0" fontId="23" fillId="12" borderId="9" xfId="7" applyFont="1" applyFill="1" applyBorder="1" applyAlignment="1">
      <alignment vertical="center" wrapText="1"/>
    </xf>
    <xf numFmtId="0" fontId="12" fillId="13" borderId="9" xfId="7" applyFont="1" applyFill="1" applyBorder="1" applyAlignment="1">
      <alignment vertical="center" wrapText="1"/>
    </xf>
    <xf numFmtId="0" fontId="23" fillId="12" borderId="12" xfId="7" applyFont="1" applyFill="1" applyBorder="1" applyAlignment="1">
      <alignment vertical="center" wrapText="1"/>
    </xf>
    <xf numFmtId="9" fontId="0" fillId="4" borderId="12" xfId="0" applyNumberFormat="1" applyFill="1" applyBorder="1"/>
    <xf numFmtId="0" fontId="12" fillId="13" borderId="77" xfId="7" applyFont="1" applyFill="1" applyBorder="1" applyAlignment="1">
      <alignment vertical="center" wrapText="1"/>
    </xf>
    <xf numFmtId="9" fontId="0" fillId="4" borderId="85" xfId="0" applyNumberFormat="1" applyFill="1" applyBorder="1"/>
    <xf numFmtId="0" fontId="23" fillId="12" borderId="33" xfId="7" applyFont="1" applyFill="1" applyBorder="1" applyAlignment="1">
      <alignment vertical="center" wrapText="1"/>
    </xf>
    <xf numFmtId="9" fontId="0" fillId="4" borderId="33" xfId="0" applyNumberFormat="1" applyFill="1" applyBorder="1"/>
    <xf numFmtId="0" fontId="13" fillId="0" borderId="0" xfId="0" applyFont="1" applyAlignment="1">
      <alignment horizontal="left"/>
    </xf>
    <xf numFmtId="0" fontId="24" fillId="4" borderId="0" xfId="7" applyFont="1" applyFill="1" applyAlignment="1">
      <alignment vertical="center" wrapText="1"/>
    </xf>
    <xf numFmtId="0" fontId="17" fillId="4" borderId="0" xfId="7" applyFont="1" applyFill="1" applyAlignment="1">
      <alignment horizontal="center" vertical="top" wrapText="1"/>
    </xf>
    <xf numFmtId="0" fontId="8" fillId="4" borderId="0" xfId="7" applyFont="1" applyFill="1" applyAlignment="1">
      <alignment vertical="center"/>
    </xf>
    <xf numFmtId="167" fontId="8" fillId="4" borderId="0" xfId="8" applyFont="1" applyFill="1" applyBorder="1" applyAlignment="1" applyProtection="1">
      <alignment vertical="center"/>
    </xf>
    <xf numFmtId="0" fontId="25" fillId="0" borderId="0" xfId="0" applyFont="1" applyAlignment="1">
      <alignment vertical="center"/>
    </xf>
    <xf numFmtId="0" fontId="26" fillId="0" borderId="0" xfId="0" applyFont="1"/>
    <xf numFmtId="0" fontId="14" fillId="10" borderId="88" xfId="4" applyFont="1" applyFill="1" applyBorder="1" applyAlignment="1">
      <alignment horizontal="left" vertical="center" indent="1"/>
    </xf>
    <xf numFmtId="0" fontId="14" fillId="10" borderId="89" xfId="4" applyFont="1" applyFill="1" applyBorder="1" applyAlignment="1">
      <alignment horizontal="left" vertical="center" indent="1"/>
    </xf>
    <xf numFmtId="0" fontId="14" fillId="10" borderId="90" xfId="4" applyFont="1" applyFill="1" applyBorder="1" applyAlignment="1">
      <alignment horizontal="left" vertical="center" indent="1"/>
    </xf>
    <xf numFmtId="0" fontId="4" fillId="0" borderId="9" xfId="0" applyFont="1" applyBorder="1" applyAlignment="1">
      <alignment wrapText="1"/>
    </xf>
    <xf numFmtId="0" fontId="2" fillId="0" borderId="9" xfId="0" applyFont="1" applyBorder="1" applyAlignment="1">
      <alignment wrapText="1"/>
    </xf>
    <xf numFmtId="44" fontId="5" fillId="14" borderId="0" xfId="1" applyFont="1" applyFill="1"/>
    <xf numFmtId="44" fontId="6" fillId="0" borderId="0" xfId="0" applyNumberFormat="1" applyFont="1"/>
    <xf numFmtId="44" fontId="21" fillId="14" borderId="9" xfId="6" applyFont="1" applyFill="1" applyBorder="1" applyAlignment="1" applyProtection="1">
      <alignment horizontal="left" vertical="top" wrapText="1"/>
      <protection locked="0"/>
    </xf>
    <xf numFmtId="44" fontId="21" fillId="14" borderId="9" xfId="0" applyNumberFormat="1" applyFont="1" applyFill="1" applyBorder="1" applyAlignment="1" applyProtection="1">
      <alignment vertical="center"/>
      <protection locked="0"/>
    </xf>
    <xf numFmtId="44" fontId="21" fillId="14" borderId="49" xfId="0" applyNumberFormat="1" applyFont="1" applyFill="1" applyBorder="1" applyAlignment="1" applyProtection="1">
      <alignment vertical="center"/>
      <protection locked="0"/>
    </xf>
    <xf numFmtId="44" fontId="21" fillId="14" borderId="33" xfId="0" applyNumberFormat="1" applyFont="1" applyFill="1" applyBorder="1" applyAlignment="1" applyProtection="1">
      <alignment vertical="center"/>
      <protection locked="0"/>
    </xf>
    <xf numFmtId="44" fontId="21" fillId="14" borderId="12" xfId="0" applyNumberFormat="1" applyFont="1" applyFill="1" applyBorder="1" applyAlignment="1" applyProtection="1">
      <alignment vertical="center"/>
      <protection locked="0"/>
    </xf>
    <xf numFmtId="44" fontId="21" fillId="14" borderId="9" xfId="6" applyFont="1" applyFill="1" applyBorder="1" applyAlignment="1" applyProtection="1">
      <alignment vertical="center" wrapText="1"/>
      <protection locked="0"/>
    </xf>
    <xf numFmtId="44" fontId="21" fillId="14" borderId="32" xfId="0" applyNumberFormat="1" applyFont="1" applyFill="1" applyBorder="1" applyAlignment="1" applyProtection="1">
      <alignment vertical="center"/>
      <protection locked="0"/>
    </xf>
    <xf numFmtId="44" fontId="21" fillId="14" borderId="66" xfId="0" applyNumberFormat="1" applyFont="1" applyFill="1" applyBorder="1" applyAlignment="1" applyProtection="1">
      <alignment vertical="center"/>
      <protection locked="0"/>
    </xf>
    <xf numFmtId="44" fontId="21" fillId="14" borderId="76" xfId="0" applyNumberFormat="1" applyFont="1" applyFill="1" applyBorder="1" applyAlignment="1" applyProtection="1">
      <alignment vertical="center"/>
      <protection locked="0"/>
    </xf>
    <xf numFmtId="44" fontId="21" fillId="14" borderId="12" xfId="6" applyFont="1" applyFill="1" applyBorder="1" applyAlignment="1" applyProtection="1">
      <alignment horizontal="left" vertical="center" wrapText="1"/>
      <protection locked="0"/>
    </xf>
    <xf numFmtId="167" fontId="21" fillId="14" borderId="9" xfId="7" applyNumberFormat="1" applyFont="1" applyFill="1" applyBorder="1" applyAlignment="1" applyProtection="1">
      <alignment vertical="center" wrapText="1"/>
      <protection locked="0"/>
    </xf>
    <xf numFmtId="44" fontId="21" fillId="14" borderId="51" xfId="0" applyNumberFormat="1" applyFont="1" applyFill="1" applyBorder="1" applyAlignment="1" applyProtection="1">
      <alignment vertical="center"/>
      <protection locked="0"/>
    </xf>
    <xf numFmtId="44" fontId="21" fillId="14" borderId="52" xfId="0" applyNumberFormat="1" applyFont="1" applyFill="1" applyBorder="1" applyAlignment="1" applyProtection="1">
      <alignment vertical="center"/>
      <protection locked="0"/>
    </xf>
    <xf numFmtId="44" fontId="21" fillId="14" borderId="86" xfId="0" applyNumberFormat="1" applyFont="1" applyFill="1" applyBorder="1" applyAlignment="1" applyProtection="1">
      <alignment vertical="center"/>
      <protection locked="0"/>
    </xf>
    <xf numFmtId="0" fontId="0" fillId="0" borderId="9" xfId="0" applyBorder="1" applyAlignment="1">
      <alignment horizontal="left" vertical="top"/>
    </xf>
    <xf numFmtId="0" fontId="0" fillId="0" borderId="97" xfId="0" applyBorder="1" applyAlignment="1">
      <alignment horizontal="left" vertical="top"/>
    </xf>
    <xf numFmtId="0" fontId="0" fillId="0" borderId="93" xfId="0" applyBorder="1" applyAlignment="1">
      <alignment horizontal="left" vertical="top"/>
    </xf>
    <xf numFmtId="0" fontId="0" fillId="0" borderId="94" xfId="0" applyBorder="1" applyAlignment="1">
      <alignment horizontal="left" vertical="top"/>
    </xf>
    <xf numFmtId="44" fontId="13" fillId="0" borderId="89" xfId="1" applyFont="1" applyBorder="1" applyAlignment="1">
      <alignment horizontal="left" vertical="top"/>
    </xf>
    <xf numFmtId="44" fontId="13" fillId="0" borderId="95" xfId="1" applyFont="1" applyBorder="1" applyAlignment="1">
      <alignment horizontal="left" vertical="top"/>
    </xf>
    <xf numFmtId="0" fontId="0" fillId="0" borderId="9" xfId="0" applyBorder="1" applyAlignment="1">
      <alignment vertical="center" wrapText="1"/>
    </xf>
    <xf numFmtId="44" fontId="0" fillId="14" borderId="9" xfId="1" applyFont="1" applyFill="1" applyBorder="1" applyAlignment="1">
      <alignment vertical="center" wrapText="1"/>
    </xf>
    <xf numFmtId="0" fontId="0" fillId="0" borderId="91" xfId="0" applyBorder="1" applyAlignment="1">
      <alignment vertical="center" wrapText="1"/>
    </xf>
    <xf numFmtId="0" fontId="13" fillId="0" borderId="92" xfId="0" applyFont="1" applyBorder="1" applyAlignment="1">
      <alignment vertical="center" wrapText="1"/>
    </xf>
    <xf numFmtId="0" fontId="13" fillId="0" borderId="96" xfId="0" applyFont="1" applyBorder="1" applyAlignment="1">
      <alignment vertical="center" wrapText="1"/>
    </xf>
    <xf numFmtId="0" fontId="0" fillId="0" borderId="97" xfId="0" applyBorder="1" applyAlignment="1">
      <alignment vertical="center" wrapText="1"/>
    </xf>
    <xf numFmtId="44" fontId="0" fillId="0" borderId="98" xfId="0" applyNumberFormat="1" applyBorder="1" applyAlignment="1">
      <alignment vertical="center" wrapText="1"/>
    </xf>
    <xf numFmtId="0" fontId="0" fillId="0" borderId="97" xfId="0" applyBorder="1"/>
    <xf numFmtId="0" fontId="0" fillId="0" borderId="93" xfId="0" applyBorder="1" applyAlignment="1">
      <alignment vertical="center" wrapText="1"/>
    </xf>
    <xf numFmtId="0" fontId="0" fillId="0" borderId="94" xfId="0" applyBorder="1" applyAlignment="1">
      <alignment vertical="center" wrapText="1"/>
    </xf>
    <xf numFmtId="44" fontId="0" fillId="14" borderId="94" xfId="1" applyFont="1" applyFill="1" applyBorder="1" applyAlignment="1">
      <alignment vertical="center" wrapText="1"/>
    </xf>
    <xf numFmtId="44" fontId="0" fillId="0" borderId="99" xfId="0" applyNumberFormat="1" applyBorder="1" applyAlignment="1">
      <alignment vertical="center" wrapText="1"/>
    </xf>
    <xf numFmtId="0" fontId="13" fillId="0" borderId="87" xfId="0" applyFont="1" applyBorder="1" applyAlignment="1">
      <alignment horizontal="left" vertical="top"/>
    </xf>
    <xf numFmtId="44" fontId="0" fillId="0" borderId="98" xfId="0" applyNumberFormat="1" applyBorder="1" applyAlignment="1">
      <alignment horizontal="left" vertical="top"/>
    </xf>
    <xf numFmtId="44" fontId="13" fillId="0" borderId="78" xfId="0" applyNumberFormat="1" applyFont="1" applyBorder="1" applyAlignment="1">
      <alignment horizontal="left" vertical="top"/>
    </xf>
    <xf numFmtId="0" fontId="13" fillId="0" borderId="91" xfId="0" applyFont="1" applyBorder="1" applyAlignment="1">
      <alignment horizontal="left" vertical="top"/>
    </xf>
    <xf numFmtId="0" fontId="13" fillId="0" borderId="92" xfId="0" applyFont="1" applyBorder="1" applyAlignment="1">
      <alignment horizontal="left" vertical="top"/>
    </xf>
    <xf numFmtId="0" fontId="13" fillId="0" borderId="96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44" fontId="0" fillId="0" borderId="0" xfId="0" applyNumberFormat="1" applyAlignment="1">
      <alignment horizontal="left" vertical="top"/>
    </xf>
    <xf numFmtId="0" fontId="8" fillId="4" borderId="9" xfId="5" applyFont="1" applyFill="1" applyBorder="1" applyAlignment="1" applyProtection="1">
      <alignment horizontal="center" vertical="center"/>
      <protection locked="0"/>
    </xf>
    <xf numFmtId="0" fontId="26" fillId="14" borderId="0" xfId="0" applyFont="1" applyFill="1" applyAlignment="1">
      <alignment horizontal="left" vertical="top"/>
    </xf>
    <xf numFmtId="0" fontId="0" fillId="0" borderId="0" xfId="0" applyAlignment="1">
      <alignment horizontal="center" vertical="center"/>
    </xf>
    <xf numFmtId="0" fontId="0" fillId="6" borderId="0" xfId="0" applyFill="1" applyAlignment="1">
      <alignment horizontal="center"/>
    </xf>
    <xf numFmtId="0" fontId="0" fillId="0" borderId="0" xfId="0" applyAlignment="1">
      <alignment horizontal="center"/>
    </xf>
    <xf numFmtId="0" fontId="26" fillId="14" borderId="0" xfId="0" applyFont="1" applyFill="1" applyAlignment="1">
      <alignment horizontal="center"/>
    </xf>
    <xf numFmtId="0" fontId="17" fillId="4" borderId="0" xfId="7" applyFont="1" applyFill="1" applyAlignment="1">
      <alignment horizontal="left" vertical="center" wrapText="1"/>
    </xf>
    <xf numFmtId="0" fontId="16" fillId="10" borderId="45" xfId="2" applyFont="1" applyFill="1" applyBorder="1" applyAlignment="1">
      <alignment horizontal="center" vertical="center"/>
    </xf>
    <xf numFmtId="0" fontId="16" fillId="10" borderId="31" xfId="2" applyFont="1" applyFill="1" applyBorder="1" applyAlignment="1">
      <alignment horizontal="center" vertical="center"/>
    </xf>
    <xf numFmtId="0" fontId="14" fillId="10" borderId="81" xfId="0" applyFont="1" applyFill="1" applyBorder="1" applyAlignment="1">
      <alignment horizontal="left" vertical="top" wrapText="1"/>
    </xf>
    <xf numFmtId="0" fontId="14" fillId="10" borderId="45" xfId="0" applyFont="1" applyFill="1" applyBorder="1" applyAlignment="1">
      <alignment horizontal="left" vertical="center" wrapText="1"/>
    </xf>
    <xf numFmtId="0" fontId="14" fillId="10" borderId="32" xfId="0" applyFont="1" applyFill="1" applyBorder="1" applyAlignment="1">
      <alignment horizontal="left" vertical="center" wrapText="1"/>
    </xf>
    <xf numFmtId="0" fontId="14" fillId="10" borderId="31" xfId="0" applyFont="1" applyFill="1" applyBorder="1" applyAlignment="1">
      <alignment horizontal="left" vertical="center" wrapText="1"/>
    </xf>
    <xf numFmtId="0" fontId="14" fillId="10" borderId="45" xfId="0" applyFont="1" applyFill="1" applyBorder="1" applyAlignment="1">
      <alignment horizontal="left" vertical="center"/>
    </xf>
    <xf numFmtId="0" fontId="14" fillId="10" borderId="31" xfId="0" applyFont="1" applyFill="1" applyBorder="1" applyAlignment="1">
      <alignment horizontal="left" vertical="center"/>
    </xf>
    <xf numFmtId="0" fontId="14" fillId="10" borderId="44" xfId="0" applyFont="1" applyFill="1" applyBorder="1" applyAlignment="1">
      <alignment horizontal="left" vertical="center" wrapText="1"/>
    </xf>
    <xf numFmtId="0" fontId="14" fillId="10" borderId="66" xfId="0" applyFont="1" applyFill="1" applyBorder="1" applyAlignment="1">
      <alignment horizontal="left" vertical="center" wrapText="1"/>
    </xf>
    <xf numFmtId="0" fontId="8" fillId="4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horizontal="left" wrapText="1"/>
    </xf>
    <xf numFmtId="0" fontId="26" fillId="14" borderId="0" xfId="0" applyFont="1" applyFill="1" applyAlignment="1">
      <alignment horizontal="left"/>
    </xf>
    <xf numFmtId="0" fontId="1" fillId="0" borderId="0" xfId="0" applyFont="1"/>
    <xf numFmtId="0" fontId="5" fillId="0" borderId="0" xfId="0" applyFont="1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9">
    <cellStyle name="Euro" xfId="8" xr:uid="{8E271B60-E846-4AED-9720-4E62476AD804}"/>
    <cellStyle name="Standaard" xfId="0" builtinId="0"/>
    <cellStyle name="Standaard_Bijlage A1_1" xfId="5" xr:uid="{54CDCE87-35F4-4B11-847E-85678795C976}"/>
    <cellStyle name="Standaard_Bijlage II - prijzenbladen nassau college -ep06" xfId="4" xr:uid="{088F4602-0683-4B76-9EAE-ED498850F855}"/>
    <cellStyle name="Standaard_Bijlage Prijzensheet 2" xfId="7" xr:uid="{04F4EC27-AEC7-4D20-95E6-2EE6B0F1986D}"/>
    <cellStyle name="Standaard_Blad2" xfId="2" xr:uid="{C0685D61-C9D9-4B63-A1DB-7A17045FBA37}"/>
    <cellStyle name="Standaard_Overnamekosten" xfId="3" xr:uid="{49EFEDCD-3B4E-4073-BFBC-52E24BADF60B}"/>
    <cellStyle name="Valuta" xfId="1" builtinId="4"/>
    <cellStyle name="Valuta 2" xfId="6" xr:uid="{34D313F0-3589-48C7-9A3F-6441D9173010}"/>
  </cellStyles>
  <dxfs count="15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indexed="64"/>
        </left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hair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left style="thin">
          <color indexed="64"/>
        </left>
        <top style="thin">
          <color indexed="64"/>
        </top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hair">
          <color indexed="64"/>
        </right>
        <top/>
        <bottom/>
        <vertical/>
        <horizontal/>
      </border>
    </dxf>
    <dxf>
      <border outline="0">
        <left style="thin">
          <color indexed="64"/>
        </left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indexed="22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hair">
          <color indexed="64"/>
        </right>
        <top/>
        <bottom/>
        <vertical/>
        <horizontal/>
      </border>
    </dxf>
    <dxf>
      <border outline="0">
        <left style="thin">
          <color indexed="64"/>
        </left>
        <top style="thin">
          <color indexed="64"/>
        </top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indexed="22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border diagonalUp="0" diagonalDown="0">
        <left style="thin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border outline="0">
        <left style="thin">
          <color indexed="64"/>
        </left>
        <top style="thin">
          <color indexed="64"/>
        </top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indexed="22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Verdana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border outline="0">
        <left style="thin">
          <color indexed="64"/>
        </left>
        <top style="thin">
          <color indexed="64"/>
        </top>
        <bottom style="double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#,##0.0_ ;\-#,##0.0\ 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border outline="0">
        <left style="thin">
          <color indexed="64"/>
        </left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Verdana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border outline="0">
        <left style="thin">
          <color indexed="64"/>
        </left>
        <top style="thin">
          <color indexed="64"/>
        </top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indexed="22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Verdana"/>
        <family val="2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Verdana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Verdana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Verdana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Verdana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Verdana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Verdana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Verdana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Verdana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Verdana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Verdana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Verdana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hijs Somhorst" refreshedDate="45176.500520833331" createdVersion="8" refreshedVersion="8" minRefreshableVersion="3" recordCount="270" xr:uid="{58D49272-FD6B-4FEF-8FF4-8EF9CDC22F45}">
  <cacheSource type="worksheet">
    <worksheetSource ref="A1:Q1048576" sheet="ABD"/>
  </cacheSource>
  <cacheFields count="17">
    <cacheField name="Verdieping" numFmtId="0">
      <sharedItems containsBlank="1"/>
    </cacheField>
    <cacheField name="Ruimte_x000a_nummer" numFmtId="0">
      <sharedItems containsBlank="1"/>
    </cacheField>
    <cacheField name="Ruimtesoort" numFmtId="0">
      <sharedItems containsBlank="1"/>
    </cacheField>
    <cacheField name="Klasse indeling" numFmtId="0">
      <sharedItems containsBlank="1" count="9">
        <s v="5"/>
        <s v="8"/>
        <s v="3"/>
        <s v="1"/>
        <s v="2"/>
        <s v="4"/>
        <s v="6"/>
        <s v="n.v.t."/>
        <m/>
      </sharedItems>
    </cacheField>
    <cacheField name="Tapijt" numFmtId="0">
      <sharedItems containsString="0" containsBlank="1" containsNumber="1" minValue="6" maxValue="69" count="20">
        <m/>
        <n v="14"/>
        <n v="42"/>
        <n v="18"/>
        <n v="25"/>
        <n v="30"/>
        <n v="20"/>
        <n v="19"/>
        <n v="28"/>
        <n v="44"/>
        <n v="69"/>
        <n v="21"/>
        <n v="26"/>
        <n v="6"/>
        <n v="32"/>
        <n v="17"/>
        <n v="12"/>
        <n v="23"/>
        <n v="13"/>
        <n v="30.7"/>
      </sharedItems>
    </cacheField>
    <cacheField name="Flotex" numFmtId="0">
      <sharedItems containsString="0" containsBlank="1" containsNumber="1" containsInteger="1" minValue="7" maxValue="40"/>
    </cacheField>
    <cacheField name="Lino / Marmo" numFmtId="0">
      <sharedItems containsString="0" containsBlank="1" containsNumber="1" minValue="0.5" maxValue="410.87"/>
    </cacheField>
    <cacheField name="Surestep" numFmtId="0">
      <sharedItems containsString="0" containsBlank="1" containsNumber="1" containsInteger="1" minValue="8" maxValue="137"/>
    </cacheField>
    <cacheField name="Norament" numFmtId="0">
      <sharedItems containsBlank="1" containsMixedTypes="1" containsNumber="1" containsInteger="1" minValue="3" maxValue="30"/>
    </cacheField>
    <cacheField name="Pulastic" numFmtId="0">
      <sharedItems containsNonDate="0" containsString="0" containsBlank="1"/>
    </cacheField>
    <cacheField name="PVC" numFmtId="0">
      <sharedItems containsBlank="1" containsMixedTypes="1" containsNumber="1" minValue="8" maxValue="531"/>
    </cacheField>
    <cacheField name="Grindtegels" numFmtId="0">
      <sharedItems containsString="0" containsBlank="1" containsNumber="1" containsInteger="1" minValue="17" maxValue="17"/>
    </cacheField>
    <cacheField name="Gietvloer/steen" numFmtId="0">
      <sharedItems containsString="0" containsBlank="1" containsNumber="1" minValue="1.6" maxValue="54"/>
    </cacheField>
    <cacheField name="Totaal _x000a_m2" numFmtId="0">
      <sharedItems containsBlank="1" containsMixedTypes="1" containsNumber="1" minValue="0.5" maxValue="537"/>
    </cacheField>
    <cacheField name="Eigen beheer" numFmtId="0">
      <sharedItems containsNonDate="0" containsString="0" containsBlank="1"/>
    </cacheField>
    <cacheField name="Uitbesteed" numFmtId="0">
      <sharedItems containsString="0" containsBlank="1" containsNumber="1" minValue="0.5" maxValue="537"/>
    </cacheField>
    <cacheField name="Bijzonderheden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0">
  <r>
    <m/>
    <s v="A0.10"/>
    <s v="muzieklokaal 1"/>
    <x v="0"/>
    <x v="0"/>
    <m/>
    <n v="74"/>
    <m/>
    <m/>
    <m/>
    <m/>
    <m/>
    <m/>
    <n v="74"/>
    <m/>
    <n v="74"/>
    <m/>
  </r>
  <r>
    <m/>
    <s v="A0.10a"/>
    <s v="audiocel"/>
    <x v="0"/>
    <x v="0"/>
    <m/>
    <n v="10"/>
    <m/>
    <m/>
    <m/>
    <m/>
    <m/>
    <m/>
    <n v="10"/>
    <m/>
    <n v="10"/>
    <m/>
  </r>
  <r>
    <m/>
    <s v="A0.10b"/>
    <s v="berging muzieklokaal 1"/>
    <x v="1"/>
    <x v="0"/>
    <m/>
    <n v="14"/>
    <m/>
    <m/>
    <m/>
    <m/>
    <m/>
    <m/>
    <n v="14"/>
    <m/>
    <n v="14"/>
    <m/>
  </r>
  <r>
    <m/>
    <s v="A0.12"/>
    <s v="invalide toilet"/>
    <x v="2"/>
    <x v="0"/>
    <m/>
    <m/>
    <m/>
    <m/>
    <m/>
    <m/>
    <m/>
    <n v="3"/>
    <n v="3"/>
    <m/>
    <n v="3"/>
    <m/>
  </r>
  <r>
    <m/>
    <s v="A0.14"/>
    <s v="pers.toilet"/>
    <x v="2"/>
    <x v="0"/>
    <m/>
    <m/>
    <m/>
    <m/>
    <m/>
    <m/>
    <m/>
    <n v="6"/>
    <n v="6"/>
    <m/>
    <n v="6"/>
    <m/>
  </r>
  <r>
    <m/>
    <s v="A0.16"/>
    <s v="entrée hoofdingang A"/>
    <x v="3"/>
    <x v="1"/>
    <m/>
    <m/>
    <m/>
    <m/>
    <m/>
    <m/>
    <m/>
    <m/>
    <n v="14"/>
    <m/>
    <n v="14"/>
    <m/>
  </r>
  <r>
    <m/>
    <s v="A0.18"/>
    <s v="receptie, loga A"/>
    <x v="4"/>
    <x v="0"/>
    <m/>
    <n v="28"/>
    <m/>
    <m/>
    <m/>
    <m/>
    <m/>
    <m/>
    <n v="28"/>
    <m/>
    <n v="28"/>
    <m/>
  </r>
  <r>
    <m/>
    <s v="A0.20"/>
    <s v="theorie"/>
    <x v="0"/>
    <x v="0"/>
    <m/>
    <n v="50"/>
    <m/>
    <m/>
    <m/>
    <m/>
    <m/>
    <m/>
    <n v="50"/>
    <m/>
    <n v="50"/>
    <m/>
  </r>
  <r>
    <m/>
    <s v="A0.22"/>
    <s v="theorie"/>
    <x v="0"/>
    <x v="0"/>
    <m/>
    <n v="56"/>
    <m/>
    <m/>
    <m/>
    <m/>
    <m/>
    <m/>
    <n v="56"/>
    <m/>
    <n v="56"/>
    <m/>
  </r>
  <r>
    <m/>
    <s v="A0.24"/>
    <s v="theorie"/>
    <x v="0"/>
    <x v="0"/>
    <m/>
    <n v="59"/>
    <m/>
    <m/>
    <m/>
    <m/>
    <m/>
    <m/>
    <n v="59"/>
    <m/>
    <n v="59"/>
    <m/>
  </r>
  <r>
    <m/>
    <s v="A0.26"/>
    <s v="theorie CKV"/>
    <x v="0"/>
    <x v="0"/>
    <m/>
    <n v="59"/>
    <m/>
    <m/>
    <m/>
    <m/>
    <m/>
    <m/>
    <n v="59"/>
    <m/>
    <n v="59"/>
    <m/>
  </r>
  <r>
    <m/>
    <s v="A0.26a"/>
    <s v="berging CKV"/>
    <x v="1"/>
    <x v="0"/>
    <m/>
    <n v="7"/>
    <m/>
    <m/>
    <m/>
    <m/>
    <m/>
    <m/>
    <n v="7"/>
    <m/>
    <n v="7"/>
    <m/>
  </r>
  <r>
    <m/>
    <s v="A0.28"/>
    <s v="theorie"/>
    <x v="0"/>
    <x v="0"/>
    <m/>
    <n v="56"/>
    <m/>
    <m/>
    <m/>
    <m/>
    <m/>
    <m/>
    <n v="56"/>
    <m/>
    <n v="56"/>
    <m/>
  </r>
  <r>
    <m/>
    <s v="A0.30"/>
    <s v="theorie"/>
    <x v="0"/>
    <x v="0"/>
    <m/>
    <n v="50"/>
    <m/>
    <m/>
    <m/>
    <m/>
    <m/>
    <m/>
    <n v="50"/>
    <m/>
    <n v="50"/>
    <m/>
  </r>
  <r>
    <m/>
    <s v="A0.32"/>
    <s v="atrium A"/>
    <x v="3"/>
    <x v="2"/>
    <m/>
    <n v="10"/>
    <m/>
    <m/>
    <m/>
    <m/>
    <m/>
    <m/>
    <n v="52"/>
    <m/>
    <n v="52"/>
    <m/>
  </r>
  <r>
    <m/>
    <s v="A0.34"/>
    <s v="garderobe gang"/>
    <x v="3"/>
    <x v="0"/>
    <m/>
    <n v="82"/>
    <m/>
    <m/>
    <m/>
    <m/>
    <m/>
    <m/>
    <n v="82"/>
    <m/>
    <n v="82"/>
    <m/>
  </r>
  <r>
    <m/>
    <s v="A0.36"/>
    <s v="aan- afvoer goederen"/>
    <x v="1"/>
    <x v="0"/>
    <m/>
    <n v="12"/>
    <m/>
    <m/>
    <m/>
    <m/>
    <m/>
    <m/>
    <n v="12"/>
    <m/>
    <n v="12"/>
    <m/>
  </r>
  <r>
    <m/>
    <s v="A0.38"/>
    <s v="schoonmaak magazijn"/>
    <x v="1"/>
    <x v="0"/>
    <m/>
    <m/>
    <m/>
    <m/>
    <m/>
    <m/>
    <m/>
    <n v="15"/>
    <n v="15"/>
    <m/>
    <n v="15"/>
    <m/>
  </r>
  <r>
    <m/>
    <s v="A0.40"/>
    <s v="theorie"/>
    <x v="0"/>
    <x v="0"/>
    <m/>
    <n v="57"/>
    <m/>
    <m/>
    <m/>
    <m/>
    <m/>
    <m/>
    <n v="57"/>
    <m/>
    <n v="57"/>
    <m/>
  </r>
  <r>
    <m/>
    <s v="A0.42"/>
    <s v="berging bevo1"/>
    <x v="1"/>
    <x v="0"/>
    <m/>
    <m/>
    <n v="14"/>
    <m/>
    <m/>
    <m/>
    <m/>
    <m/>
    <n v="14"/>
    <m/>
    <n v="14"/>
    <m/>
  </r>
  <r>
    <m/>
    <s v="A0.44"/>
    <s v="toilet meisjes"/>
    <x v="2"/>
    <x v="0"/>
    <m/>
    <m/>
    <m/>
    <m/>
    <m/>
    <m/>
    <m/>
    <n v="16"/>
    <n v="16"/>
    <m/>
    <n v="16"/>
    <m/>
  </r>
  <r>
    <m/>
    <s v="A0.46"/>
    <s v="centrale werkkast"/>
    <x v="1"/>
    <x v="0"/>
    <m/>
    <m/>
    <m/>
    <m/>
    <m/>
    <m/>
    <m/>
    <n v="2"/>
    <n v="2"/>
    <m/>
    <n v="2"/>
    <m/>
  </r>
  <r>
    <m/>
    <s v="A0.48"/>
    <s v="toilet jongens"/>
    <x v="2"/>
    <x v="0"/>
    <m/>
    <m/>
    <m/>
    <m/>
    <m/>
    <m/>
    <m/>
    <n v="14"/>
    <n v="14"/>
    <m/>
    <n v="14"/>
    <m/>
  </r>
  <r>
    <m/>
    <s v="A0.50"/>
    <s v="Bevo praktijklokaal 1"/>
    <x v="0"/>
    <x v="0"/>
    <m/>
    <m/>
    <n v="100"/>
    <m/>
    <m/>
    <m/>
    <m/>
    <m/>
    <n v="100"/>
    <m/>
    <n v="100"/>
    <m/>
  </r>
  <r>
    <m/>
    <s v="A0.52"/>
    <s v="berging bevo2"/>
    <x v="1"/>
    <x v="0"/>
    <m/>
    <m/>
    <n v="25"/>
    <m/>
    <m/>
    <m/>
    <m/>
    <m/>
    <n v="25"/>
    <m/>
    <n v="25"/>
    <m/>
  </r>
  <r>
    <m/>
    <s v="A0.54"/>
    <s v="Bevo praktijklokaal 2"/>
    <x v="0"/>
    <x v="0"/>
    <m/>
    <m/>
    <n v="81"/>
    <m/>
    <m/>
    <m/>
    <m/>
    <m/>
    <n v="81"/>
    <m/>
    <n v="81"/>
    <m/>
  </r>
  <r>
    <m/>
    <s v="A0.56"/>
    <s v="trapbodem"/>
    <x v="3"/>
    <x v="0"/>
    <m/>
    <n v="24"/>
    <m/>
    <m/>
    <m/>
    <m/>
    <m/>
    <m/>
    <n v="24"/>
    <m/>
    <n v="24"/>
    <m/>
  </r>
  <r>
    <m/>
    <m/>
    <s v="trapopgang + bordes"/>
    <x v="3"/>
    <x v="0"/>
    <m/>
    <m/>
    <m/>
    <n v="12"/>
    <m/>
    <m/>
    <m/>
    <m/>
    <n v="12"/>
    <m/>
    <n v="12"/>
    <m/>
  </r>
  <r>
    <m/>
    <s v="A0.58"/>
    <s v="gang Bevo"/>
    <x v="3"/>
    <x v="0"/>
    <m/>
    <n v="42"/>
    <m/>
    <m/>
    <m/>
    <m/>
    <m/>
    <m/>
    <n v="42"/>
    <m/>
    <n v="42"/>
    <m/>
  </r>
  <r>
    <m/>
    <s v="A0.60"/>
    <s v="Bevo praktijklokaal 3"/>
    <x v="0"/>
    <x v="0"/>
    <m/>
    <m/>
    <n v="104"/>
    <m/>
    <m/>
    <s v=" "/>
    <m/>
    <m/>
    <n v="104"/>
    <m/>
    <n v="104"/>
    <m/>
  </r>
  <r>
    <m/>
    <s v="A0.62"/>
    <s v="berging bevo3"/>
    <x v="1"/>
    <x v="0"/>
    <m/>
    <m/>
    <n v="33"/>
    <m/>
    <m/>
    <m/>
    <m/>
    <m/>
    <n v="33"/>
    <m/>
    <n v="33"/>
    <m/>
  </r>
  <r>
    <m/>
    <s v="A0.64"/>
    <s v="Bevo praktijklokaal 4"/>
    <x v="0"/>
    <x v="0"/>
    <m/>
    <m/>
    <n v="104"/>
    <s v=" "/>
    <m/>
    <m/>
    <m/>
    <m/>
    <n v="104"/>
    <m/>
    <n v="104"/>
    <m/>
  </r>
  <r>
    <m/>
    <s v="A0.66"/>
    <s v="berging bevo4"/>
    <x v="1"/>
    <x v="0"/>
    <m/>
    <m/>
    <n v="22"/>
    <m/>
    <m/>
    <m/>
    <m/>
    <m/>
    <n v="22"/>
    <m/>
    <n v="22"/>
    <m/>
  </r>
  <r>
    <m/>
    <s v="A0.70"/>
    <s v="trapopgang + bordes centrale hal"/>
    <x v="3"/>
    <x v="0"/>
    <m/>
    <m/>
    <m/>
    <n v="30"/>
    <m/>
    <m/>
    <m/>
    <m/>
    <n v="30"/>
    <m/>
    <n v="30"/>
    <m/>
  </r>
  <r>
    <m/>
    <s v="A0.70"/>
    <s v="centrale gang"/>
    <x v="3"/>
    <x v="0"/>
    <m/>
    <n v="130"/>
    <m/>
    <m/>
    <m/>
    <m/>
    <m/>
    <m/>
    <n v="130"/>
    <m/>
    <n v="130"/>
    <m/>
  </r>
  <r>
    <m/>
    <s v="A0.72"/>
    <s v="centrale garderobe bgg"/>
    <x v="3"/>
    <x v="0"/>
    <m/>
    <n v="168"/>
    <m/>
    <m/>
    <m/>
    <m/>
    <m/>
    <m/>
    <n v="168"/>
    <m/>
    <n v="168"/>
    <m/>
  </r>
  <r>
    <m/>
    <s v="Lift geb A"/>
    <m/>
    <x v="3"/>
    <x v="0"/>
    <m/>
    <n v="3"/>
    <m/>
    <m/>
    <m/>
    <m/>
    <m/>
    <m/>
    <n v="3"/>
    <m/>
    <n v="3"/>
    <m/>
  </r>
  <r>
    <m/>
    <s v="A0.74"/>
    <s v="muzieklokaal 2"/>
    <x v="0"/>
    <x v="0"/>
    <m/>
    <n v="60"/>
    <m/>
    <m/>
    <m/>
    <m/>
    <m/>
    <m/>
    <n v="60"/>
    <m/>
    <n v="60"/>
    <m/>
  </r>
  <r>
    <m/>
    <s v="A0.74a"/>
    <s v="audiocel"/>
    <x v="0"/>
    <x v="0"/>
    <m/>
    <n v="10"/>
    <m/>
    <m/>
    <m/>
    <m/>
    <m/>
    <m/>
    <n v="10"/>
    <m/>
    <n v="10"/>
    <m/>
  </r>
  <r>
    <m/>
    <s v="A0.74b"/>
    <s v="berging muzieklokaal 2"/>
    <x v="1"/>
    <x v="0"/>
    <m/>
    <n v="11"/>
    <m/>
    <m/>
    <m/>
    <m/>
    <m/>
    <m/>
    <n v="11"/>
    <m/>
    <n v="11"/>
    <m/>
  </r>
  <r>
    <m/>
    <s v="A0.76"/>
    <s v="trapbodem"/>
    <x v="3"/>
    <x v="0"/>
    <m/>
    <n v="27"/>
    <m/>
    <m/>
    <m/>
    <m/>
    <m/>
    <m/>
    <n v="27"/>
    <m/>
    <n v="27"/>
    <m/>
  </r>
  <r>
    <m/>
    <m/>
    <s v="trapopgang + bordes"/>
    <x v="3"/>
    <x v="0"/>
    <m/>
    <m/>
    <m/>
    <n v="14"/>
    <m/>
    <m/>
    <m/>
    <m/>
    <n v="14"/>
    <m/>
    <n v="14"/>
    <m/>
  </r>
  <r>
    <m/>
    <s v="A0.82"/>
    <s v="gang"/>
    <x v="3"/>
    <x v="3"/>
    <m/>
    <n v="120"/>
    <m/>
    <m/>
    <m/>
    <m/>
    <m/>
    <m/>
    <n v="138"/>
    <m/>
    <n v="138"/>
    <m/>
  </r>
  <r>
    <s v="Eerste"/>
    <s v="A1.02"/>
    <s v="Stafruimte secr. (2)"/>
    <x v="4"/>
    <x v="4"/>
    <m/>
    <m/>
    <m/>
    <m/>
    <m/>
    <m/>
    <m/>
    <m/>
    <n v="25"/>
    <m/>
    <n v="25"/>
    <m/>
  </r>
  <r>
    <m/>
    <s v="A1.04"/>
    <s v="stafruimte voorziter CvB (1)"/>
    <x v="4"/>
    <x v="5"/>
    <m/>
    <m/>
    <m/>
    <m/>
    <m/>
    <m/>
    <m/>
    <m/>
    <n v="30"/>
    <m/>
    <n v="30"/>
    <m/>
  </r>
  <r>
    <m/>
    <s v="A1.06"/>
    <s v="stafruimte  dir. onderwijs (1)"/>
    <x v="4"/>
    <x v="5"/>
    <m/>
    <m/>
    <m/>
    <m/>
    <m/>
    <m/>
    <m/>
    <m/>
    <n v="30"/>
    <m/>
    <n v="30"/>
    <m/>
  </r>
  <r>
    <m/>
    <s v="A1.08"/>
    <s v="toilet dames"/>
    <x v="2"/>
    <x v="0"/>
    <m/>
    <m/>
    <m/>
    <m/>
    <m/>
    <m/>
    <m/>
    <n v="4"/>
    <n v="4"/>
    <m/>
    <n v="4"/>
    <m/>
  </r>
  <r>
    <m/>
    <s v="A1.10"/>
    <s v="toilet heren"/>
    <x v="2"/>
    <x v="0"/>
    <m/>
    <m/>
    <m/>
    <m/>
    <m/>
    <m/>
    <m/>
    <n v="4"/>
    <n v="4"/>
    <m/>
    <n v="4"/>
    <m/>
  </r>
  <r>
    <m/>
    <s v="A1.12"/>
    <s v="stafruimtroosterzaken.(3)"/>
    <x v="4"/>
    <x v="6"/>
    <m/>
    <m/>
    <m/>
    <m/>
    <m/>
    <m/>
    <m/>
    <m/>
    <n v="20"/>
    <m/>
    <n v="20"/>
    <m/>
  </r>
  <r>
    <m/>
    <s v="A1.14"/>
    <s v="Stafruimte HRM (2)"/>
    <x v="4"/>
    <x v="7"/>
    <m/>
    <m/>
    <m/>
    <m/>
    <m/>
    <m/>
    <m/>
    <m/>
    <n v="19"/>
    <m/>
    <n v="19"/>
    <m/>
  </r>
  <r>
    <m/>
    <s v="A1.16"/>
    <s v="stafruimte directeur bedrijfsvoering"/>
    <x v="4"/>
    <x v="8"/>
    <m/>
    <m/>
    <m/>
    <m/>
    <m/>
    <m/>
    <m/>
    <m/>
    <n v="28"/>
    <m/>
    <n v="28"/>
    <m/>
  </r>
  <r>
    <m/>
    <s v="A1.18"/>
    <s v="theorie"/>
    <x v="0"/>
    <x v="0"/>
    <m/>
    <n v="57"/>
    <m/>
    <m/>
    <m/>
    <m/>
    <m/>
    <m/>
    <n v="57"/>
    <m/>
    <n v="57"/>
    <m/>
  </r>
  <r>
    <m/>
    <s v="A1.20"/>
    <s v="theorie"/>
    <x v="0"/>
    <x v="0"/>
    <m/>
    <n v="62"/>
    <m/>
    <m/>
    <m/>
    <m/>
    <m/>
    <m/>
    <n v="62"/>
    <m/>
    <n v="62"/>
    <m/>
  </r>
  <r>
    <m/>
    <s v="A1.22"/>
    <s v="theorie"/>
    <x v="0"/>
    <x v="0"/>
    <m/>
    <n v="58"/>
    <m/>
    <m/>
    <m/>
    <m/>
    <m/>
    <m/>
    <n v="58"/>
    <m/>
    <n v="58"/>
    <m/>
  </r>
  <r>
    <m/>
    <s v="A1.26"/>
    <s v="theorie"/>
    <x v="0"/>
    <x v="0"/>
    <m/>
    <n v="60"/>
    <m/>
    <m/>
    <m/>
    <m/>
    <m/>
    <m/>
    <n v="60"/>
    <m/>
    <n v="60"/>
    <m/>
  </r>
  <r>
    <m/>
    <s v="A1.28"/>
    <s v="theorie"/>
    <x v="0"/>
    <x v="0"/>
    <m/>
    <n v="59"/>
    <m/>
    <m/>
    <m/>
    <m/>
    <m/>
    <m/>
    <n v="59"/>
    <m/>
    <n v="59"/>
    <m/>
  </r>
  <r>
    <m/>
    <s v="A1.30"/>
    <s v="theorie"/>
    <x v="0"/>
    <x v="0"/>
    <m/>
    <n v="57"/>
    <m/>
    <m/>
    <m/>
    <m/>
    <m/>
    <m/>
    <n v="57"/>
    <m/>
    <n v="57"/>
    <m/>
  </r>
  <r>
    <m/>
    <s v="A1.32"/>
    <s v="theorie"/>
    <x v="0"/>
    <x v="0"/>
    <m/>
    <n v="53"/>
    <m/>
    <m/>
    <m/>
    <m/>
    <m/>
    <m/>
    <n v="53"/>
    <m/>
    <n v="53"/>
    <m/>
  </r>
  <r>
    <m/>
    <s v="A1.36"/>
    <s v="doorloop (brug)"/>
    <x v="3"/>
    <x v="0"/>
    <m/>
    <n v="10"/>
    <m/>
    <m/>
    <m/>
    <m/>
    <m/>
    <m/>
    <n v="10"/>
    <m/>
    <n v="10"/>
    <m/>
  </r>
  <r>
    <m/>
    <s v="A1.38"/>
    <s v="aardrijkskunde"/>
    <x v="0"/>
    <x v="0"/>
    <m/>
    <n v="70"/>
    <m/>
    <m/>
    <m/>
    <m/>
    <m/>
    <m/>
    <n v="70"/>
    <m/>
    <n v="70"/>
    <m/>
  </r>
  <r>
    <m/>
    <s v="A1.40"/>
    <s v="stafruimte ICT (3)"/>
    <x v="4"/>
    <x v="9"/>
    <m/>
    <m/>
    <m/>
    <m/>
    <m/>
    <m/>
    <m/>
    <m/>
    <n v="44"/>
    <m/>
    <n v="44"/>
    <m/>
  </r>
  <r>
    <m/>
    <s v="A1.42"/>
    <s v="toilet meisjes"/>
    <x v="2"/>
    <x v="0"/>
    <m/>
    <m/>
    <m/>
    <m/>
    <m/>
    <m/>
    <m/>
    <n v="16"/>
    <n v="16"/>
    <m/>
    <n v="16"/>
    <m/>
  </r>
  <r>
    <m/>
    <s v="A1.44"/>
    <s v="centrale werkkast"/>
    <x v="1"/>
    <x v="0"/>
    <m/>
    <m/>
    <m/>
    <m/>
    <m/>
    <m/>
    <m/>
    <n v="2"/>
    <n v="2"/>
    <m/>
    <n v="2"/>
    <m/>
  </r>
  <r>
    <m/>
    <s v="A1.46"/>
    <s v="toilet jongens"/>
    <x v="2"/>
    <x v="0"/>
    <m/>
    <m/>
    <m/>
    <m/>
    <m/>
    <m/>
    <m/>
    <n v="14"/>
    <n v="14"/>
    <m/>
    <n v="14"/>
    <m/>
  </r>
  <r>
    <m/>
    <s v="A1.50"/>
    <s v="spreekkamer1"/>
    <x v="0"/>
    <x v="0"/>
    <m/>
    <n v="17.600000000000001"/>
    <m/>
    <m/>
    <m/>
    <m/>
    <m/>
    <m/>
    <n v="17.600000000000001"/>
    <m/>
    <n v="17.600000000000001"/>
    <m/>
  </r>
  <r>
    <m/>
    <s v="A1.52"/>
    <s v="spreekkamer 2"/>
    <x v="0"/>
    <x v="0"/>
    <m/>
    <n v="17.7"/>
    <m/>
    <m/>
    <m/>
    <m/>
    <m/>
    <m/>
    <n v="17.7"/>
    <m/>
    <n v="17.7"/>
    <m/>
  </r>
  <r>
    <m/>
    <s v="A1.54"/>
    <s v="stiltelokaal"/>
    <x v="0"/>
    <x v="0"/>
    <m/>
    <n v="35.1"/>
    <m/>
    <m/>
    <m/>
    <m/>
    <m/>
    <m/>
    <n v="35.1"/>
    <m/>
    <n v="35.1"/>
    <m/>
  </r>
  <r>
    <m/>
    <s v="A1.56"/>
    <s v="opvanglokaal"/>
    <x v="0"/>
    <x v="0"/>
    <m/>
    <n v="54.48"/>
    <m/>
    <m/>
    <m/>
    <m/>
    <m/>
    <m/>
    <n v="54.48"/>
    <m/>
    <n v="54.48"/>
    <m/>
  </r>
  <r>
    <m/>
    <s v="A1.58"/>
    <s v="trapopgang + bordes"/>
    <x v="3"/>
    <x v="0"/>
    <m/>
    <m/>
    <m/>
    <n v="20"/>
    <m/>
    <m/>
    <m/>
    <m/>
    <n v="20"/>
    <m/>
    <n v="20"/>
    <m/>
  </r>
  <r>
    <m/>
    <s v="A1.60"/>
    <s v="leercentrum"/>
    <x v="0"/>
    <x v="0"/>
    <m/>
    <n v="410.87"/>
    <m/>
    <m/>
    <m/>
    <m/>
    <m/>
    <m/>
    <n v="410.87"/>
    <m/>
    <n v="410.87"/>
    <m/>
  </r>
  <r>
    <m/>
    <s v="A1.62"/>
    <s v="trapopgang + bordes"/>
    <x v="3"/>
    <x v="0"/>
    <m/>
    <m/>
    <m/>
    <n v="20"/>
    <m/>
    <m/>
    <m/>
    <m/>
    <n v="20"/>
    <m/>
    <n v="20"/>
    <m/>
  </r>
  <r>
    <m/>
    <m/>
    <s v="bordes trappenhuis"/>
    <x v="3"/>
    <x v="0"/>
    <m/>
    <n v="18"/>
    <m/>
    <m/>
    <m/>
    <m/>
    <m/>
    <m/>
    <n v="18"/>
    <m/>
    <n v="18"/>
    <m/>
  </r>
  <r>
    <m/>
    <s v="A1.64"/>
    <s v="gang"/>
    <x v="3"/>
    <x v="0"/>
    <m/>
    <n v="195"/>
    <m/>
    <m/>
    <m/>
    <m/>
    <m/>
    <m/>
    <n v="195"/>
    <m/>
    <n v="195"/>
    <m/>
  </r>
  <r>
    <m/>
    <s v="A1.66"/>
    <s v="theorie"/>
    <x v="0"/>
    <x v="0"/>
    <m/>
    <n v="56"/>
    <m/>
    <m/>
    <m/>
    <m/>
    <m/>
    <m/>
    <n v="56"/>
    <m/>
    <n v="56"/>
    <m/>
  </r>
  <r>
    <m/>
    <s v="A1.68"/>
    <s v="theorie"/>
    <x v="0"/>
    <x v="0"/>
    <m/>
    <n v="56"/>
    <m/>
    <m/>
    <m/>
    <m/>
    <m/>
    <m/>
    <n v="56"/>
    <m/>
    <n v="56"/>
    <m/>
  </r>
  <r>
    <m/>
    <s v="A1.70"/>
    <s v="stafruimte administratie (5)"/>
    <x v="4"/>
    <x v="10"/>
    <m/>
    <m/>
    <m/>
    <m/>
    <m/>
    <m/>
    <m/>
    <m/>
    <n v="69"/>
    <m/>
    <n v="69"/>
    <m/>
  </r>
  <r>
    <m/>
    <s v="A1.72"/>
    <s v="coordinator onderwijs"/>
    <x v="4"/>
    <x v="11"/>
    <m/>
    <m/>
    <m/>
    <m/>
    <m/>
    <m/>
    <m/>
    <m/>
    <n v="21"/>
    <m/>
    <n v="21"/>
    <m/>
  </r>
  <r>
    <m/>
    <s v="A1.74"/>
    <s v="gang"/>
    <x v="3"/>
    <x v="0"/>
    <m/>
    <n v="80"/>
    <m/>
    <m/>
    <m/>
    <m/>
    <m/>
    <m/>
    <n v="80"/>
    <m/>
    <n v="80"/>
    <m/>
  </r>
  <r>
    <m/>
    <s v="A1.76"/>
    <s v="spreekkamer"/>
    <x v="4"/>
    <x v="7"/>
    <m/>
    <m/>
    <m/>
    <m/>
    <m/>
    <m/>
    <m/>
    <m/>
    <n v="19"/>
    <m/>
    <n v="19"/>
    <m/>
  </r>
  <r>
    <m/>
    <s v="A1.78"/>
    <s v="trapopgang + bordes"/>
    <x v="3"/>
    <x v="0"/>
    <m/>
    <m/>
    <m/>
    <n v="20"/>
    <m/>
    <m/>
    <m/>
    <m/>
    <n v="20"/>
    <m/>
    <n v="20"/>
    <m/>
  </r>
  <r>
    <m/>
    <m/>
    <s v="bordes trappenhuis"/>
    <x v="3"/>
    <x v="0"/>
    <m/>
    <n v="14"/>
    <m/>
    <m/>
    <m/>
    <m/>
    <m/>
    <m/>
    <n v="14"/>
    <m/>
    <n v="14"/>
    <m/>
  </r>
  <r>
    <s v="Tweede"/>
    <s v="A2.02"/>
    <s v="stafruimte dir. VWO (1)"/>
    <x v="4"/>
    <x v="11"/>
    <m/>
    <m/>
    <m/>
    <m/>
    <m/>
    <m/>
    <m/>
    <m/>
    <n v="21"/>
    <m/>
    <n v="21"/>
    <m/>
  </r>
  <r>
    <m/>
    <s v="A2.04"/>
    <s v="pantry en repro"/>
    <x v="5"/>
    <x v="0"/>
    <m/>
    <n v="18"/>
    <m/>
    <m/>
    <m/>
    <m/>
    <m/>
    <m/>
    <n v="18"/>
    <m/>
    <n v="18"/>
    <m/>
  </r>
  <r>
    <m/>
    <s v="A2.06"/>
    <s v="toilet dames"/>
    <x v="2"/>
    <x v="0"/>
    <m/>
    <m/>
    <m/>
    <n v="4"/>
    <m/>
    <m/>
    <m/>
    <m/>
    <n v="4"/>
    <m/>
    <n v="4"/>
    <m/>
  </r>
  <r>
    <m/>
    <s v="A2.08"/>
    <s v="toilet heren"/>
    <x v="2"/>
    <x v="0"/>
    <m/>
    <m/>
    <m/>
    <n v="4"/>
    <m/>
    <m/>
    <m/>
    <m/>
    <n v="4"/>
    <m/>
    <n v="4"/>
    <m/>
  </r>
  <r>
    <m/>
    <s v="A2.10"/>
    <s v="Computerlokaal"/>
    <x v="0"/>
    <x v="0"/>
    <m/>
    <n v="81"/>
    <m/>
    <m/>
    <m/>
    <m/>
    <m/>
    <m/>
    <n v="81"/>
    <m/>
    <n v="81"/>
    <m/>
  </r>
  <r>
    <m/>
    <s v="A2.12"/>
    <s v="theorie"/>
    <x v="0"/>
    <x v="0"/>
    <m/>
    <n v="54"/>
    <m/>
    <m/>
    <m/>
    <m/>
    <m/>
    <m/>
    <n v="54"/>
    <m/>
    <n v="54"/>
    <m/>
  </r>
  <r>
    <m/>
    <s v="A2.14"/>
    <s v="theorie"/>
    <x v="0"/>
    <x v="0"/>
    <m/>
    <n v="57"/>
    <m/>
    <m/>
    <m/>
    <m/>
    <m/>
    <m/>
    <n v="57"/>
    <m/>
    <n v="57"/>
    <m/>
  </r>
  <r>
    <m/>
    <s v="A2.16"/>
    <s v="theorie"/>
    <x v="0"/>
    <x v="0"/>
    <m/>
    <n v="62"/>
    <m/>
    <m/>
    <m/>
    <m/>
    <m/>
    <m/>
    <n v="62"/>
    <m/>
    <n v="62"/>
    <m/>
  </r>
  <r>
    <m/>
    <s v="A2.18"/>
    <s v="theorie"/>
    <x v="0"/>
    <x v="0"/>
    <m/>
    <n v="58"/>
    <m/>
    <m/>
    <m/>
    <m/>
    <m/>
    <m/>
    <n v="58"/>
    <m/>
    <n v="58"/>
    <m/>
  </r>
  <r>
    <m/>
    <s v="A2.22"/>
    <s v="theorie"/>
    <x v="0"/>
    <x v="0"/>
    <m/>
    <n v="59"/>
    <m/>
    <m/>
    <m/>
    <m/>
    <m/>
    <m/>
    <n v="59"/>
    <m/>
    <n v="59"/>
    <m/>
  </r>
  <r>
    <m/>
    <s v="A2.26"/>
    <s v="vaklokaal scheikunde"/>
    <x v="0"/>
    <x v="0"/>
    <m/>
    <n v="85"/>
    <m/>
    <m/>
    <m/>
    <m/>
    <m/>
    <m/>
    <n v="85"/>
    <m/>
    <n v="85"/>
    <m/>
  </r>
  <r>
    <m/>
    <s v="A2.28"/>
    <s v="kabinet scheikunde (1)"/>
    <x v="6"/>
    <x v="0"/>
    <m/>
    <n v="33"/>
    <m/>
    <m/>
    <m/>
    <m/>
    <m/>
    <m/>
    <n v="33"/>
    <m/>
    <n v="33"/>
    <m/>
  </r>
  <r>
    <m/>
    <s v="A2.30"/>
    <s v="laboratorium scheikunde"/>
    <x v="6"/>
    <x v="0"/>
    <m/>
    <n v="81"/>
    <m/>
    <m/>
    <m/>
    <m/>
    <m/>
    <m/>
    <n v="81"/>
    <m/>
    <n v="81"/>
    <m/>
  </r>
  <r>
    <m/>
    <s v="A2.32"/>
    <s v="doorloop (brug)"/>
    <x v="3"/>
    <x v="0"/>
    <m/>
    <n v="10"/>
    <m/>
    <m/>
    <m/>
    <m/>
    <m/>
    <m/>
    <n v="10"/>
    <m/>
    <n v="10"/>
    <m/>
  </r>
  <r>
    <m/>
    <s v="A2.34"/>
    <s v="gang"/>
    <x v="3"/>
    <x v="0"/>
    <m/>
    <n v="219"/>
    <m/>
    <m/>
    <m/>
    <m/>
    <m/>
    <m/>
    <n v="219"/>
    <m/>
    <n v="219"/>
    <m/>
  </r>
  <r>
    <m/>
    <s v="A2.36"/>
    <s v="theorie"/>
    <x v="0"/>
    <x v="0"/>
    <m/>
    <n v="56"/>
    <m/>
    <m/>
    <m/>
    <m/>
    <m/>
    <m/>
    <n v="56"/>
    <m/>
    <n v="56"/>
    <m/>
  </r>
  <r>
    <m/>
    <s v="A2.38"/>
    <s v="theorie"/>
    <x v="0"/>
    <x v="0"/>
    <m/>
    <n v="56"/>
    <m/>
    <m/>
    <m/>
    <m/>
    <m/>
    <m/>
    <n v="56"/>
    <m/>
    <n v="56"/>
    <m/>
  </r>
  <r>
    <m/>
    <s v="A2.40"/>
    <s v="toilet meisjes"/>
    <x v="2"/>
    <x v="0"/>
    <m/>
    <n v="16"/>
    <m/>
    <m/>
    <m/>
    <m/>
    <m/>
    <m/>
    <n v="16"/>
    <m/>
    <n v="16"/>
    <m/>
  </r>
  <r>
    <m/>
    <s v="A2.42"/>
    <s v="centrale werkkast"/>
    <x v="1"/>
    <x v="0"/>
    <m/>
    <m/>
    <m/>
    <m/>
    <m/>
    <m/>
    <m/>
    <n v="2"/>
    <n v="2"/>
    <m/>
    <n v="2"/>
    <m/>
  </r>
  <r>
    <m/>
    <s v="A2.44"/>
    <s v="toilet jongens"/>
    <x v="2"/>
    <x v="0"/>
    <m/>
    <m/>
    <m/>
    <m/>
    <m/>
    <m/>
    <m/>
    <n v="14"/>
    <n v="14"/>
    <m/>
    <n v="14"/>
    <m/>
  </r>
  <r>
    <m/>
    <s v="A2.46"/>
    <s v="berging leermiddelen"/>
    <x v="1"/>
    <x v="0"/>
    <m/>
    <n v="19"/>
    <m/>
    <m/>
    <m/>
    <m/>
    <m/>
    <m/>
    <n v="19"/>
    <m/>
    <n v="19"/>
    <m/>
  </r>
  <r>
    <m/>
    <s v="A2.48"/>
    <s v="vaklokaal natuurkunde / scheikunde"/>
    <x v="0"/>
    <x v="0"/>
    <m/>
    <n v="66"/>
    <m/>
    <m/>
    <m/>
    <m/>
    <m/>
    <m/>
    <n v="66"/>
    <m/>
    <n v="66"/>
    <m/>
  </r>
  <r>
    <m/>
    <s v="A2.50 "/>
    <s v="Lifescience-Lab"/>
    <x v="0"/>
    <x v="0"/>
    <m/>
    <n v="98"/>
    <m/>
    <m/>
    <m/>
    <m/>
    <m/>
    <m/>
    <n v="98"/>
    <m/>
    <n v="98"/>
    <m/>
  </r>
  <r>
    <m/>
    <s v="A2.54"/>
    <s v="bordes trappenhuis"/>
    <x v="3"/>
    <x v="0"/>
    <m/>
    <n v="8"/>
    <m/>
    <m/>
    <m/>
    <m/>
    <m/>
    <m/>
    <n v="8"/>
    <m/>
    <n v="8"/>
    <m/>
  </r>
  <r>
    <m/>
    <s v="A2.56"/>
    <s v="college en examenzaal"/>
    <x v="0"/>
    <x v="0"/>
    <m/>
    <n v="200"/>
    <m/>
    <m/>
    <m/>
    <m/>
    <m/>
    <m/>
    <n v="200"/>
    <m/>
    <n v="200"/>
    <m/>
  </r>
  <r>
    <m/>
    <s v="A2.58"/>
    <s v="spreekkamer"/>
    <x v="4"/>
    <x v="0"/>
    <n v="13"/>
    <m/>
    <m/>
    <m/>
    <m/>
    <m/>
    <m/>
    <m/>
    <n v="13"/>
    <m/>
    <n v="13"/>
    <m/>
  </r>
  <r>
    <m/>
    <s v="A2.60"/>
    <s v="spreekkamer"/>
    <x v="4"/>
    <x v="0"/>
    <n v="12"/>
    <m/>
    <m/>
    <m/>
    <m/>
    <m/>
    <m/>
    <m/>
    <n v="12"/>
    <m/>
    <n v="12"/>
    <m/>
  </r>
  <r>
    <m/>
    <s v="A2.62"/>
    <s v="LJC ruimte (2) en decaan HAVO/ VWO"/>
    <x v="4"/>
    <x v="0"/>
    <m/>
    <n v="22"/>
    <m/>
    <m/>
    <m/>
    <m/>
    <m/>
    <m/>
    <n v="22"/>
    <m/>
    <n v="22"/>
    <m/>
  </r>
  <r>
    <m/>
    <s v="A2.64"/>
    <s v="bordes trappenhuis"/>
    <x v="3"/>
    <x v="0"/>
    <m/>
    <n v="18"/>
    <m/>
    <m/>
    <m/>
    <m/>
    <m/>
    <m/>
    <n v="18"/>
    <m/>
    <n v="18"/>
    <m/>
  </r>
  <r>
    <m/>
    <s v="A2.66"/>
    <s v="theorie"/>
    <x v="0"/>
    <x v="0"/>
    <m/>
    <n v="57"/>
    <m/>
    <m/>
    <m/>
    <m/>
    <m/>
    <m/>
    <n v="57"/>
    <m/>
    <n v="57"/>
    <m/>
  </r>
  <r>
    <m/>
    <s v="A2.68"/>
    <s v="theorie"/>
    <x v="0"/>
    <x v="0"/>
    <m/>
    <n v="57"/>
    <m/>
    <m/>
    <m/>
    <m/>
    <m/>
    <m/>
    <n v="57"/>
    <m/>
    <n v="57"/>
    <m/>
  </r>
  <r>
    <m/>
    <s v="A2.70"/>
    <s v="examensecretaris (1)"/>
    <x v="4"/>
    <x v="8"/>
    <m/>
    <m/>
    <m/>
    <m/>
    <m/>
    <m/>
    <m/>
    <m/>
    <n v="28"/>
    <m/>
    <n v="28"/>
    <m/>
  </r>
  <r>
    <m/>
    <s v="A2.72"/>
    <s v="internationaal leren"/>
    <x v="4"/>
    <x v="11"/>
    <m/>
    <m/>
    <m/>
    <m/>
    <m/>
    <m/>
    <m/>
    <m/>
    <n v="21"/>
    <m/>
    <n v="21"/>
    <m/>
  </r>
  <r>
    <m/>
    <s v="A2.74"/>
    <s v="theorie"/>
    <x v="0"/>
    <x v="0"/>
    <m/>
    <n v="57"/>
    <m/>
    <m/>
    <m/>
    <m/>
    <m/>
    <m/>
    <n v="57"/>
    <m/>
    <n v="57"/>
    <m/>
  </r>
  <r>
    <m/>
    <s v="A2.76"/>
    <s v="LJC ruimte (2)"/>
    <x v="4"/>
    <x v="0"/>
    <m/>
    <n v="19"/>
    <m/>
    <m/>
    <m/>
    <m/>
    <m/>
    <m/>
    <n v="19"/>
    <m/>
    <n v="19"/>
    <m/>
  </r>
  <r>
    <m/>
    <s v="A2.78"/>
    <s v="trapafgang + bordes"/>
    <x v="3"/>
    <x v="0"/>
    <m/>
    <m/>
    <m/>
    <n v="3"/>
    <m/>
    <m/>
    <m/>
    <m/>
    <n v="3"/>
    <m/>
    <n v="3"/>
    <m/>
  </r>
  <r>
    <m/>
    <m/>
    <s v="trappenhuis"/>
    <x v="3"/>
    <x v="0"/>
    <m/>
    <n v="11"/>
    <m/>
    <m/>
    <m/>
    <m/>
    <m/>
    <m/>
    <n v="11"/>
    <m/>
    <n v="11"/>
    <m/>
  </r>
  <r>
    <m/>
    <s v="A2.82"/>
    <s v="gang"/>
    <x v="3"/>
    <x v="0"/>
    <m/>
    <n v="52"/>
    <m/>
    <m/>
    <m/>
    <m/>
    <m/>
    <m/>
    <n v="52"/>
    <m/>
    <n v="52"/>
    <m/>
  </r>
  <r>
    <s v="BG"/>
    <s v="B0.01"/>
    <s v="theorielokaal"/>
    <x v="0"/>
    <x v="0"/>
    <m/>
    <n v="58"/>
    <m/>
    <m/>
    <m/>
    <m/>
    <m/>
    <m/>
    <n v="58"/>
    <m/>
    <n v="58"/>
    <m/>
  </r>
  <r>
    <m/>
    <s v="B0.03"/>
    <s v="stafruimte hoofd facilitaire zaken (1)"/>
    <x v="4"/>
    <x v="12"/>
    <m/>
    <m/>
    <m/>
    <m/>
    <m/>
    <m/>
    <m/>
    <m/>
    <n v="26"/>
    <m/>
    <n v="26"/>
    <m/>
  </r>
  <r>
    <m/>
    <s v="B0.05"/>
    <s v="trapbodem"/>
    <x v="3"/>
    <x v="0"/>
    <m/>
    <m/>
    <m/>
    <m/>
    <m/>
    <n v="23"/>
    <m/>
    <m/>
    <n v="23"/>
    <m/>
    <n v="23"/>
    <m/>
  </r>
  <r>
    <m/>
    <m/>
    <s v="trapopgang + bordes"/>
    <x v="3"/>
    <x v="0"/>
    <m/>
    <m/>
    <m/>
    <m/>
    <m/>
    <m/>
    <n v="17"/>
    <m/>
    <n v="17"/>
    <m/>
    <n v="17"/>
    <m/>
  </r>
  <r>
    <m/>
    <s v="B0.07"/>
    <s v="invalidentoilet"/>
    <x v="2"/>
    <x v="0"/>
    <m/>
    <m/>
    <m/>
    <m/>
    <m/>
    <m/>
    <m/>
    <n v="5"/>
    <n v="5"/>
    <m/>
    <n v="5"/>
    <m/>
  </r>
  <r>
    <m/>
    <s v="B0.09"/>
    <s v="binnenplein + gang"/>
    <x v="3"/>
    <x v="13"/>
    <m/>
    <m/>
    <m/>
    <m/>
    <m/>
    <n v="531"/>
    <m/>
    <m/>
    <n v="537"/>
    <m/>
    <n v="537"/>
    <m/>
  </r>
  <r>
    <m/>
    <s v="Lift geb. B"/>
    <m/>
    <x v="3"/>
    <x v="0"/>
    <m/>
    <n v="2"/>
    <m/>
    <m/>
    <m/>
    <m/>
    <m/>
    <m/>
    <n v="2"/>
    <m/>
    <n v="2"/>
    <m/>
  </r>
  <r>
    <m/>
    <s v="B0.13"/>
    <s v="entree en garderobe"/>
    <x v="3"/>
    <x v="14"/>
    <m/>
    <m/>
    <m/>
    <m/>
    <m/>
    <n v="176"/>
    <m/>
    <m/>
    <n v="208"/>
    <m/>
    <n v="208"/>
    <m/>
  </r>
  <r>
    <m/>
    <s v="B0.14"/>
    <s v="theorielokaal"/>
    <x v="0"/>
    <x v="0"/>
    <m/>
    <m/>
    <m/>
    <m/>
    <m/>
    <n v="56"/>
    <m/>
    <m/>
    <n v="56"/>
    <m/>
    <n v="56"/>
    <m/>
  </r>
  <r>
    <m/>
    <s v="B0.16"/>
    <s v="theorielokaal"/>
    <x v="0"/>
    <x v="0"/>
    <m/>
    <m/>
    <m/>
    <m/>
    <m/>
    <n v="56"/>
    <m/>
    <m/>
    <n v="56"/>
    <m/>
    <n v="56"/>
    <m/>
  </r>
  <r>
    <m/>
    <s v="B0.17"/>
    <s v="entree pleinzijde"/>
    <x v="3"/>
    <x v="12"/>
    <m/>
    <m/>
    <m/>
    <m/>
    <m/>
    <m/>
    <m/>
    <m/>
    <n v="26"/>
    <m/>
    <n v="26"/>
    <m/>
  </r>
  <r>
    <m/>
    <s v="B0.19"/>
    <s v="trapbodem"/>
    <x v="3"/>
    <x v="0"/>
    <m/>
    <m/>
    <m/>
    <m/>
    <m/>
    <n v="24"/>
    <m/>
    <m/>
    <n v="24"/>
    <m/>
    <n v="24"/>
    <m/>
  </r>
  <r>
    <m/>
    <m/>
    <s v="trapopgang + bordes"/>
    <x v="3"/>
    <x v="0"/>
    <m/>
    <m/>
    <m/>
    <m/>
    <m/>
    <m/>
    <n v="17"/>
    <m/>
    <n v="17"/>
    <m/>
    <n v="17"/>
    <m/>
  </r>
  <r>
    <m/>
    <s v="B0.21"/>
    <s v="toilet jongens"/>
    <x v="2"/>
    <x v="0"/>
    <m/>
    <m/>
    <m/>
    <m/>
    <m/>
    <m/>
    <m/>
    <n v="15"/>
    <n v="15"/>
    <m/>
    <n v="15"/>
    <m/>
  </r>
  <r>
    <m/>
    <s v="B0.23"/>
    <s v="toiliet meisjes"/>
    <x v="2"/>
    <x v="0"/>
    <m/>
    <m/>
    <m/>
    <m/>
    <m/>
    <m/>
    <m/>
    <n v="15"/>
    <n v="15"/>
    <m/>
    <n v="15"/>
    <m/>
  </r>
  <r>
    <m/>
    <s v="B0.25"/>
    <s v="facilitaire zaken (1)"/>
    <x v="4"/>
    <x v="0"/>
    <m/>
    <n v="18"/>
    <m/>
    <m/>
    <m/>
    <m/>
    <m/>
    <m/>
    <n v="18"/>
    <m/>
    <n v="18"/>
    <m/>
  </r>
  <r>
    <m/>
    <s v="B0.27"/>
    <s v="conciergeloge + balie (4)"/>
    <x v="4"/>
    <x v="0"/>
    <m/>
    <n v="21"/>
    <m/>
    <m/>
    <m/>
    <m/>
    <m/>
    <m/>
    <n v="21"/>
    <m/>
    <n v="21"/>
    <m/>
  </r>
  <r>
    <m/>
    <s v="B0.31"/>
    <s v="gang"/>
    <x v="3"/>
    <x v="0"/>
    <m/>
    <m/>
    <m/>
    <m/>
    <m/>
    <n v="78"/>
    <m/>
    <m/>
    <n v="78"/>
    <m/>
    <n v="78"/>
    <m/>
  </r>
  <r>
    <m/>
    <s v="B0.37"/>
    <s v="toilet dames"/>
    <x v="2"/>
    <x v="0"/>
    <m/>
    <m/>
    <m/>
    <m/>
    <m/>
    <m/>
    <m/>
    <n v="4"/>
    <n v="4"/>
    <m/>
    <n v="4"/>
    <m/>
  </r>
  <r>
    <m/>
    <s v="B0.39"/>
    <s v="toilet heren"/>
    <x v="2"/>
    <x v="0"/>
    <m/>
    <m/>
    <m/>
    <m/>
    <m/>
    <m/>
    <m/>
    <n v="4"/>
    <n v="4"/>
    <m/>
    <n v="4"/>
    <m/>
  </r>
  <r>
    <m/>
    <s v="B0.41"/>
    <s v="repro"/>
    <x v="4"/>
    <x v="0"/>
    <m/>
    <n v="19"/>
    <m/>
    <m/>
    <m/>
    <m/>
    <m/>
    <m/>
    <n v="19"/>
    <m/>
    <n v="19"/>
    <m/>
  </r>
  <r>
    <m/>
    <s v="B0.43"/>
    <s v="spreekkamer"/>
    <x v="4"/>
    <x v="0"/>
    <n v="7"/>
    <m/>
    <m/>
    <m/>
    <m/>
    <m/>
    <m/>
    <m/>
    <n v="7"/>
    <m/>
    <n v="7"/>
    <m/>
  </r>
  <r>
    <m/>
    <s v="B0.45"/>
    <s v="zorgklas"/>
    <x v="4"/>
    <x v="0"/>
    <m/>
    <n v="34"/>
    <m/>
    <m/>
    <m/>
    <m/>
    <m/>
    <m/>
    <n v="34"/>
    <m/>
    <n v="34"/>
    <m/>
  </r>
  <r>
    <m/>
    <s v="B0.45a"/>
    <s v="spreekkamer"/>
    <x v="4"/>
    <x v="0"/>
    <n v="7"/>
    <m/>
    <m/>
    <m/>
    <m/>
    <m/>
    <m/>
    <m/>
    <n v="7"/>
    <m/>
    <n v="7"/>
    <m/>
  </r>
  <r>
    <m/>
    <s v="B0.45b"/>
    <s v="stafruimte zorg (1) "/>
    <x v="4"/>
    <x v="0"/>
    <n v="28"/>
    <m/>
    <m/>
    <m/>
    <m/>
    <m/>
    <m/>
    <m/>
    <n v="28"/>
    <m/>
    <n v="28"/>
    <m/>
  </r>
  <r>
    <m/>
    <s v="B0.49"/>
    <s v="Theorie lokaal"/>
    <x v="0"/>
    <x v="0"/>
    <m/>
    <n v="56"/>
    <m/>
    <m/>
    <m/>
    <m/>
    <m/>
    <m/>
    <n v="56"/>
    <m/>
    <n v="56"/>
    <m/>
  </r>
  <r>
    <m/>
    <s v="B0.51"/>
    <s v="trapbodem"/>
    <x v="3"/>
    <x v="0"/>
    <m/>
    <m/>
    <m/>
    <m/>
    <m/>
    <n v="25"/>
    <m/>
    <m/>
    <n v="25"/>
    <m/>
    <n v="25"/>
    <m/>
  </r>
  <r>
    <m/>
    <m/>
    <s v="trapopgang + bordes"/>
    <x v="3"/>
    <x v="0"/>
    <m/>
    <m/>
    <m/>
    <m/>
    <m/>
    <m/>
    <n v="17"/>
    <m/>
    <n v="17"/>
    <m/>
    <n v="17"/>
    <m/>
  </r>
  <r>
    <m/>
    <s v="B0.53"/>
    <s v="docentenwerkplek"/>
    <x v="4"/>
    <x v="0"/>
    <m/>
    <m/>
    <m/>
    <m/>
    <m/>
    <n v="56"/>
    <m/>
    <m/>
    <n v="56"/>
    <m/>
    <n v="56"/>
    <m/>
  </r>
  <r>
    <m/>
    <s v="B0.57/59"/>
    <s v="personeelskamer"/>
    <x v="4"/>
    <x v="0"/>
    <m/>
    <m/>
    <m/>
    <m/>
    <m/>
    <n v="134"/>
    <m/>
    <m/>
    <n v="134"/>
    <m/>
    <n v="134"/>
    <m/>
  </r>
  <r>
    <m/>
    <s v="B0.61"/>
    <s v="gang"/>
    <x v="3"/>
    <x v="0"/>
    <m/>
    <m/>
    <m/>
    <m/>
    <m/>
    <n v="64"/>
    <m/>
    <m/>
    <n v="64"/>
    <m/>
    <n v="64"/>
    <m/>
  </r>
  <r>
    <m/>
    <s v="B0.63"/>
    <s v="trapbodem"/>
    <x v="3"/>
    <x v="0"/>
    <m/>
    <m/>
    <m/>
    <m/>
    <m/>
    <n v="26"/>
    <m/>
    <m/>
    <n v="26"/>
    <m/>
    <n v="26"/>
    <m/>
  </r>
  <r>
    <m/>
    <m/>
    <s v="trapopgang + bordes"/>
    <x v="3"/>
    <x v="0"/>
    <m/>
    <m/>
    <m/>
    <m/>
    <m/>
    <m/>
    <n v="17"/>
    <m/>
    <n v="17"/>
    <m/>
    <n v="17"/>
    <m/>
  </r>
  <r>
    <m/>
    <s v="B0.65"/>
    <s v="Theorie lokaal"/>
    <x v="0"/>
    <x v="0"/>
    <m/>
    <n v="56"/>
    <m/>
    <m/>
    <m/>
    <m/>
    <m/>
    <m/>
    <n v="56"/>
    <m/>
    <n v="56"/>
    <m/>
  </r>
  <r>
    <m/>
    <s v="B0.67"/>
    <s v="toilet heren"/>
    <x v="2"/>
    <x v="0"/>
    <m/>
    <m/>
    <m/>
    <m/>
    <m/>
    <m/>
    <m/>
    <n v="4"/>
    <n v="4"/>
    <m/>
    <n v="4"/>
    <m/>
  </r>
  <r>
    <m/>
    <s v="B0.69"/>
    <s v="garderobe/steward ruimte"/>
    <x v="3"/>
    <x v="0"/>
    <m/>
    <n v="17"/>
    <m/>
    <m/>
    <m/>
    <m/>
    <m/>
    <m/>
    <n v="17"/>
    <m/>
    <n v="17"/>
    <m/>
  </r>
  <r>
    <m/>
    <s v="B0.71"/>
    <s v="toilet dames"/>
    <x v="2"/>
    <x v="0"/>
    <m/>
    <m/>
    <m/>
    <m/>
    <m/>
    <m/>
    <m/>
    <n v="4"/>
    <n v="4"/>
    <m/>
    <n v="4"/>
    <m/>
  </r>
  <r>
    <m/>
    <s v="B0.73"/>
    <s v="lifescience theorie "/>
    <x v="0"/>
    <x v="0"/>
    <m/>
    <n v="54"/>
    <m/>
    <m/>
    <m/>
    <m/>
    <m/>
    <m/>
    <n v="54"/>
    <m/>
    <n v="54"/>
    <m/>
  </r>
  <r>
    <m/>
    <s v="B0.75"/>
    <s v="lifescience praktijk (keuken)"/>
    <x v="5"/>
    <x v="0"/>
    <m/>
    <m/>
    <m/>
    <m/>
    <m/>
    <m/>
    <m/>
    <n v="54"/>
    <n v="54"/>
    <m/>
    <n v="54"/>
    <m/>
  </r>
  <r>
    <m/>
    <s v="B0.79"/>
    <s v="toilet meisjes"/>
    <x v="2"/>
    <x v="0"/>
    <m/>
    <m/>
    <m/>
    <m/>
    <m/>
    <m/>
    <m/>
    <n v="14"/>
    <n v="14"/>
    <m/>
    <n v="14"/>
    <m/>
  </r>
  <r>
    <m/>
    <s v="B0.81"/>
    <s v="toilet jongens"/>
    <x v="2"/>
    <x v="0"/>
    <m/>
    <m/>
    <m/>
    <m/>
    <m/>
    <m/>
    <m/>
    <n v="14"/>
    <n v="14"/>
    <m/>
    <n v="14"/>
    <m/>
  </r>
  <r>
    <m/>
    <s v="B0.83"/>
    <s v="Lifescience lokaal (techniek)"/>
    <x v="0"/>
    <x v="0"/>
    <m/>
    <m/>
    <n v="137"/>
    <m/>
    <m/>
    <m/>
    <m/>
    <m/>
    <n v="137"/>
    <m/>
    <n v="137"/>
    <m/>
  </r>
  <r>
    <m/>
    <s v="B0.83a"/>
    <s v="Lifescience berging"/>
    <x v="1"/>
    <x v="0"/>
    <m/>
    <m/>
    <n v="8"/>
    <m/>
    <m/>
    <m/>
    <m/>
    <m/>
    <n v="8"/>
    <m/>
    <n v="8"/>
    <m/>
  </r>
  <r>
    <s v="Eerste"/>
    <s v="B1.01"/>
    <s v="computerlokaal"/>
    <x v="0"/>
    <x v="0"/>
    <m/>
    <n v="68"/>
    <m/>
    <m/>
    <m/>
    <m/>
    <m/>
    <m/>
    <n v="68"/>
    <m/>
    <n v="68"/>
    <m/>
  </r>
  <r>
    <m/>
    <s v="B1.03"/>
    <s v="trapopgang + bordes"/>
    <x v="3"/>
    <x v="0"/>
    <m/>
    <m/>
    <m/>
    <m/>
    <m/>
    <m/>
    <n v="17"/>
    <m/>
    <n v="17"/>
    <m/>
    <n v="17"/>
    <m/>
  </r>
  <r>
    <m/>
    <m/>
    <s v="bordes"/>
    <x v="3"/>
    <x v="0"/>
    <m/>
    <m/>
    <m/>
    <m/>
    <m/>
    <n v="8"/>
    <m/>
    <m/>
    <n v="8"/>
    <m/>
    <n v="8"/>
    <m/>
  </r>
  <r>
    <m/>
    <s v="B1.05"/>
    <s v="werkkast"/>
    <x v="1"/>
    <x v="0"/>
    <m/>
    <m/>
    <m/>
    <m/>
    <m/>
    <m/>
    <m/>
    <n v="2"/>
    <n v="2"/>
    <m/>
    <n v="2"/>
    <m/>
  </r>
  <r>
    <m/>
    <s v="B1.07"/>
    <s v="computerlokaal"/>
    <x v="0"/>
    <x v="0"/>
    <m/>
    <n v="68"/>
    <m/>
    <m/>
    <m/>
    <m/>
    <m/>
    <m/>
    <n v="68"/>
    <m/>
    <n v="68"/>
    <m/>
  </r>
  <r>
    <m/>
    <s v="lift"/>
    <s v="liftbuitenzijde en inloop"/>
    <x v="3"/>
    <x v="0"/>
    <m/>
    <n v="0.5"/>
    <m/>
    <m/>
    <m/>
    <m/>
    <m/>
    <m/>
    <n v="0.5"/>
    <m/>
    <n v="0.5"/>
    <m/>
  </r>
  <r>
    <m/>
    <s v="B1.09"/>
    <s v="gang"/>
    <x v="3"/>
    <x v="0"/>
    <m/>
    <m/>
    <m/>
    <m/>
    <m/>
    <n v="150"/>
    <m/>
    <m/>
    <n v="150"/>
    <m/>
    <n v="150"/>
    <m/>
  </r>
  <r>
    <m/>
    <s v="B1.11"/>
    <s v="theorielokaal"/>
    <x v="0"/>
    <x v="0"/>
    <m/>
    <n v="54"/>
    <m/>
    <m/>
    <m/>
    <m/>
    <m/>
    <m/>
    <n v="54"/>
    <m/>
    <n v="54"/>
    <m/>
  </r>
  <r>
    <m/>
    <s v="B1.13"/>
    <s v="theorielokaal"/>
    <x v="0"/>
    <x v="0"/>
    <m/>
    <n v="54"/>
    <m/>
    <m/>
    <m/>
    <m/>
    <m/>
    <m/>
    <n v="54"/>
    <m/>
    <n v="54"/>
    <m/>
  </r>
  <r>
    <m/>
    <s v="B1.15"/>
    <s v="toilet meisjes"/>
    <x v="2"/>
    <x v="0"/>
    <m/>
    <m/>
    <m/>
    <m/>
    <m/>
    <m/>
    <m/>
    <n v="14"/>
    <n v="14"/>
    <m/>
    <n v="14"/>
    <m/>
  </r>
  <r>
    <m/>
    <s v="B1.17"/>
    <s v="theorielokaal"/>
    <x v="0"/>
    <x v="0"/>
    <m/>
    <n v="54"/>
    <m/>
    <m/>
    <m/>
    <m/>
    <m/>
    <m/>
    <n v="54"/>
    <m/>
    <n v="54"/>
    <m/>
  </r>
  <r>
    <m/>
    <s v="B1.19"/>
    <s v="theorielokaal"/>
    <x v="0"/>
    <x v="0"/>
    <m/>
    <n v="54"/>
    <m/>
    <m/>
    <m/>
    <m/>
    <m/>
    <m/>
    <n v="54"/>
    <m/>
    <n v="54"/>
    <m/>
  </r>
  <r>
    <m/>
    <s v="B1.21"/>
    <s v="stafruimte brugklascoördinator (1)"/>
    <x v="4"/>
    <x v="15"/>
    <m/>
    <m/>
    <m/>
    <m/>
    <m/>
    <m/>
    <m/>
    <m/>
    <n v="17"/>
    <m/>
    <n v="17"/>
    <m/>
  </r>
  <r>
    <m/>
    <s v="B1.23"/>
    <s v="berging"/>
    <x v="1"/>
    <x v="0"/>
    <m/>
    <n v="17"/>
    <m/>
    <m/>
    <m/>
    <m/>
    <m/>
    <m/>
    <n v="17"/>
    <m/>
    <n v="17"/>
    <m/>
  </r>
  <r>
    <m/>
    <s v="B1.25"/>
    <s v="lokaal"/>
    <x v="0"/>
    <x v="0"/>
    <m/>
    <n v="54"/>
    <m/>
    <m/>
    <m/>
    <m/>
    <m/>
    <m/>
    <n v="54"/>
    <m/>
    <n v="54"/>
    <m/>
  </r>
  <r>
    <m/>
    <s v="B1.27"/>
    <s v="trapopgang + bordes"/>
    <x v="3"/>
    <x v="0"/>
    <m/>
    <m/>
    <m/>
    <m/>
    <m/>
    <m/>
    <n v="17"/>
    <m/>
    <n v="17"/>
    <m/>
    <n v="17"/>
    <m/>
  </r>
  <r>
    <m/>
    <m/>
    <s v="bordes"/>
    <x v="3"/>
    <x v="0"/>
    <m/>
    <m/>
    <m/>
    <m/>
    <m/>
    <n v="9"/>
    <m/>
    <m/>
    <n v="9"/>
    <m/>
    <n v="9"/>
    <m/>
  </r>
  <r>
    <m/>
    <s v="B1.29"/>
    <s v="theorielokaal"/>
    <x v="0"/>
    <x v="0"/>
    <m/>
    <n v="54"/>
    <m/>
    <m/>
    <m/>
    <m/>
    <m/>
    <m/>
    <n v="54"/>
    <m/>
    <n v="54"/>
    <m/>
  </r>
  <r>
    <m/>
    <s v="B1.31"/>
    <s v="theorielokaal"/>
    <x v="0"/>
    <x v="0"/>
    <m/>
    <n v="54"/>
    <m/>
    <m/>
    <m/>
    <m/>
    <m/>
    <m/>
    <n v="54"/>
    <m/>
    <n v="54"/>
    <m/>
  </r>
  <r>
    <m/>
    <s v="B1.33"/>
    <s v="AK vaklokaal"/>
    <x v="0"/>
    <x v="0"/>
    <m/>
    <n v="63"/>
    <m/>
    <m/>
    <m/>
    <m/>
    <m/>
    <m/>
    <n v="63"/>
    <m/>
    <n v="63"/>
    <m/>
  </r>
  <r>
    <m/>
    <s v="B1.33a"/>
    <s v="berging AK"/>
    <x v="1"/>
    <x v="0"/>
    <m/>
    <n v="18"/>
    <m/>
    <m/>
    <m/>
    <m/>
    <m/>
    <m/>
    <n v="18"/>
    <m/>
    <n v="18"/>
    <m/>
  </r>
  <r>
    <m/>
    <s v="B1.35"/>
    <s v="toilet jongens"/>
    <x v="2"/>
    <x v="0"/>
    <m/>
    <m/>
    <m/>
    <m/>
    <m/>
    <m/>
    <m/>
    <n v="14"/>
    <n v="14"/>
    <m/>
    <n v="14"/>
    <m/>
  </r>
  <r>
    <m/>
    <s v="B1.37"/>
    <s v="Kruispunt + gangen"/>
    <x v="3"/>
    <x v="0"/>
    <m/>
    <m/>
    <m/>
    <m/>
    <m/>
    <n v="309"/>
    <m/>
    <m/>
    <n v="309"/>
    <m/>
    <n v="309"/>
    <m/>
  </r>
  <r>
    <m/>
    <s v="B1.39"/>
    <s v="toilet dames"/>
    <x v="2"/>
    <x v="0"/>
    <m/>
    <m/>
    <m/>
    <m/>
    <m/>
    <m/>
    <m/>
    <n v="3"/>
    <n v="3"/>
    <m/>
    <n v="3"/>
    <m/>
  </r>
  <r>
    <m/>
    <s v="B1.41"/>
    <s v="toilet heren"/>
    <x v="2"/>
    <x v="0"/>
    <m/>
    <m/>
    <m/>
    <m/>
    <m/>
    <m/>
    <m/>
    <n v="3"/>
    <n v="3"/>
    <m/>
    <n v="3"/>
    <m/>
  </r>
  <r>
    <m/>
    <s v="B1.43"/>
    <s v="gang"/>
    <x v="3"/>
    <x v="0"/>
    <m/>
    <m/>
    <m/>
    <m/>
    <m/>
    <n v="114"/>
    <m/>
    <m/>
    <n v="114"/>
    <m/>
    <n v="114"/>
    <m/>
  </r>
  <r>
    <m/>
    <s v="B1.45"/>
    <s v="vaklokaal AK"/>
    <x v="0"/>
    <x v="0"/>
    <m/>
    <n v="63"/>
    <m/>
    <m/>
    <m/>
    <m/>
    <m/>
    <m/>
    <n v="63"/>
    <m/>
    <n v="63"/>
    <m/>
  </r>
  <r>
    <m/>
    <s v="B1.47"/>
    <s v="berging AK"/>
    <x v="1"/>
    <x v="0"/>
    <m/>
    <n v="20"/>
    <m/>
    <m/>
    <m/>
    <m/>
    <m/>
    <m/>
    <n v="20"/>
    <m/>
    <n v="20"/>
    <m/>
  </r>
  <r>
    <m/>
    <s v="B1.49"/>
    <s v="vaklokaal AK "/>
    <x v="0"/>
    <x v="0"/>
    <m/>
    <n v="63"/>
    <m/>
    <m/>
    <m/>
    <m/>
    <m/>
    <m/>
    <n v="63"/>
    <m/>
    <n v="63"/>
    <m/>
  </r>
  <r>
    <m/>
    <s v="B1.51"/>
    <s v="theorielokaal"/>
    <x v="0"/>
    <x v="0"/>
    <m/>
    <n v="54"/>
    <m/>
    <m/>
    <m/>
    <m/>
    <m/>
    <m/>
    <n v="54"/>
    <m/>
    <n v="54"/>
    <m/>
  </r>
  <r>
    <m/>
    <s v="B1.55"/>
    <s v="theorielokaal"/>
    <x v="0"/>
    <x v="0"/>
    <m/>
    <n v="54"/>
    <m/>
    <m/>
    <m/>
    <m/>
    <m/>
    <m/>
    <n v="54"/>
    <m/>
    <n v="54"/>
    <m/>
  </r>
  <r>
    <m/>
    <s v="B1.57"/>
    <s v="bordes trappenhuis"/>
    <x v="3"/>
    <x v="0"/>
    <m/>
    <m/>
    <m/>
    <m/>
    <m/>
    <n v="8"/>
    <m/>
    <m/>
    <n v="8"/>
    <m/>
    <n v="8"/>
    <m/>
  </r>
  <r>
    <m/>
    <s v="B1.59"/>
    <s v="computerlokaal"/>
    <x v="0"/>
    <x v="0"/>
    <m/>
    <n v="54"/>
    <m/>
    <m/>
    <m/>
    <m/>
    <m/>
    <m/>
    <n v="54"/>
    <m/>
    <n v="54"/>
    <m/>
  </r>
  <r>
    <m/>
    <s v="B1.61"/>
    <s v="theorielokaal"/>
    <x v="0"/>
    <x v="0"/>
    <m/>
    <n v="54"/>
    <m/>
    <m/>
    <m/>
    <m/>
    <m/>
    <m/>
    <n v="54"/>
    <m/>
    <n v="54"/>
    <m/>
  </r>
  <r>
    <m/>
    <s v="B1.65"/>
    <s v="gang "/>
    <x v="3"/>
    <x v="0"/>
    <m/>
    <m/>
    <m/>
    <m/>
    <m/>
    <n v="24"/>
    <m/>
    <m/>
    <n v="24"/>
    <m/>
    <n v="24"/>
    <m/>
  </r>
  <r>
    <m/>
    <s v="B1.65a"/>
    <s v="kolfkamer "/>
    <x v="4"/>
    <x v="16"/>
    <m/>
    <m/>
    <m/>
    <m/>
    <m/>
    <m/>
    <m/>
    <m/>
    <n v="12"/>
    <m/>
    <n v="12"/>
    <m/>
  </r>
  <r>
    <m/>
    <s v="B1.65b"/>
    <s v="stafruimte dir. HAVO (1)"/>
    <x v="4"/>
    <x v="17"/>
    <m/>
    <m/>
    <m/>
    <m/>
    <m/>
    <m/>
    <m/>
    <m/>
    <n v="23"/>
    <m/>
    <n v="23"/>
    <m/>
  </r>
  <r>
    <m/>
    <s v="B1.65c"/>
    <s v="spreekkamer "/>
    <x v="4"/>
    <x v="18"/>
    <m/>
    <m/>
    <m/>
    <m/>
    <m/>
    <m/>
    <m/>
    <m/>
    <n v="13"/>
    <m/>
    <n v="13"/>
    <m/>
  </r>
  <r>
    <m/>
    <s v="B1.67"/>
    <s v="trapopgang + bordes"/>
    <x v="3"/>
    <x v="0"/>
    <m/>
    <m/>
    <m/>
    <m/>
    <m/>
    <m/>
    <n v="17"/>
    <m/>
    <n v="17"/>
    <m/>
    <n v="17"/>
    <m/>
  </r>
  <r>
    <m/>
    <m/>
    <s v="bordes"/>
    <x v="3"/>
    <x v="0"/>
    <m/>
    <m/>
    <m/>
    <m/>
    <m/>
    <n v="8"/>
    <m/>
    <m/>
    <n v="8"/>
    <m/>
    <n v="8"/>
    <m/>
  </r>
  <r>
    <m/>
    <s v="B1.69"/>
    <s v="theorielokaal"/>
    <x v="0"/>
    <x v="0"/>
    <m/>
    <n v="54"/>
    <m/>
    <m/>
    <m/>
    <m/>
    <m/>
    <m/>
    <n v="54"/>
    <m/>
    <n v="54"/>
    <m/>
  </r>
  <r>
    <m/>
    <s v="B1.73"/>
    <s v="schoolverpleegkundige (1)"/>
    <x v="4"/>
    <x v="1"/>
    <m/>
    <m/>
    <m/>
    <m/>
    <m/>
    <m/>
    <m/>
    <m/>
    <n v="14"/>
    <m/>
    <n v="14"/>
    <m/>
  </r>
  <r>
    <m/>
    <s v="B1.75"/>
    <s v="stafruimte  LJC(2)"/>
    <x v="4"/>
    <x v="1"/>
    <m/>
    <m/>
    <m/>
    <m/>
    <m/>
    <m/>
    <m/>
    <m/>
    <n v="14"/>
    <m/>
    <n v="14"/>
    <m/>
  </r>
  <r>
    <m/>
    <s v="B1.77"/>
    <s v="theorielokaal"/>
    <x v="0"/>
    <x v="0"/>
    <m/>
    <n v="54"/>
    <m/>
    <m/>
    <m/>
    <m/>
    <m/>
    <m/>
    <n v="54"/>
    <m/>
    <n v="54"/>
    <m/>
  </r>
  <r>
    <m/>
    <s v="B1.79"/>
    <s v="theorielokaal"/>
    <x v="0"/>
    <x v="0"/>
    <m/>
    <n v="54"/>
    <m/>
    <m/>
    <m/>
    <m/>
    <m/>
    <m/>
    <n v="54"/>
    <m/>
    <n v="54"/>
    <m/>
  </r>
  <r>
    <m/>
    <s v="B1.81"/>
    <s v="berging "/>
    <x v="1"/>
    <x v="0"/>
    <m/>
    <n v="17"/>
    <m/>
    <m/>
    <m/>
    <m/>
    <m/>
    <m/>
    <n v="17"/>
    <m/>
    <n v="17"/>
    <m/>
  </r>
  <r>
    <m/>
    <s v="B1.83"/>
    <s v="toilet meisjes"/>
    <x v="2"/>
    <x v="0"/>
    <m/>
    <m/>
    <m/>
    <m/>
    <m/>
    <m/>
    <m/>
    <n v="14"/>
    <n v="14"/>
    <m/>
    <n v="14"/>
    <m/>
  </r>
  <r>
    <m/>
    <s v="B1.85"/>
    <s v="toilet jongens"/>
    <x v="2"/>
    <x v="0"/>
    <m/>
    <m/>
    <m/>
    <m/>
    <m/>
    <m/>
    <m/>
    <n v="14"/>
    <n v="14"/>
    <m/>
    <n v="14"/>
    <m/>
  </r>
  <r>
    <m/>
    <s v="B1.87"/>
    <s v="gang"/>
    <x v="3"/>
    <x v="0"/>
    <m/>
    <m/>
    <m/>
    <m/>
    <m/>
    <n v="92"/>
    <m/>
    <m/>
    <n v="92"/>
    <m/>
    <n v="92"/>
    <m/>
  </r>
  <r>
    <m/>
    <s v="B1.89"/>
    <s v="theorielokaal"/>
    <x v="0"/>
    <x v="0"/>
    <m/>
    <n v="54"/>
    <m/>
    <m/>
    <m/>
    <m/>
    <m/>
    <m/>
    <n v="54"/>
    <m/>
    <n v="54"/>
    <m/>
  </r>
  <r>
    <m/>
    <s v="B1.91"/>
    <s v="theorielokaal"/>
    <x v="0"/>
    <x v="0"/>
    <m/>
    <n v="54"/>
    <m/>
    <m/>
    <m/>
    <m/>
    <m/>
    <m/>
    <n v="54"/>
    <m/>
    <n v="54"/>
    <m/>
  </r>
  <r>
    <s v="Tweede"/>
    <s v="B2.03"/>
    <s v="scheikunde lab"/>
    <x v="6"/>
    <x v="0"/>
    <m/>
    <m/>
    <m/>
    <m/>
    <m/>
    <n v="106"/>
    <m/>
    <m/>
    <n v="106"/>
    <m/>
    <n v="106"/>
    <m/>
  </r>
  <r>
    <m/>
    <s v="B2.05"/>
    <s v="bordes trappenhuis"/>
    <x v="3"/>
    <x v="0"/>
    <m/>
    <m/>
    <m/>
    <m/>
    <m/>
    <n v="8"/>
    <m/>
    <m/>
    <n v="8"/>
    <m/>
    <n v="8"/>
    <m/>
  </r>
  <r>
    <m/>
    <s v="B2.07"/>
    <s v="gang"/>
    <x v="3"/>
    <x v="0"/>
    <m/>
    <m/>
    <m/>
    <m/>
    <m/>
    <n v="254"/>
    <m/>
    <m/>
    <n v="254"/>
    <m/>
    <n v="254"/>
    <m/>
  </r>
  <r>
    <m/>
    <s v="lift"/>
    <s v="liftbuitenzijde en inloop"/>
    <x v="3"/>
    <x v="0"/>
    <m/>
    <n v="0.5"/>
    <m/>
    <m/>
    <m/>
    <m/>
    <m/>
    <m/>
    <n v="0.5"/>
    <m/>
    <n v="0.5"/>
    <m/>
  </r>
  <r>
    <m/>
    <s v="B2.13"/>
    <s v="biologie"/>
    <x v="0"/>
    <x v="0"/>
    <m/>
    <n v="68"/>
    <m/>
    <m/>
    <m/>
    <m/>
    <m/>
    <m/>
    <n v="68"/>
    <m/>
    <n v="68"/>
    <m/>
  </r>
  <r>
    <m/>
    <s v="B2.15"/>
    <s v="gang"/>
    <x v="3"/>
    <x v="0"/>
    <m/>
    <m/>
    <m/>
    <m/>
    <m/>
    <n v="130"/>
    <m/>
    <m/>
    <n v="130"/>
    <m/>
    <n v="130"/>
    <m/>
  </r>
  <r>
    <m/>
    <s v="B2.17"/>
    <s v="natuur- scheikunde"/>
    <x v="0"/>
    <x v="0"/>
    <m/>
    <n v="70"/>
    <m/>
    <m/>
    <m/>
    <m/>
    <m/>
    <m/>
    <n v="70"/>
    <m/>
    <n v="70"/>
    <m/>
  </r>
  <r>
    <m/>
    <s v="B2.19"/>
    <s v="natuurkunde"/>
    <x v="0"/>
    <x v="0"/>
    <m/>
    <n v="70"/>
    <m/>
    <m/>
    <m/>
    <m/>
    <m/>
    <m/>
    <n v="70"/>
    <m/>
    <n v="70"/>
    <m/>
  </r>
  <r>
    <m/>
    <s v="B2.21"/>
    <s v="toilet meisjes"/>
    <x v="2"/>
    <x v="0"/>
    <m/>
    <m/>
    <m/>
    <m/>
    <m/>
    <m/>
    <m/>
    <n v="11"/>
    <n v="11"/>
    <m/>
    <n v="11"/>
    <m/>
  </r>
  <r>
    <m/>
    <s v="B2.23"/>
    <s v="berging natuurkunde"/>
    <x v="1"/>
    <x v="0"/>
    <m/>
    <n v="11"/>
    <m/>
    <m/>
    <m/>
    <m/>
    <m/>
    <m/>
    <n v="11"/>
    <m/>
    <n v="11"/>
    <m/>
  </r>
  <r>
    <m/>
    <s v="B2.25"/>
    <s v="natuurkunde"/>
    <x v="0"/>
    <x v="0"/>
    <m/>
    <n v="70"/>
    <m/>
    <m/>
    <m/>
    <m/>
    <m/>
    <m/>
    <n v="70"/>
    <m/>
    <n v="70"/>
    <m/>
  </r>
  <r>
    <m/>
    <s v="B2.27"/>
    <s v="TOA kabinet natuurkunde (1)"/>
    <x v="6"/>
    <x v="0"/>
    <m/>
    <n v="36"/>
    <m/>
    <m/>
    <m/>
    <m/>
    <m/>
    <m/>
    <n v="36"/>
    <m/>
    <n v="36"/>
    <m/>
  </r>
  <r>
    <m/>
    <s v="B2.29"/>
    <s v="natuurkunde"/>
    <x v="0"/>
    <x v="0"/>
    <m/>
    <n v="54"/>
    <m/>
    <m/>
    <m/>
    <m/>
    <m/>
    <m/>
    <n v="54"/>
    <m/>
    <n v="54"/>
    <m/>
  </r>
  <r>
    <m/>
    <s v="B2.31"/>
    <s v="bordes trappenhuis"/>
    <x v="3"/>
    <x v="0"/>
    <m/>
    <m/>
    <m/>
    <m/>
    <m/>
    <n v="9"/>
    <m/>
    <m/>
    <n v="9"/>
    <m/>
    <n v="9"/>
    <m/>
  </r>
  <r>
    <m/>
    <s v="B2.33"/>
    <s v="scheikunde / vaklokaal natuurkunde"/>
    <x v="0"/>
    <x v="0"/>
    <m/>
    <n v="68"/>
    <m/>
    <m/>
    <m/>
    <m/>
    <m/>
    <m/>
    <n v="68"/>
    <m/>
    <n v="68"/>
    <m/>
  </r>
  <r>
    <m/>
    <s v="B2.35"/>
    <s v="TOA kabinet natuurkunde (1)"/>
    <x v="6"/>
    <x v="0"/>
    <m/>
    <n v="40"/>
    <m/>
    <m/>
    <m/>
    <m/>
    <m/>
    <m/>
    <n v="40"/>
    <m/>
    <n v="40"/>
    <m/>
  </r>
  <r>
    <m/>
    <s v="B2.37"/>
    <s v="biologie"/>
    <x v="0"/>
    <x v="0"/>
    <m/>
    <n v="68"/>
    <m/>
    <m/>
    <m/>
    <m/>
    <m/>
    <m/>
    <n v="68"/>
    <m/>
    <n v="68"/>
    <m/>
  </r>
  <r>
    <m/>
    <s v="B2.39"/>
    <s v="toilet jongens"/>
    <x v="2"/>
    <x v="0"/>
    <m/>
    <m/>
    <m/>
    <m/>
    <m/>
    <m/>
    <m/>
    <n v="11"/>
    <n v="11"/>
    <m/>
    <n v="11"/>
    <m/>
  </r>
  <r>
    <m/>
    <s v="B2.41"/>
    <s v="TOA kabinet biologie (1)"/>
    <x v="6"/>
    <x v="0"/>
    <m/>
    <n v="50"/>
    <m/>
    <m/>
    <m/>
    <m/>
    <m/>
    <m/>
    <n v="50"/>
    <m/>
    <n v="50"/>
    <m/>
  </r>
  <r>
    <m/>
    <s v="B2.45"/>
    <s v="biologie"/>
    <x v="0"/>
    <x v="0"/>
    <m/>
    <n v="68"/>
    <m/>
    <m/>
    <m/>
    <m/>
    <m/>
    <m/>
    <n v="68"/>
    <m/>
    <n v="68"/>
    <m/>
  </r>
  <r>
    <m/>
    <s v="B2.45a"/>
    <s v="berging"/>
    <x v="1"/>
    <x v="0"/>
    <m/>
    <n v="1"/>
    <m/>
    <m/>
    <m/>
    <m/>
    <m/>
    <m/>
    <n v="1"/>
    <m/>
    <n v="1"/>
    <m/>
  </r>
  <r>
    <m/>
    <s v="B2.47"/>
    <s v="biologie"/>
    <x v="0"/>
    <x v="0"/>
    <m/>
    <n v="54"/>
    <m/>
    <m/>
    <m/>
    <m/>
    <m/>
    <m/>
    <n v="54"/>
    <m/>
    <n v="54"/>
    <m/>
  </r>
  <r>
    <m/>
    <s v="B2.49"/>
    <s v="berging biologie"/>
    <x v="1"/>
    <x v="0"/>
    <m/>
    <n v="12"/>
    <m/>
    <m/>
    <m/>
    <m/>
    <m/>
    <m/>
    <n v="12"/>
    <m/>
    <n v="12"/>
    <m/>
  </r>
  <r>
    <m/>
    <s v="B2.51"/>
    <s v="bordes trappenhuis"/>
    <x v="3"/>
    <x v="0"/>
    <m/>
    <m/>
    <m/>
    <m/>
    <m/>
    <n v="8"/>
    <m/>
    <m/>
    <n v="8"/>
    <m/>
    <n v="8"/>
    <m/>
  </r>
  <r>
    <m/>
    <s v="B2.53"/>
    <s v="theorielokaal"/>
    <x v="0"/>
    <x v="0"/>
    <m/>
    <n v="54"/>
    <m/>
    <m/>
    <m/>
    <m/>
    <m/>
    <m/>
    <n v="54"/>
    <m/>
    <n v="54"/>
    <m/>
  </r>
  <r>
    <m/>
    <s v="B2.55"/>
    <s v="stafruimte personeelsbegeleiding"/>
    <x v="4"/>
    <x v="1"/>
    <m/>
    <m/>
    <m/>
    <m/>
    <m/>
    <m/>
    <m/>
    <m/>
    <n v="14"/>
    <m/>
    <n v="14"/>
    <m/>
  </r>
  <r>
    <m/>
    <s v="B2.57"/>
    <s v="stafruimte personeelsbegeleiding"/>
    <x v="4"/>
    <x v="1"/>
    <m/>
    <m/>
    <m/>
    <m/>
    <m/>
    <m/>
    <m/>
    <m/>
    <n v="14"/>
    <m/>
    <n v="14"/>
    <m/>
  </r>
  <r>
    <m/>
    <s v="B2.59"/>
    <s v="theorielokaal"/>
    <x v="0"/>
    <x v="0"/>
    <m/>
    <n v="54"/>
    <m/>
    <m/>
    <m/>
    <m/>
    <m/>
    <m/>
    <n v="54"/>
    <m/>
    <n v="54"/>
    <m/>
  </r>
  <r>
    <m/>
    <s v="B2.61"/>
    <s v="theorielokaal"/>
    <x v="0"/>
    <x v="0"/>
    <m/>
    <n v="54"/>
    <m/>
    <m/>
    <m/>
    <m/>
    <m/>
    <m/>
    <n v="54"/>
    <m/>
    <n v="54"/>
    <m/>
  </r>
  <r>
    <m/>
    <s v="B2.63"/>
    <s v="chemicaliën"/>
    <x v="7"/>
    <x v="0"/>
    <m/>
    <m/>
    <m/>
    <m/>
    <m/>
    <m/>
    <m/>
    <m/>
    <s v="n.v.t."/>
    <m/>
    <m/>
    <m/>
  </r>
  <r>
    <m/>
    <s v="B2.65"/>
    <s v="toilet meisjes"/>
    <x v="2"/>
    <x v="0"/>
    <m/>
    <m/>
    <m/>
    <m/>
    <m/>
    <m/>
    <m/>
    <n v="11"/>
    <n v="11"/>
    <m/>
    <n v="11"/>
    <m/>
  </r>
  <r>
    <m/>
    <s v="B2.67"/>
    <s v="toilet jongens"/>
    <x v="2"/>
    <x v="0"/>
    <m/>
    <m/>
    <m/>
    <m/>
    <m/>
    <m/>
    <m/>
    <n v="11"/>
    <n v="11"/>
    <m/>
    <n v="11"/>
    <m/>
  </r>
  <r>
    <m/>
    <s v="B2.71"/>
    <s v="TOA ruimte (3)"/>
    <x v="4"/>
    <x v="0"/>
    <m/>
    <n v="42"/>
    <m/>
    <m/>
    <m/>
    <m/>
    <m/>
    <m/>
    <n v="42"/>
    <m/>
    <n v="42"/>
    <m/>
  </r>
  <r>
    <m/>
    <s v="B2.71a"/>
    <s v="werkplaats TOA"/>
    <x v="6"/>
    <x v="0"/>
    <m/>
    <n v="15"/>
    <m/>
    <m/>
    <m/>
    <m/>
    <m/>
    <m/>
    <n v="15"/>
    <m/>
    <n v="15"/>
    <m/>
  </r>
  <r>
    <m/>
    <s v="B2.73"/>
    <s v="scheikunde"/>
    <x v="0"/>
    <x v="0"/>
    <m/>
    <n v="70"/>
    <m/>
    <m/>
    <m/>
    <m/>
    <m/>
    <m/>
    <n v="70"/>
    <m/>
    <n v="70"/>
    <m/>
  </r>
  <r>
    <m/>
    <s v="B2.73a"/>
    <s v="berging"/>
    <x v="1"/>
    <x v="0"/>
    <m/>
    <n v="16"/>
    <m/>
    <m/>
    <m/>
    <m/>
    <m/>
    <m/>
    <n v="16"/>
    <m/>
    <n v="16"/>
    <m/>
  </r>
  <r>
    <s v="BG"/>
    <s v="D0.01"/>
    <s v="hal"/>
    <x v="3"/>
    <x v="0"/>
    <m/>
    <n v="50"/>
    <m/>
    <m/>
    <m/>
    <m/>
    <m/>
    <m/>
    <n v="50"/>
    <m/>
    <n v="50"/>
    <m/>
  </r>
  <r>
    <m/>
    <s v="D0.03"/>
    <s v="spreekkamer"/>
    <x v="4"/>
    <x v="0"/>
    <n v="12"/>
    <m/>
    <m/>
    <m/>
    <m/>
    <m/>
    <m/>
    <m/>
    <n v="12"/>
    <m/>
    <n v="12"/>
    <m/>
  </r>
  <r>
    <m/>
    <s v="D0.05"/>
    <s v="hal"/>
    <x v="3"/>
    <x v="0"/>
    <n v="40"/>
    <m/>
    <m/>
    <m/>
    <m/>
    <m/>
    <m/>
    <m/>
    <n v="40"/>
    <m/>
    <n v="40"/>
    <m/>
  </r>
  <r>
    <m/>
    <s v="D0.05a"/>
    <s v="stafruimte zorg  (2)"/>
    <x v="4"/>
    <x v="0"/>
    <n v="14"/>
    <m/>
    <m/>
    <m/>
    <m/>
    <m/>
    <m/>
    <m/>
    <n v="14"/>
    <m/>
    <n v="14"/>
    <m/>
  </r>
  <r>
    <m/>
    <s v="D0.05b"/>
    <s v="stafruimte zorg (3)"/>
    <x v="4"/>
    <x v="0"/>
    <n v="13"/>
    <m/>
    <m/>
    <m/>
    <m/>
    <m/>
    <m/>
    <m/>
    <n v="13"/>
    <m/>
    <n v="13"/>
    <m/>
  </r>
  <r>
    <m/>
    <s v="D0.05c"/>
    <s v="stafruimte zorg (4)"/>
    <x v="4"/>
    <x v="0"/>
    <n v="18"/>
    <m/>
    <m/>
    <m/>
    <m/>
    <m/>
    <m/>
    <m/>
    <n v="18"/>
    <m/>
    <n v="18"/>
    <m/>
  </r>
  <r>
    <m/>
    <s v="D0.05d"/>
    <s v="stafruimte zorg (5)"/>
    <x v="4"/>
    <x v="0"/>
    <n v="10"/>
    <m/>
    <m/>
    <m/>
    <m/>
    <m/>
    <m/>
    <m/>
    <n v="10"/>
    <m/>
    <n v="10"/>
    <m/>
  </r>
  <r>
    <m/>
    <s v="D0.07"/>
    <s v="theorielokaal"/>
    <x v="0"/>
    <x v="0"/>
    <m/>
    <n v="56"/>
    <m/>
    <m/>
    <m/>
    <m/>
    <m/>
    <m/>
    <n v="56"/>
    <m/>
    <n v="56"/>
    <m/>
  </r>
  <r>
    <m/>
    <s v="D0.09"/>
    <s v="theorielokaal"/>
    <x v="0"/>
    <x v="0"/>
    <m/>
    <n v="56"/>
    <m/>
    <m/>
    <m/>
    <m/>
    <m/>
    <m/>
    <n v="56"/>
    <m/>
    <n v="56"/>
    <m/>
  </r>
  <r>
    <m/>
    <s v="D0.11"/>
    <s v="toilet"/>
    <x v="2"/>
    <x v="0"/>
    <m/>
    <m/>
    <m/>
    <m/>
    <m/>
    <m/>
    <m/>
    <n v="8.8000000000000007"/>
    <n v="8.8000000000000007"/>
    <m/>
    <n v="8.8000000000000007"/>
    <m/>
  </r>
  <r>
    <m/>
    <s v="D0.11a"/>
    <s v="werkkast"/>
    <x v="1"/>
    <x v="0"/>
    <m/>
    <m/>
    <m/>
    <m/>
    <m/>
    <m/>
    <m/>
    <n v="1.6"/>
    <n v="1.6"/>
    <m/>
    <n v="1.6"/>
    <m/>
  </r>
  <r>
    <m/>
    <s v="D0.13"/>
    <s v="toilet"/>
    <x v="2"/>
    <x v="0"/>
    <m/>
    <m/>
    <m/>
    <m/>
    <m/>
    <m/>
    <m/>
    <n v="7.6"/>
    <n v="7.6"/>
    <m/>
    <n v="7.6"/>
    <m/>
  </r>
  <r>
    <s v="1e etage"/>
    <s v="D1.01"/>
    <s v="hal"/>
    <x v="3"/>
    <x v="0"/>
    <m/>
    <m/>
    <m/>
    <m/>
    <m/>
    <n v="71.7"/>
    <m/>
    <m/>
    <n v="71.7"/>
    <m/>
    <n v="71.7"/>
    <m/>
  </r>
  <r>
    <m/>
    <s v="D1.01a"/>
    <s v="werkkast"/>
    <x v="1"/>
    <x v="0"/>
    <m/>
    <m/>
    <m/>
    <m/>
    <m/>
    <m/>
    <m/>
    <n v="1.6"/>
    <n v="1.6"/>
    <m/>
    <n v="1.6"/>
    <m/>
  </r>
  <r>
    <m/>
    <s v="D1.03"/>
    <s v="stafruimte dir. VMBO"/>
    <x v="4"/>
    <x v="19"/>
    <m/>
    <m/>
    <m/>
    <m/>
    <m/>
    <m/>
    <m/>
    <m/>
    <n v="30.7"/>
    <m/>
    <n v="30.7"/>
    <m/>
  </r>
  <r>
    <m/>
    <s v="D1.05"/>
    <s v="theorielokaal"/>
    <x v="0"/>
    <x v="0"/>
    <m/>
    <n v="56"/>
    <m/>
    <m/>
    <m/>
    <m/>
    <m/>
    <m/>
    <n v="56"/>
    <m/>
    <n v="56"/>
    <m/>
  </r>
  <r>
    <m/>
    <s v="D1.07"/>
    <s v="theorielokaal"/>
    <x v="0"/>
    <x v="0"/>
    <m/>
    <n v="56"/>
    <m/>
    <m/>
    <m/>
    <m/>
    <m/>
    <m/>
    <n v="56"/>
    <m/>
    <n v="56"/>
    <m/>
  </r>
  <r>
    <m/>
    <s v="D1.09"/>
    <s v="theorielokaal"/>
    <x v="0"/>
    <x v="0"/>
    <m/>
    <n v="56"/>
    <m/>
    <m/>
    <m/>
    <m/>
    <m/>
    <m/>
    <n v="56"/>
    <m/>
    <n v="56"/>
    <m/>
  </r>
  <r>
    <m/>
    <s v="D1.11"/>
    <s v="toilet"/>
    <x v="2"/>
    <x v="0"/>
    <m/>
    <m/>
    <m/>
    <m/>
    <m/>
    <m/>
    <m/>
    <n v="9.1"/>
    <n v="9.1"/>
    <m/>
    <n v="9.1"/>
    <m/>
  </r>
  <r>
    <m/>
    <s v="D1.13"/>
    <s v="toilet"/>
    <x v="2"/>
    <x v="0"/>
    <m/>
    <m/>
    <m/>
    <m/>
    <m/>
    <m/>
    <m/>
    <n v="7.6"/>
    <n v="7.6"/>
    <m/>
    <n v="7.6"/>
    <m/>
  </r>
  <r>
    <m/>
    <m/>
    <m/>
    <x v="8"/>
    <x v="0"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4F60E5D-82A0-4968-A49D-F17450BF93E7}" name="Draaitabel1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K13" firstHeaderRow="0" firstDataRow="1" firstDataCol="1"/>
  <pivotFields count="17">
    <pivotField showAll="0"/>
    <pivotField showAll="0"/>
    <pivotField showAll="0"/>
    <pivotField axis="axisRow" showAll="0">
      <items count="10">
        <item x="3"/>
        <item x="4"/>
        <item x="2"/>
        <item x="5"/>
        <item x="0"/>
        <item x="6"/>
        <item x="1"/>
        <item x="7"/>
        <item x="8"/>
        <item t="default"/>
      </items>
    </pivotField>
    <pivotField dataField="1" showAll="0">
      <items count="21">
        <item x="13"/>
        <item x="16"/>
        <item x="18"/>
        <item x="1"/>
        <item x="15"/>
        <item x="3"/>
        <item x="7"/>
        <item x="6"/>
        <item x="11"/>
        <item x="17"/>
        <item x="4"/>
        <item x="12"/>
        <item x="8"/>
        <item x="5"/>
        <item x="19"/>
        <item x="14"/>
        <item x="2"/>
        <item x="9"/>
        <item x="10"/>
        <item x="0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</pivotFields>
  <rowFields count="1">
    <field x="3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10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</colItems>
  <dataFields count="10">
    <dataField name="Som van Tapijt" fld="4" baseField="0" baseItem="0"/>
    <dataField name="Som van Flotex" fld="5" baseField="0" baseItem="0"/>
    <dataField name="Som van Lino / Marmo" fld="6" baseField="0" baseItem="0"/>
    <dataField name="Som van Surestep" fld="7" baseField="0" baseItem="0"/>
    <dataField name="Som van Norament" fld="8" baseField="3" baseItem="0"/>
    <dataField name="Som van Pulastic" fld="9" baseField="3" baseItem="0"/>
    <dataField name="Som van PVC" fld="10" baseField="3" baseItem="0"/>
    <dataField name="Som van Grindtegels" fld="11" baseField="0" baseItem="0"/>
    <dataField name="Som van Gietvloer/steen" fld="12" baseField="0" baseItem="0"/>
    <dataField name="Som van Totaal " fld="13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5D01C73-B847-479F-9846-CD432E02D371}" name="Tabel9" displayName="Tabel9" ref="A13:K17" totalsRowShown="0" headerRowDxfId="151" dataDxfId="150" tableBorderDxfId="149">
  <autoFilter ref="A13:K17" xr:uid="{15D01C73-B847-479F-9846-CD432E02D371}"/>
  <tableColumns count="11">
    <tableColumn id="1" xr3:uid="{47CC8DDF-B7E9-42CD-AC6C-EFE0DA79A959}" name="Vloersoort" dataDxfId="148"/>
    <tableColumn id="2" xr3:uid="{00FA5644-F557-4274-9DED-A97581F35ADA}" name="Tapijt" dataDxfId="147"/>
    <tableColumn id="3" xr3:uid="{93F4B267-074D-428C-9CE8-47236D2C18A7}" name="Flotex" dataDxfId="146"/>
    <tableColumn id="4" xr3:uid="{3E6DBE0A-4358-49E6-A16F-3FFA67835AB0}" name="Lino/Marmo" dataDxfId="145"/>
    <tableColumn id="5" xr3:uid="{4BE4149D-C75B-4264-839B-F381359F89F1}" name="Surestep" dataDxfId="144"/>
    <tableColumn id="6" xr3:uid="{C366D989-B805-462C-BC16-AA790887C2B9}" name="Norament" dataDxfId="143"/>
    <tableColumn id="7" xr3:uid="{26727581-7F70-4447-A05F-DA8D3C7B6DC2}" name="Pulastic" dataDxfId="142"/>
    <tableColumn id="8" xr3:uid="{4254265A-A581-4D5F-8110-0BC3DAEB717F}" name="PVC" dataDxfId="141"/>
    <tableColumn id="9" xr3:uid="{98DDF76F-CBA1-4D28-AED2-7AC5701791CB}" name="Grindtegels" dataDxfId="140"/>
    <tableColumn id="10" xr3:uid="{10ACC55F-F3C6-4144-8155-CD37537A61EE}" name="Gietvloer/steen" dataDxfId="139"/>
    <tableColumn id="12" xr3:uid="{AAC9A56D-72A4-47F6-879F-9848677F1BBF}" name="Totalen" dataDxfId="138">
      <calculatedColumnFormula>SUM(Tabel9[[#This Row],[Tapijt]:[Gietvloer/steen]])</calculatedColumnFormula>
    </tableColumn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2F0665-494E-4A96-AEC4-C52729CA2F0A}" name="Tabel1" displayName="Tabel1" ref="A22:Q80" totalsRowShown="0" headerRowDxfId="137" dataDxfId="135" headerRowBorderDxfId="136" tableBorderDxfId="134">
  <autoFilter ref="A22:Q80" xr:uid="{0A2F0665-494E-4A96-AEC4-C52729CA2F0A}"/>
  <tableColumns count="17">
    <tableColumn id="1" xr3:uid="{1C617388-BD91-466A-AF50-D9F2FC35A2F9}" name="Verdieping" dataDxfId="133"/>
    <tableColumn id="2" xr3:uid="{9849C94D-576C-482D-8838-7DEF831C34F4}" name="Ruimte_x000a_nummer" dataDxfId="132"/>
    <tableColumn id="3" xr3:uid="{EF0C2C8A-1FDF-4301-AF59-28989E2C344E}" name="Ruimtesoort" dataDxfId="131"/>
    <tableColumn id="4" xr3:uid="{7227C696-D93A-42E1-9E46-679AA533978E}" name="Klasse indeling" dataDxfId="130"/>
    <tableColumn id="5" xr3:uid="{D3B5C572-5ECE-4478-8736-5AD4A8847CC5}" name="Tapijt" dataDxfId="129"/>
    <tableColumn id="15" xr3:uid="{0E5F0783-BA45-407E-8B30-1E30EE374351}" name="Flotex" dataDxfId="128"/>
    <tableColumn id="6" xr3:uid="{7949C9B9-CB24-4C9F-9C09-49BF73CB3496}" name="Lino / Marmo" dataDxfId="127"/>
    <tableColumn id="7" xr3:uid="{F387027B-0F7D-423F-9DFA-65A5EFA3379B}" name="Surestep" dataDxfId="126"/>
    <tableColumn id="8" xr3:uid="{6FABF625-8981-455A-87F4-BF4D936A3B0A}" name="Norament" dataDxfId="125"/>
    <tableColumn id="16" xr3:uid="{A335DA5D-1B05-4212-953C-186BFFEFD3FA}" name="Pulastic" dataDxfId="124"/>
    <tableColumn id="9" xr3:uid="{9135989E-2F43-446A-9B15-A1C4DF1F1915}" name="PVC" dataDxfId="123"/>
    <tableColumn id="17" xr3:uid="{D541B416-ACB4-4D21-9D19-7E7806A81A99}" name="Grindtegels" dataDxfId="122"/>
    <tableColumn id="10" xr3:uid="{22D3BA42-A7CF-4277-96AC-80C1D77BD43A}" name="Gietvloer/steen" dataDxfId="121"/>
    <tableColumn id="12" xr3:uid="{DBD5C18B-97E7-40C1-A2B5-459CA395161F}" name="Totaal _x000a_m2" dataDxfId="120"/>
    <tableColumn id="13" xr3:uid="{DF24128B-233F-456E-91D1-AE77000FE60F}" name="Eigen beheer" dataDxfId="119"/>
    <tableColumn id="14" xr3:uid="{D82A6709-255A-42C3-8629-E84ACC214200}" name="Uitbesteed" dataDxfId="118"/>
    <tableColumn id="18" xr3:uid="{CAD0E248-717C-4841-8448-85B1AE2806A0}" name="Bijzonderheden" dataDxfId="117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B2FBA6-7864-4E8D-AA73-7B6068680C48}" name="Tabel2" displayName="Tabel2" ref="A83:Q128" totalsRowShown="0" dataDxfId="115" headerRowBorderDxfId="116" tableBorderDxfId="114">
  <autoFilter ref="A83:Q128" xr:uid="{C0B2FBA6-7864-4E8D-AA73-7B6068680C48}"/>
  <tableColumns count="17">
    <tableColumn id="1" xr3:uid="{A429A252-1C32-4925-BC3C-19FBA418C84A}" name="Verdieping" dataDxfId="113"/>
    <tableColumn id="2" xr3:uid="{197D53D8-8A7B-40D2-BC15-DB8B670F8F77}" name="Ruimte_x000a_nummer" dataDxfId="112"/>
    <tableColumn id="3" xr3:uid="{F8FB100B-6FDA-46F8-BDA9-D2B052F749BE}" name="Ruimtesoort" dataDxfId="111"/>
    <tableColumn id="4" xr3:uid="{B430210C-B8F4-4810-B83D-EFB8BD2FB56C}" name="Klasse indeling" dataDxfId="110"/>
    <tableColumn id="5" xr3:uid="{AD26A9E1-4161-435B-9E04-568CDA009A53}" name="Tapijt" dataDxfId="109"/>
    <tableColumn id="15" xr3:uid="{A2297B5C-867C-4507-9D56-9E2D6415ECB5}" name="Flotex" dataDxfId="108"/>
    <tableColumn id="6" xr3:uid="{250FA0A4-51BF-4651-B5DA-EAFF7BEAF5F8}" name="Lino / Marmo" dataDxfId="107"/>
    <tableColumn id="7" xr3:uid="{261F8EDE-483B-436A-BA46-7474366333D7}" name="Surestep" dataDxfId="106"/>
    <tableColumn id="8" xr3:uid="{E92A50EE-EEF2-4669-B6A1-C5466C8F4D51}" name="Norament" dataDxfId="105"/>
    <tableColumn id="16" xr3:uid="{FE4A8EC6-1281-4B42-BE44-357CCA559713}" name="Pulastic" dataDxfId="104"/>
    <tableColumn id="9" xr3:uid="{8CB8A1EF-88B2-4270-B21B-5C1895105192}" name="PVC" dataDxfId="103"/>
    <tableColumn id="17" xr3:uid="{C767C127-F89E-49BF-A1AB-424024318881}" name="Grindtegels" dataDxfId="102"/>
    <tableColumn id="10" xr3:uid="{DAE5CAB7-6324-4D33-8982-630AF1A13EE0}" name="Gietvloer/steen" dataDxfId="101"/>
    <tableColumn id="12" xr3:uid="{EAB9FB77-681F-4F4A-B839-8CCF10D40806}" name="Totaal _x000a_m2" dataDxfId="100"/>
    <tableColumn id="13" xr3:uid="{EC0AE61F-F1C5-4D72-A061-56FAAB537E58}" name="Eigen beheer" dataDxfId="99"/>
    <tableColumn id="14" xr3:uid="{85A25686-A46E-4BB1-9FBB-7FA803263A47}" name="Uitbesteed" dataDxfId="98"/>
    <tableColumn id="18" xr3:uid="{9FF7DAAA-B1BE-4EF6-B586-53D4FB9F38AD}" name="Bijzonderheden" dataDxfId="97"/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B2B4349-343D-4C2A-BF8E-A66747CD935B}" name="Tabel3" displayName="Tabel3" ref="A131:Q174" totalsRowShown="0" headerRowBorderDxfId="96" tableBorderDxfId="95">
  <autoFilter ref="A131:Q174" xr:uid="{5B2B4349-343D-4C2A-BF8E-A66747CD935B}"/>
  <tableColumns count="17">
    <tableColumn id="1" xr3:uid="{B68D7656-EC4B-4C29-B778-496B954101A3}" name="Verdieping" dataDxfId="94"/>
    <tableColumn id="2" xr3:uid="{D0AC82F9-16FB-4CAE-9E53-D21E8AF57EB6}" name="Ruimte_x000a_nummer" dataDxfId="93"/>
    <tableColumn id="3" xr3:uid="{E62819AB-411F-4B83-9F4D-3DB4B3114DBC}" name="Ruimtesoort" dataDxfId="92"/>
    <tableColumn id="4" xr3:uid="{E302126B-C92A-40D0-BB47-B9D1EEC2BDE2}" name="Klasse indeling" dataDxfId="91"/>
    <tableColumn id="5" xr3:uid="{542EA05D-7C25-4794-9828-D5F22447E817}" name="Tapijt" dataDxfId="90"/>
    <tableColumn id="15" xr3:uid="{0BA7DD8D-350D-482E-8394-BFF84CB2ABE8}" name="Flotex" dataDxfId="89"/>
    <tableColumn id="6" xr3:uid="{92F0E508-796C-4B85-B214-CBDD865AE8E9}" name="Lino / Marmo" dataDxfId="88"/>
    <tableColumn id="7" xr3:uid="{D2B384EF-437C-492A-A107-AFC1F153834D}" name="Surestep" dataDxfId="87"/>
    <tableColumn id="8" xr3:uid="{F5FD2CF8-A9D4-4DC9-B9CC-637CF095A44F}" name="Norament" dataDxfId="86"/>
    <tableColumn id="16" xr3:uid="{108BB92E-6B97-4946-9581-72AFCC4B3EBE}" name="Pulastic" dataDxfId="85"/>
    <tableColumn id="9" xr3:uid="{D3729D02-963C-4E23-9444-B44938212DA9}" name="PVC" dataDxfId="84"/>
    <tableColumn id="17" xr3:uid="{C45D78F0-E2C1-4693-A028-03BE87250178}" name="Grindtegels" dataDxfId="83"/>
    <tableColumn id="10" xr3:uid="{B7E8EFF0-1649-42D4-A0EE-0D047C774EAE}" name="Gietvloer/steen" dataDxfId="82"/>
    <tableColumn id="12" xr3:uid="{B0D6C501-0F2E-41A1-B5A9-80223060FF64}" name="Totaal _x000a_m2" dataDxfId="81"/>
    <tableColumn id="13" xr3:uid="{5246475F-6DD6-4F21-87BC-28E448A9658F}" name="Eigen beheer" dataDxfId="80"/>
    <tableColumn id="14" xr3:uid="{450F63B2-B0BC-4C45-BE6E-FA7BEC407241}" name="Uitbesteed" dataDxfId="79"/>
    <tableColumn id="18" xr3:uid="{5897180D-E9C8-4BBA-AEA7-61A342E71472}" name="Bijzonderheden" dataDxfId="78"/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F98163D-A321-4716-ABE4-7BE999F60969}" name="Tabel4" displayName="Tabel4" ref="A22:P87" totalsRowShown="0" headerRowDxfId="77" dataDxfId="75" headerRowBorderDxfId="76" tableBorderDxfId="74">
  <autoFilter ref="A22:P87" xr:uid="{3F98163D-A321-4716-ABE4-7BE999F60969}"/>
  <tableColumns count="16">
    <tableColumn id="1" xr3:uid="{438B1D32-F11C-4F7F-B273-753CD94E1197}" name="Verdieping" dataDxfId="73"/>
    <tableColumn id="2" xr3:uid="{280FFC00-ECB3-4CE6-85E3-22C8A0F08EEC}" name="Ruimte_x000a_nummer" dataDxfId="72"/>
    <tableColumn id="3" xr3:uid="{22B05F91-57A7-4EC4-AFBA-10B753CAC06F}" name="Ruimtesoort" dataDxfId="71"/>
    <tableColumn id="4" xr3:uid="{69D5BD06-9B39-43D3-AC2F-32D589AC0966}" name="Klasse indeling" dataDxfId="70"/>
    <tableColumn id="5" xr3:uid="{836AF18F-0227-4353-A4C8-14BC87F237EA}" name="Tapijt" dataDxfId="69"/>
    <tableColumn id="14" xr3:uid="{1B62BEAA-BED1-4C38-B2CC-E8051F4CA5AD}" name="Flotex" dataDxfId="68"/>
    <tableColumn id="6" xr3:uid="{F7DFF978-3E7D-4D8B-B031-C3BC40CE050D}" name="Lino / Marmo" dataDxfId="67"/>
    <tableColumn id="7" xr3:uid="{642A6495-2A80-480F-B4A6-881FC79B1C42}" name="Surestep" dataDxfId="66"/>
    <tableColumn id="15" xr3:uid="{3C911640-4F3C-4B67-8689-DAA6708E8707}" name="Norament" dataDxfId="65"/>
    <tableColumn id="16" xr3:uid="{FB38845A-996E-49C8-BFF1-758C8E97F0D6}" name="Pulastic" dataDxfId="64"/>
    <tableColumn id="9" xr3:uid="{6468A7E4-CCC0-4B53-A9E0-9BFCDBF7C252}" name="PVC" dataDxfId="63"/>
    <tableColumn id="8" xr3:uid="{BCD2C420-6972-40A9-8598-532E19C37C4D}" name="Grint-_x000a_tegels" dataDxfId="62"/>
    <tableColumn id="10" xr3:uid="{98814106-BE41-4A6D-8080-4EE70252AD53}" name="Giet vloer / steen" dataDxfId="61"/>
    <tableColumn id="11" xr3:uid="{08816B49-B9D3-4E9F-8C1A-EFC3BF72645C}" name="Totaal _x000a_m2" dataDxfId="60"/>
    <tableColumn id="12" xr3:uid="{D058F5B7-4F52-4B07-BBE1-8EDF63DDD724}" name="Eigen beheer"/>
    <tableColumn id="13" xr3:uid="{1B85C787-0432-4B92-B111-5509EE865E8E}" name="Uitbesteed" dataDxfId="59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F2DC599-722B-43DE-AB6E-EC2FD26D3215}" name="Tabel5" displayName="Tabel5" ref="A95:P149" totalsRowShown="0" headerRowDxfId="58" dataDxfId="56" headerRowBorderDxfId="57" tableBorderDxfId="55">
  <autoFilter ref="A95:P149" xr:uid="{0F2DC599-722B-43DE-AB6E-EC2FD26D3215}"/>
  <tableColumns count="16">
    <tableColumn id="1" xr3:uid="{440644BD-839A-4AE8-848A-A52F32883864}" name="Verdieping" dataDxfId="54"/>
    <tableColumn id="2" xr3:uid="{022F5A11-953E-4CC3-8A11-7B81D9E94805}" name="Ruimte_x000a_nummer" dataDxfId="53"/>
    <tableColumn id="3" xr3:uid="{8C90E6B5-D5EF-4BCD-B88C-8B48192D58BB}" name="Ruimtesoort" dataDxfId="52"/>
    <tableColumn id="4" xr3:uid="{87F38C43-D0D6-4127-9EFB-90EBBE768780}" name="Klasse indeling" dataDxfId="51"/>
    <tableColumn id="5" xr3:uid="{467BA8AA-086F-43B3-93B9-4838E3EE685C}" name="Tapijt" dataDxfId="50"/>
    <tableColumn id="14" xr3:uid="{6929D017-6B6D-4900-92AC-782F6096BD14}" name="Flotex" dataDxfId="49"/>
    <tableColumn id="6" xr3:uid="{6ED8077D-54F5-4D95-B905-1D0274EDBA70}" name="Lino / Marmo" dataDxfId="48"/>
    <tableColumn id="7" xr3:uid="{082E975A-5C76-4B5B-85F9-D4F3F47E3A6E}" name="Surestep" dataDxfId="47"/>
    <tableColumn id="15" xr3:uid="{1588E033-D13A-4217-8DBD-94ADEB5F7651}" name="Norament" dataDxfId="46"/>
    <tableColumn id="16" xr3:uid="{8D5CAC6B-AF7D-4976-878F-DCA1F5AE9868}" name="Pulastic" dataDxfId="45"/>
    <tableColumn id="9" xr3:uid="{D45D09DF-FAAC-44A7-8A15-C353AD206C8C}" name="PVC" dataDxfId="44"/>
    <tableColumn id="8" xr3:uid="{E1196575-CE49-4D2A-823C-F58FEADB2105}" name="Grint-_x000a_tegels" dataDxfId="43"/>
    <tableColumn id="10" xr3:uid="{9462EB28-201F-4D74-BFFE-B50F20192A5B}" name="Giet vloer / steen" dataDxfId="42"/>
    <tableColumn id="11" xr3:uid="{990A1C2F-454E-454A-B324-8CDBDF3637EA}" name="Totaal _x000a_m2" dataDxfId="41"/>
    <tableColumn id="12" xr3:uid="{D70A5A5C-766E-47DB-83B7-B4FDABD02AE2}" name="EB" dataDxfId="40"/>
    <tableColumn id="13" xr3:uid="{55DF76A7-84C8-4836-814F-74C276D4D73F}" name="UB" dataDxfId="39"/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8C80739-AACA-4E05-8729-F52D092D8706}" name="Tabel6" displayName="Tabel6" ref="A152:P192" totalsRowShown="0" headerRowDxfId="38" dataDxfId="36" headerRowBorderDxfId="37" tableBorderDxfId="35">
  <autoFilter ref="A152:P192" xr:uid="{B8C80739-AACA-4E05-8729-F52D092D8706}"/>
  <tableColumns count="16">
    <tableColumn id="1" xr3:uid="{7B3E0859-3C86-44CE-8166-447C8A3D0100}" name="Verdieping" dataDxfId="34"/>
    <tableColumn id="2" xr3:uid="{5BBDF2D0-B6E2-40D9-9621-3F1327FBA0EC}" name="Ruimte_x000a_nummer" dataDxfId="33"/>
    <tableColumn id="3" xr3:uid="{281BB93E-90D5-4CC6-BC60-CE80DDA077A4}" name="Ruimtesoort" dataDxfId="32"/>
    <tableColumn id="4" xr3:uid="{337F9934-0951-4BF2-AFC5-D5F939F03230}" name="Klasse indeling" dataDxfId="31"/>
    <tableColumn id="5" xr3:uid="{DA9FD37F-0898-47C7-B3D3-F0D1201D3CC7}" name="Tapijt" dataDxfId="30"/>
    <tableColumn id="14" xr3:uid="{84B48FEE-BE9F-4009-B2A2-BB16BA10791B}" name="Flotex" dataDxfId="29"/>
    <tableColumn id="6" xr3:uid="{4F44C47A-43B0-4668-8AC2-BDC6E9568B64}" name="Lino / Marmo" dataDxfId="28"/>
    <tableColumn id="7" xr3:uid="{9B3E8A98-1130-4891-89C1-D0C427AD5F44}" name="Surestep" dataDxfId="27"/>
    <tableColumn id="15" xr3:uid="{7CABBAA4-0EBF-443D-8F81-4418051263E8}" name="Norament" dataDxfId="26"/>
    <tableColumn id="16" xr3:uid="{25170F00-7008-491A-96CD-FABFE2D58BAB}" name="Pulastic" dataDxfId="25"/>
    <tableColumn id="9" xr3:uid="{C3554659-43DD-4425-A9F9-A0357C086D5D}" name="PVC" dataDxfId="24"/>
    <tableColumn id="8" xr3:uid="{6125F033-CEE0-4964-AF65-D0E997EB5324}" name="Grint-_x000a_tegels" dataDxfId="23"/>
    <tableColumn id="10" xr3:uid="{BA12EF01-42DB-45E6-A21B-1C955850B50B}" name="Giet vloer / steen" dataDxfId="22"/>
    <tableColumn id="11" xr3:uid="{8E11C724-B2AE-4FDB-9A14-D5A5586F6994}" name="Totaal _x000a_m2" dataDxfId="21"/>
    <tableColumn id="12" xr3:uid="{2A5BE54E-602E-466D-91C6-9AEA6612B3DE}" name="EB" dataDxfId="20"/>
    <tableColumn id="13" xr3:uid="{478F761F-477E-4ACE-9ECE-54B746E0194B}" name="UB" dataDxfId="19"/>
  </tableColumns>
  <tableStyleInfo name="TableStyleLight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9C0B034-CFF3-459D-8FDD-F7109AC6A53D}" name="Tabel8" displayName="Tabel8" ref="A24:P47" totalsRowShown="0" dataDxfId="17" headerRowBorderDxfId="18" tableBorderDxfId="16">
  <autoFilter ref="A24:P47" xr:uid="{A9C0B034-CFF3-459D-8FDD-F7109AC6A53D}"/>
  <tableColumns count="16">
    <tableColumn id="1" xr3:uid="{05ED326D-8888-499D-A498-17B75B484D6B}" name="Verdieping" dataDxfId="15"/>
    <tableColumn id="2" xr3:uid="{EBEFDC21-D6E0-4492-84F8-5744C6CC4BCF}" name="Ruimte_x000a_nummer" dataDxfId="14"/>
    <tableColumn id="3" xr3:uid="{6E561C37-83F9-4A73-939B-935DE00EBF49}" name="Ruimtesoort" dataDxfId="13"/>
    <tableColumn id="4" xr3:uid="{01487C76-FC46-49B4-BB9B-17084C3E4565}" name="Klasse indeling" dataDxfId="12"/>
    <tableColumn id="5" xr3:uid="{E874EE67-B5E8-4459-AD46-104C19DDF57C}" name="Tapijt" dataDxfId="11"/>
    <tableColumn id="14" xr3:uid="{5339ACF2-A0D8-491F-8295-1FFEBDD5A0E6}" name="Flotex" dataDxfId="10"/>
    <tableColumn id="6" xr3:uid="{85696697-E62B-457D-ADA8-C0BEB868BCDC}" name="Lino / Marmo" dataDxfId="9"/>
    <tableColumn id="15" xr3:uid="{2980D7F6-9C08-4103-AFDB-457D5ADE72DE}" name="Surestep" dataDxfId="8"/>
    <tableColumn id="16" xr3:uid="{448F952D-F70D-4DBD-AAFC-58C9EA1B432A}" name="Norament" dataDxfId="7"/>
    <tableColumn id="17" xr3:uid="{5E3363CB-91B5-4597-B367-D0EC9F38AF9F}" name="Pulastic" dataDxfId="6"/>
    <tableColumn id="8" xr3:uid="{E8D1463D-B58F-4F17-A2E4-EE4398FBC823}" name="PVC" dataDxfId="5"/>
    <tableColumn id="7" xr3:uid="{65B8D6FB-6AC6-46AE-A047-E930C6D48BE1}" name="Grint-_x000a_tegels" dataDxfId="4"/>
    <tableColumn id="9" xr3:uid="{E158774F-2235-49C5-BCDA-8EEFC69FCD09}" name="Gietvloer/steen" dataDxfId="3"/>
    <tableColumn id="11" xr3:uid="{3596A515-F5D0-4FD5-82EE-F98D373200C7}" name="Totaal _x000a_m2" dataDxfId="2"/>
    <tableColumn id="12" xr3:uid="{741BE04B-864F-4F44-A963-256FE65604BD}" name="Uitvoering" dataDxfId="1"/>
    <tableColumn id="13" xr3:uid="{000EB72A-FDF9-4198-973C-934DD5957995}" name="Uitbesteed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Relationship Id="rId4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7610A-8B60-47E9-95B3-E74751C30C5B}">
  <dimension ref="A1:K14"/>
  <sheetViews>
    <sheetView tabSelected="1" workbookViewId="0">
      <selection activeCell="B8" sqref="B8"/>
    </sheetView>
  </sheetViews>
  <sheetFormatPr defaultRowHeight="15" x14ac:dyDescent="0.25"/>
  <cols>
    <col min="1" max="1" width="43" bestFit="1" customWidth="1"/>
    <col min="2" max="2" width="37.42578125" customWidth="1"/>
  </cols>
  <sheetData>
    <row r="1" spans="1:11" x14ac:dyDescent="0.25">
      <c r="A1" t="s">
        <v>637</v>
      </c>
    </row>
    <row r="3" spans="1:11" x14ac:dyDescent="0.25">
      <c r="A3" t="s">
        <v>636</v>
      </c>
      <c r="B3" s="297">
        <f>'Invulblad reguliere schoonmaak'!B39</f>
        <v>0</v>
      </c>
    </row>
    <row r="4" spans="1:11" x14ac:dyDescent="0.25">
      <c r="A4" t="s">
        <v>654</v>
      </c>
      <c r="B4" s="297">
        <f>'Sanitaire supplies'!B22</f>
        <v>0</v>
      </c>
    </row>
    <row r="5" spans="1:11" x14ac:dyDescent="0.25">
      <c r="A5" t="s">
        <v>635</v>
      </c>
      <c r="B5" s="297">
        <f>Glasbewassing!F8</f>
        <v>0</v>
      </c>
    </row>
    <row r="6" spans="1:11" x14ac:dyDescent="0.25">
      <c r="A6" t="s">
        <v>638</v>
      </c>
      <c r="B6" s="297">
        <f>SUM(B3:B5)</f>
        <v>0</v>
      </c>
    </row>
    <row r="11" spans="1:11" ht="15.75" thickBot="1" x14ac:dyDescent="0.3"/>
    <row r="12" spans="1:11" x14ac:dyDescent="0.25">
      <c r="A12" s="343" t="s">
        <v>562</v>
      </c>
      <c r="B12" s="390"/>
      <c r="C12" s="390"/>
      <c r="D12" s="390"/>
      <c r="E12" s="390"/>
      <c r="F12" s="390"/>
      <c r="G12" s="390"/>
      <c r="H12" s="390"/>
      <c r="I12" s="390"/>
      <c r="J12" s="390"/>
      <c r="K12" s="390"/>
    </row>
    <row r="13" spans="1:11" x14ac:dyDescent="0.25">
      <c r="A13" s="344" t="s">
        <v>563</v>
      </c>
      <c r="B13" s="390"/>
      <c r="C13" s="390"/>
      <c r="D13" s="390"/>
      <c r="E13" s="390"/>
      <c r="F13" s="390"/>
      <c r="G13" s="390"/>
      <c r="H13" s="390"/>
      <c r="I13" s="390"/>
      <c r="J13" s="390"/>
      <c r="K13" s="390"/>
    </row>
    <row r="14" spans="1:11" ht="84" customHeight="1" thickBot="1" x14ac:dyDescent="0.3">
      <c r="A14" s="345" t="s">
        <v>564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</row>
  </sheetData>
  <mergeCells count="3">
    <mergeCell ref="B12:K12"/>
    <mergeCell ref="B13:K13"/>
    <mergeCell ref="B14:K1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10102-D35D-495B-93CE-5C41B92319A5}">
  <dimension ref="A3:K13"/>
  <sheetViews>
    <sheetView workbookViewId="0">
      <selection activeCell="J35" sqref="J35"/>
    </sheetView>
  </sheetViews>
  <sheetFormatPr defaultRowHeight="15" x14ac:dyDescent="0.25"/>
  <cols>
    <col min="1" max="1" width="10.85546875" bestFit="1" customWidth="1"/>
    <col min="2" max="2" width="14" bestFit="1" customWidth="1"/>
    <col min="3" max="3" width="14.5703125" bestFit="1" customWidth="1"/>
    <col min="4" max="4" width="21" bestFit="1" customWidth="1"/>
    <col min="5" max="5" width="16.85546875" bestFit="1" customWidth="1"/>
    <col min="6" max="6" width="18.140625" bestFit="1" customWidth="1"/>
    <col min="7" max="7" width="15.85546875" bestFit="1" customWidth="1"/>
    <col min="8" max="8" width="12.42578125" bestFit="1" customWidth="1"/>
    <col min="9" max="9" width="19.5703125" bestFit="1" customWidth="1"/>
    <col min="10" max="10" width="23.5703125" bestFit="1" customWidth="1"/>
    <col min="11" max="11" width="14.85546875" bestFit="1" customWidth="1"/>
    <col min="12" max="15" width="3" bestFit="1" customWidth="1"/>
    <col min="16" max="16" width="5" bestFit="1" customWidth="1"/>
    <col min="17" max="20" width="3" bestFit="1" customWidth="1"/>
    <col min="21" max="21" width="6.28515625" bestFit="1" customWidth="1"/>
    <col min="22" max="22" width="10" bestFit="1" customWidth="1"/>
  </cols>
  <sheetData>
    <row r="3" spans="1:11" x14ac:dyDescent="0.25">
      <c r="A3" s="294" t="s">
        <v>545</v>
      </c>
      <c r="B3" t="s">
        <v>548</v>
      </c>
      <c r="C3" t="s">
        <v>549</v>
      </c>
      <c r="D3" t="s">
        <v>550</v>
      </c>
      <c r="E3" t="s">
        <v>551</v>
      </c>
      <c r="F3" t="s">
        <v>554</v>
      </c>
      <c r="G3" t="s">
        <v>555</v>
      </c>
      <c r="H3" t="s">
        <v>556</v>
      </c>
      <c r="I3" t="s">
        <v>552</v>
      </c>
      <c r="J3" t="s">
        <v>553</v>
      </c>
      <c r="K3" t="s">
        <v>557</v>
      </c>
    </row>
    <row r="4" spans="1:11" x14ac:dyDescent="0.25">
      <c r="A4" s="295" t="s">
        <v>337</v>
      </c>
      <c r="B4">
        <v>138</v>
      </c>
      <c r="C4">
        <v>40</v>
      </c>
      <c r="D4">
        <v>1311</v>
      </c>
      <c r="F4">
        <v>119</v>
      </c>
      <c r="H4">
        <v>2149.6999999999998</v>
      </c>
      <c r="I4">
        <v>119</v>
      </c>
      <c r="K4">
        <v>3876.7</v>
      </c>
    </row>
    <row r="5" spans="1:11" x14ac:dyDescent="0.25">
      <c r="A5" s="295" t="s">
        <v>347</v>
      </c>
      <c r="B5">
        <v>552.70000000000005</v>
      </c>
      <c r="C5">
        <v>134</v>
      </c>
      <c r="D5">
        <v>203</v>
      </c>
      <c r="H5">
        <v>190</v>
      </c>
      <c r="K5">
        <v>1079.7</v>
      </c>
    </row>
    <row r="6" spans="1:11" x14ac:dyDescent="0.25">
      <c r="A6" s="295" t="s">
        <v>338</v>
      </c>
      <c r="D6">
        <v>16</v>
      </c>
      <c r="F6">
        <v>8</v>
      </c>
      <c r="J6">
        <v>309.10000000000008</v>
      </c>
      <c r="K6">
        <v>333.10000000000008</v>
      </c>
    </row>
    <row r="7" spans="1:11" x14ac:dyDescent="0.25">
      <c r="A7" s="295" t="s">
        <v>346</v>
      </c>
      <c r="D7">
        <v>18</v>
      </c>
      <c r="J7">
        <v>54</v>
      </c>
      <c r="K7">
        <v>72</v>
      </c>
    </row>
    <row r="8" spans="1:11" x14ac:dyDescent="0.25">
      <c r="A8" s="295" t="s">
        <v>336</v>
      </c>
      <c r="D8">
        <v>5282.75</v>
      </c>
      <c r="E8">
        <v>526</v>
      </c>
      <c r="F8">
        <v>0</v>
      </c>
      <c r="H8">
        <v>112</v>
      </c>
      <c r="K8">
        <v>5920.75</v>
      </c>
    </row>
    <row r="9" spans="1:11" x14ac:dyDescent="0.25">
      <c r="A9" s="295" t="s">
        <v>354</v>
      </c>
      <c r="D9">
        <v>255</v>
      </c>
      <c r="H9">
        <v>106</v>
      </c>
      <c r="K9">
        <v>361</v>
      </c>
    </row>
    <row r="10" spans="1:11" x14ac:dyDescent="0.25">
      <c r="A10" s="295" t="s">
        <v>381</v>
      </c>
      <c r="D10">
        <v>175</v>
      </c>
      <c r="E10">
        <v>102</v>
      </c>
      <c r="J10">
        <v>26.200000000000003</v>
      </c>
      <c r="K10">
        <v>303.20000000000005</v>
      </c>
    </row>
    <row r="11" spans="1:11" x14ac:dyDescent="0.25">
      <c r="A11" s="295" t="s">
        <v>387</v>
      </c>
      <c r="K11">
        <v>0</v>
      </c>
    </row>
    <row r="12" spans="1:11" x14ac:dyDescent="0.25">
      <c r="A12" s="295" t="s">
        <v>546</v>
      </c>
    </row>
    <row r="13" spans="1:11" x14ac:dyDescent="0.25">
      <c r="A13" s="295" t="s">
        <v>547</v>
      </c>
      <c r="B13">
        <v>690.7</v>
      </c>
      <c r="C13">
        <v>174</v>
      </c>
      <c r="D13">
        <v>7260.75</v>
      </c>
      <c r="E13">
        <v>628</v>
      </c>
      <c r="F13">
        <v>127</v>
      </c>
      <c r="H13">
        <v>2557.6999999999998</v>
      </c>
      <c r="I13">
        <v>119</v>
      </c>
      <c r="J13">
        <v>389.30000000000007</v>
      </c>
      <c r="K13">
        <v>11946.45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828FF-6538-4571-81EA-51601426F03B}">
  <dimension ref="A1:Q270"/>
  <sheetViews>
    <sheetView workbookViewId="0">
      <selection activeCell="F143" sqref="F143"/>
    </sheetView>
  </sheetViews>
  <sheetFormatPr defaultRowHeight="15" x14ac:dyDescent="0.25"/>
  <sheetData>
    <row r="1" spans="1:17" x14ac:dyDescent="0.25">
      <c r="A1" t="s">
        <v>3</v>
      </c>
      <c r="B1" t="s">
        <v>11</v>
      </c>
      <c r="C1" t="s">
        <v>0</v>
      </c>
      <c r="D1" t="s">
        <v>6</v>
      </c>
      <c r="E1" t="s">
        <v>1</v>
      </c>
      <c r="F1" t="s">
        <v>521</v>
      </c>
      <c r="G1" t="s">
        <v>2</v>
      </c>
      <c r="H1" t="s">
        <v>471</v>
      </c>
      <c r="I1" t="s">
        <v>93</v>
      </c>
      <c r="J1" t="s">
        <v>335</v>
      </c>
      <c r="K1" t="s">
        <v>385</v>
      </c>
      <c r="L1" t="s">
        <v>522</v>
      </c>
      <c r="M1" t="s">
        <v>539</v>
      </c>
      <c r="N1" t="s">
        <v>345</v>
      </c>
      <c r="O1" t="s">
        <v>520</v>
      </c>
      <c r="P1" t="s">
        <v>342</v>
      </c>
      <c r="Q1" t="s">
        <v>524</v>
      </c>
    </row>
    <row r="2" spans="1:17" x14ac:dyDescent="0.25">
      <c r="B2" t="s">
        <v>24</v>
      </c>
      <c r="C2" t="s">
        <v>485</v>
      </c>
      <c r="D2" t="s">
        <v>336</v>
      </c>
      <c r="G2">
        <v>74</v>
      </c>
      <c r="N2">
        <v>74</v>
      </c>
      <c r="P2">
        <v>74</v>
      </c>
    </row>
    <row r="3" spans="1:17" x14ac:dyDescent="0.25">
      <c r="B3" t="s">
        <v>25</v>
      </c>
      <c r="C3" t="s">
        <v>28</v>
      </c>
      <c r="D3" t="s">
        <v>336</v>
      </c>
      <c r="G3">
        <v>10</v>
      </c>
      <c r="N3">
        <v>10</v>
      </c>
      <c r="P3">
        <v>10</v>
      </c>
    </row>
    <row r="4" spans="1:17" x14ac:dyDescent="0.25">
      <c r="B4" t="s">
        <v>27</v>
      </c>
      <c r="C4" t="s">
        <v>26</v>
      </c>
      <c r="D4" t="s">
        <v>381</v>
      </c>
      <c r="G4">
        <v>14</v>
      </c>
      <c r="N4">
        <v>14</v>
      </c>
      <c r="P4">
        <v>14</v>
      </c>
    </row>
    <row r="5" spans="1:17" x14ac:dyDescent="0.25">
      <c r="B5" t="s">
        <v>29</v>
      </c>
      <c r="C5" t="s">
        <v>30</v>
      </c>
      <c r="D5" t="s">
        <v>338</v>
      </c>
      <c r="M5">
        <v>3</v>
      </c>
      <c r="N5">
        <v>3</v>
      </c>
      <c r="P5">
        <v>3</v>
      </c>
    </row>
    <row r="6" spans="1:17" x14ac:dyDescent="0.25">
      <c r="B6" t="s">
        <v>31</v>
      </c>
      <c r="C6" t="s">
        <v>32</v>
      </c>
      <c r="D6" t="s">
        <v>338</v>
      </c>
      <c r="M6">
        <v>6</v>
      </c>
      <c r="N6">
        <v>6</v>
      </c>
      <c r="P6">
        <v>6</v>
      </c>
    </row>
    <row r="7" spans="1:17" x14ac:dyDescent="0.25">
      <c r="B7" t="s">
        <v>33</v>
      </c>
      <c r="C7" t="s">
        <v>487</v>
      </c>
      <c r="D7" t="s">
        <v>337</v>
      </c>
      <c r="E7">
        <v>14</v>
      </c>
      <c r="N7">
        <v>14</v>
      </c>
      <c r="P7">
        <v>14</v>
      </c>
    </row>
    <row r="8" spans="1:17" x14ac:dyDescent="0.25">
      <c r="B8" t="s">
        <v>34</v>
      </c>
      <c r="C8" t="s">
        <v>486</v>
      </c>
      <c r="D8" t="s">
        <v>347</v>
      </c>
      <c r="G8">
        <v>28</v>
      </c>
      <c r="N8">
        <v>28</v>
      </c>
      <c r="P8">
        <v>28</v>
      </c>
    </row>
    <row r="9" spans="1:17" x14ac:dyDescent="0.25">
      <c r="B9" t="s">
        <v>35</v>
      </c>
      <c r="C9" t="s">
        <v>36</v>
      </c>
      <c r="D9" t="s">
        <v>336</v>
      </c>
      <c r="G9">
        <v>50</v>
      </c>
      <c r="N9">
        <v>50</v>
      </c>
      <c r="P9">
        <v>50</v>
      </c>
    </row>
    <row r="10" spans="1:17" x14ac:dyDescent="0.25">
      <c r="B10" t="s">
        <v>37</v>
      </c>
      <c r="C10" t="s">
        <v>36</v>
      </c>
      <c r="D10" t="s">
        <v>336</v>
      </c>
      <c r="G10">
        <v>56</v>
      </c>
      <c r="N10">
        <v>56</v>
      </c>
      <c r="P10">
        <v>56</v>
      </c>
    </row>
    <row r="11" spans="1:17" x14ac:dyDescent="0.25">
      <c r="B11" t="s">
        <v>38</v>
      </c>
      <c r="C11" t="s">
        <v>36</v>
      </c>
      <c r="D11" t="s">
        <v>336</v>
      </c>
      <c r="G11">
        <v>59</v>
      </c>
      <c r="N11">
        <v>59</v>
      </c>
      <c r="P11">
        <v>59</v>
      </c>
    </row>
    <row r="12" spans="1:17" x14ac:dyDescent="0.25">
      <c r="B12" t="s">
        <v>39</v>
      </c>
      <c r="C12" t="s">
        <v>40</v>
      </c>
      <c r="D12" t="s">
        <v>336</v>
      </c>
      <c r="G12">
        <v>59</v>
      </c>
      <c r="N12">
        <v>59</v>
      </c>
      <c r="P12">
        <v>59</v>
      </c>
    </row>
    <row r="13" spans="1:17" x14ac:dyDescent="0.25">
      <c r="B13" t="s">
        <v>41</v>
      </c>
      <c r="C13" t="s">
        <v>421</v>
      </c>
      <c r="D13" t="s">
        <v>381</v>
      </c>
      <c r="G13">
        <v>7</v>
      </c>
      <c r="N13">
        <v>7</v>
      </c>
      <c r="P13">
        <v>7</v>
      </c>
    </row>
    <row r="14" spans="1:17" x14ac:dyDescent="0.25">
      <c r="B14" t="s">
        <v>43</v>
      </c>
      <c r="C14" t="s">
        <v>36</v>
      </c>
      <c r="D14" t="s">
        <v>336</v>
      </c>
      <c r="G14">
        <v>56</v>
      </c>
      <c r="N14">
        <v>56</v>
      </c>
      <c r="P14">
        <v>56</v>
      </c>
    </row>
    <row r="15" spans="1:17" x14ac:dyDescent="0.25">
      <c r="B15" t="s">
        <v>44</v>
      </c>
      <c r="C15" t="s">
        <v>36</v>
      </c>
      <c r="D15" t="s">
        <v>336</v>
      </c>
      <c r="G15">
        <v>50</v>
      </c>
      <c r="N15">
        <v>50</v>
      </c>
      <c r="P15">
        <v>50</v>
      </c>
    </row>
    <row r="16" spans="1:17" x14ac:dyDescent="0.25">
      <c r="B16" t="s">
        <v>45</v>
      </c>
      <c r="C16" t="s">
        <v>422</v>
      </c>
      <c r="D16" t="s">
        <v>337</v>
      </c>
      <c r="E16">
        <v>42</v>
      </c>
      <c r="G16">
        <v>10</v>
      </c>
      <c r="N16">
        <v>52</v>
      </c>
      <c r="P16">
        <v>52</v>
      </c>
    </row>
    <row r="17" spans="2:16" x14ac:dyDescent="0.25">
      <c r="B17" t="s">
        <v>46</v>
      </c>
      <c r="C17" t="s">
        <v>47</v>
      </c>
      <c r="D17" t="s">
        <v>337</v>
      </c>
      <c r="G17">
        <v>82</v>
      </c>
      <c r="N17">
        <v>82</v>
      </c>
      <c r="P17">
        <v>82</v>
      </c>
    </row>
    <row r="18" spans="2:16" x14ac:dyDescent="0.25">
      <c r="B18" t="s">
        <v>48</v>
      </c>
      <c r="C18" t="s">
        <v>49</v>
      </c>
      <c r="D18" t="s">
        <v>381</v>
      </c>
      <c r="G18">
        <v>12</v>
      </c>
      <c r="N18">
        <v>12</v>
      </c>
      <c r="P18">
        <v>12</v>
      </c>
    </row>
    <row r="19" spans="2:16" x14ac:dyDescent="0.25">
      <c r="B19" t="s">
        <v>50</v>
      </c>
      <c r="C19" t="s">
        <v>423</v>
      </c>
      <c r="D19" t="s">
        <v>381</v>
      </c>
      <c r="M19">
        <v>15</v>
      </c>
      <c r="N19">
        <v>15</v>
      </c>
      <c r="P19">
        <v>15</v>
      </c>
    </row>
    <row r="20" spans="2:16" x14ac:dyDescent="0.25">
      <c r="B20" t="s">
        <v>51</v>
      </c>
      <c r="C20" t="s">
        <v>36</v>
      </c>
      <c r="D20" t="s">
        <v>336</v>
      </c>
      <c r="G20">
        <v>57</v>
      </c>
      <c r="N20">
        <v>57</v>
      </c>
      <c r="P20">
        <v>57</v>
      </c>
    </row>
    <row r="21" spans="2:16" x14ac:dyDescent="0.25">
      <c r="B21" t="s">
        <v>52</v>
      </c>
      <c r="C21" t="s">
        <v>53</v>
      </c>
      <c r="D21" t="s">
        <v>381</v>
      </c>
      <c r="H21">
        <v>14</v>
      </c>
      <c r="N21">
        <v>14</v>
      </c>
      <c r="P21">
        <v>14</v>
      </c>
    </row>
    <row r="22" spans="2:16" x14ac:dyDescent="0.25">
      <c r="B22" t="s">
        <v>54</v>
      </c>
      <c r="C22" t="s">
        <v>55</v>
      </c>
      <c r="D22" t="s">
        <v>338</v>
      </c>
      <c r="M22">
        <v>16</v>
      </c>
      <c r="N22">
        <v>16</v>
      </c>
      <c r="P22">
        <v>16</v>
      </c>
    </row>
    <row r="23" spans="2:16" x14ac:dyDescent="0.25">
      <c r="B23" t="s">
        <v>56</v>
      </c>
      <c r="C23" t="s">
        <v>57</v>
      </c>
      <c r="D23" t="s">
        <v>381</v>
      </c>
      <c r="M23">
        <v>2</v>
      </c>
      <c r="N23">
        <v>2</v>
      </c>
      <c r="P23">
        <v>2</v>
      </c>
    </row>
    <row r="24" spans="2:16" x14ac:dyDescent="0.25">
      <c r="B24" t="s">
        <v>58</v>
      </c>
      <c r="C24" t="s">
        <v>59</v>
      </c>
      <c r="D24" t="s">
        <v>338</v>
      </c>
      <c r="M24">
        <v>14</v>
      </c>
      <c r="N24">
        <v>14</v>
      </c>
      <c r="P24">
        <v>14</v>
      </c>
    </row>
    <row r="25" spans="2:16" x14ac:dyDescent="0.25">
      <c r="B25" t="s">
        <v>60</v>
      </c>
      <c r="C25" t="s">
        <v>61</v>
      </c>
      <c r="D25" t="s">
        <v>336</v>
      </c>
      <c r="H25">
        <v>100</v>
      </c>
      <c r="N25">
        <v>100</v>
      </c>
      <c r="P25">
        <v>100</v>
      </c>
    </row>
    <row r="26" spans="2:16" x14ac:dyDescent="0.25">
      <c r="B26" t="s">
        <v>62</v>
      </c>
      <c r="C26" t="s">
        <v>63</v>
      </c>
      <c r="D26" t="s">
        <v>381</v>
      </c>
      <c r="H26">
        <v>25</v>
      </c>
      <c r="N26">
        <v>25</v>
      </c>
      <c r="P26">
        <v>25</v>
      </c>
    </row>
    <row r="27" spans="2:16" x14ac:dyDescent="0.25">
      <c r="B27" t="s">
        <v>64</v>
      </c>
      <c r="C27" t="s">
        <v>65</v>
      </c>
      <c r="D27" t="s">
        <v>336</v>
      </c>
      <c r="H27">
        <v>81</v>
      </c>
      <c r="N27">
        <v>81</v>
      </c>
      <c r="P27">
        <v>81</v>
      </c>
    </row>
    <row r="28" spans="2:16" x14ac:dyDescent="0.25">
      <c r="B28" t="s">
        <v>66</v>
      </c>
      <c r="C28" t="s">
        <v>92</v>
      </c>
      <c r="D28" t="s">
        <v>337</v>
      </c>
      <c r="G28">
        <v>24</v>
      </c>
      <c r="N28">
        <v>24</v>
      </c>
      <c r="P28">
        <v>24</v>
      </c>
    </row>
    <row r="29" spans="2:16" x14ac:dyDescent="0.25">
      <c r="C29" t="s">
        <v>91</v>
      </c>
      <c r="D29" t="s">
        <v>337</v>
      </c>
      <c r="I29">
        <v>12</v>
      </c>
      <c r="N29">
        <v>12</v>
      </c>
      <c r="P29">
        <v>12</v>
      </c>
    </row>
    <row r="30" spans="2:16" x14ac:dyDescent="0.25">
      <c r="B30" t="s">
        <v>67</v>
      </c>
      <c r="C30" t="s">
        <v>488</v>
      </c>
      <c r="D30" t="s">
        <v>337</v>
      </c>
      <c r="G30">
        <v>42</v>
      </c>
      <c r="N30">
        <v>42</v>
      </c>
      <c r="P30">
        <v>42</v>
      </c>
    </row>
    <row r="31" spans="2:16" x14ac:dyDescent="0.25">
      <c r="B31" t="s">
        <v>68</v>
      </c>
      <c r="C31" t="s">
        <v>69</v>
      </c>
      <c r="D31" t="s">
        <v>336</v>
      </c>
      <c r="H31">
        <v>104</v>
      </c>
      <c r="K31" t="s">
        <v>409</v>
      </c>
      <c r="N31">
        <v>104</v>
      </c>
      <c r="P31">
        <v>104</v>
      </c>
    </row>
    <row r="32" spans="2:16" x14ac:dyDescent="0.25">
      <c r="B32" t="s">
        <v>70</v>
      </c>
      <c r="C32" t="s">
        <v>71</v>
      </c>
      <c r="D32" t="s">
        <v>381</v>
      </c>
      <c r="H32">
        <v>33</v>
      </c>
      <c r="N32">
        <v>33</v>
      </c>
      <c r="P32">
        <v>33</v>
      </c>
    </row>
    <row r="33" spans="1:16" x14ac:dyDescent="0.25">
      <c r="B33" t="s">
        <v>72</v>
      </c>
      <c r="C33" t="s">
        <v>348</v>
      </c>
      <c r="D33" t="s">
        <v>336</v>
      </c>
      <c r="H33">
        <v>104</v>
      </c>
      <c r="I33" t="s">
        <v>409</v>
      </c>
      <c r="N33">
        <v>104</v>
      </c>
      <c r="P33">
        <v>104</v>
      </c>
    </row>
    <row r="34" spans="1:16" x14ac:dyDescent="0.25">
      <c r="B34" t="s">
        <v>73</v>
      </c>
      <c r="C34" t="s">
        <v>74</v>
      </c>
      <c r="D34" t="s">
        <v>381</v>
      </c>
      <c r="H34">
        <v>22</v>
      </c>
      <c r="N34">
        <v>22</v>
      </c>
      <c r="P34">
        <v>22</v>
      </c>
    </row>
    <row r="35" spans="1:16" x14ac:dyDescent="0.25">
      <c r="B35" t="s">
        <v>76</v>
      </c>
      <c r="C35" t="s">
        <v>94</v>
      </c>
      <c r="D35" t="s">
        <v>337</v>
      </c>
      <c r="I35">
        <v>30</v>
      </c>
      <c r="N35">
        <v>30</v>
      </c>
      <c r="P35">
        <v>30</v>
      </c>
    </row>
    <row r="36" spans="1:16" x14ac:dyDescent="0.25">
      <c r="B36" t="s">
        <v>76</v>
      </c>
      <c r="C36" t="s">
        <v>77</v>
      </c>
      <c r="D36" t="s">
        <v>337</v>
      </c>
      <c r="G36">
        <v>130</v>
      </c>
      <c r="N36">
        <v>130</v>
      </c>
      <c r="P36">
        <v>130</v>
      </c>
    </row>
    <row r="37" spans="1:16" x14ac:dyDescent="0.25">
      <c r="B37" t="s">
        <v>79</v>
      </c>
      <c r="C37" t="s">
        <v>80</v>
      </c>
      <c r="D37" t="s">
        <v>337</v>
      </c>
      <c r="G37">
        <v>168</v>
      </c>
      <c r="N37">
        <v>168</v>
      </c>
      <c r="P37">
        <v>168</v>
      </c>
    </row>
    <row r="38" spans="1:16" x14ac:dyDescent="0.25">
      <c r="B38" t="s">
        <v>473</v>
      </c>
      <c r="D38" t="s">
        <v>337</v>
      </c>
      <c r="G38">
        <v>3</v>
      </c>
      <c r="N38">
        <v>3</v>
      </c>
      <c r="P38">
        <v>3</v>
      </c>
    </row>
    <row r="39" spans="1:16" x14ac:dyDescent="0.25">
      <c r="B39" t="s">
        <v>81</v>
      </c>
      <c r="C39" t="s">
        <v>82</v>
      </c>
      <c r="D39" t="s">
        <v>336</v>
      </c>
      <c r="G39">
        <v>60</v>
      </c>
      <c r="N39">
        <v>60</v>
      </c>
      <c r="P39">
        <v>60</v>
      </c>
    </row>
    <row r="40" spans="1:16" x14ac:dyDescent="0.25">
      <c r="B40" t="s">
        <v>83</v>
      </c>
      <c r="C40" t="s">
        <v>28</v>
      </c>
      <c r="D40" t="s">
        <v>336</v>
      </c>
      <c r="G40">
        <v>10</v>
      </c>
      <c r="N40">
        <v>10</v>
      </c>
      <c r="P40">
        <v>10</v>
      </c>
    </row>
    <row r="41" spans="1:16" x14ac:dyDescent="0.25">
      <c r="B41" t="s">
        <v>84</v>
      </c>
      <c r="C41" t="s">
        <v>85</v>
      </c>
      <c r="D41" t="s">
        <v>381</v>
      </c>
      <c r="G41">
        <v>11</v>
      </c>
      <c r="N41">
        <v>11</v>
      </c>
      <c r="P41">
        <v>11</v>
      </c>
    </row>
    <row r="42" spans="1:16" x14ac:dyDescent="0.25">
      <c r="B42" t="s">
        <v>86</v>
      </c>
      <c r="C42" t="s">
        <v>92</v>
      </c>
      <c r="D42" t="s">
        <v>337</v>
      </c>
      <c r="G42">
        <v>27</v>
      </c>
      <c r="N42">
        <v>27</v>
      </c>
      <c r="P42">
        <v>27</v>
      </c>
    </row>
    <row r="43" spans="1:16" x14ac:dyDescent="0.25">
      <c r="C43" t="s">
        <v>91</v>
      </c>
      <c r="D43" t="s">
        <v>337</v>
      </c>
      <c r="I43">
        <v>14</v>
      </c>
      <c r="N43">
        <v>14</v>
      </c>
      <c r="P43">
        <v>14</v>
      </c>
    </row>
    <row r="44" spans="1:16" x14ac:dyDescent="0.25">
      <c r="B44" t="s">
        <v>89</v>
      </c>
      <c r="C44" t="s">
        <v>90</v>
      </c>
      <c r="D44" t="s">
        <v>337</v>
      </c>
      <c r="E44">
        <v>18</v>
      </c>
      <c r="G44">
        <v>120</v>
      </c>
      <c r="N44">
        <v>138</v>
      </c>
      <c r="P44">
        <v>138</v>
      </c>
    </row>
    <row r="45" spans="1:16" x14ac:dyDescent="0.25">
      <c r="A45" t="s">
        <v>10</v>
      </c>
      <c r="B45" t="s">
        <v>95</v>
      </c>
      <c r="C45" t="s">
        <v>395</v>
      </c>
      <c r="D45" t="s">
        <v>347</v>
      </c>
      <c r="E45">
        <v>25</v>
      </c>
      <c r="N45">
        <v>25</v>
      </c>
      <c r="P45">
        <v>25</v>
      </c>
    </row>
    <row r="46" spans="1:16" x14ac:dyDescent="0.25">
      <c r="B46" t="s">
        <v>96</v>
      </c>
      <c r="C46" t="s">
        <v>382</v>
      </c>
      <c r="D46" t="s">
        <v>347</v>
      </c>
      <c r="E46">
        <v>30</v>
      </c>
      <c r="N46">
        <v>30</v>
      </c>
      <c r="P46">
        <v>30</v>
      </c>
    </row>
    <row r="47" spans="1:16" x14ac:dyDescent="0.25">
      <c r="B47" t="s">
        <v>97</v>
      </c>
      <c r="C47" t="s">
        <v>490</v>
      </c>
      <c r="D47" t="s">
        <v>347</v>
      </c>
      <c r="E47">
        <v>30</v>
      </c>
      <c r="N47">
        <v>30</v>
      </c>
      <c r="P47">
        <v>30</v>
      </c>
    </row>
    <row r="48" spans="1:16" x14ac:dyDescent="0.25">
      <c r="B48" t="s">
        <v>98</v>
      </c>
      <c r="C48" t="s">
        <v>99</v>
      </c>
      <c r="D48" t="s">
        <v>338</v>
      </c>
      <c r="M48">
        <v>4</v>
      </c>
      <c r="N48">
        <v>4</v>
      </c>
      <c r="P48">
        <v>4</v>
      </c>
    </row>
    <row r="49" spans="2:16" x14ac:dyDescent="0.25">
      <c r="B49" t="s">
        <v>100</v>
      </c>
      <c r="C49" t="s">
        <v>101</v>
      </c>
      <c r="D49" t="s">
        <v>338</v>
      </c>
      <c r="M49">
        <v>4</v>
      </c>
      <c r="N49">
        <v>4</v>
      </c>
      <c r="P49">
        <v>4</v>
      </c>
    </row>
    <row r="50" spans="2:16" x14ac:dyDescent="0.25">
      <c r="B50" t="s">
        <v>102</v>
      </c>
      <c r="C50" t="s">
        <v>481</v>
      </c>
      <c r="D50" t="s">
        <v>347</v>
      </c>
      <c r="E50">
        <v>20</v>
      </c>
      <c r="N50">
        <v>20</v>
      </c>
      <c r="P50">
        <v>20</v>
      </c>
    </row>
    <row r="51" spans="2:16" x14ac:dyDescent="0.25">
      <c r="B51" t="s">
        <v>103</v>
      </c>
      <c r="C51" t="s">
        <v>480</v>
      </c>
      <c r="D51" t="s">
        <v>347</v>
      </c>
      <c r="E51">
        <v>19</v>
      </c>
      <c r="N51">
        <v>19</v>
      </c>
      <c r="P51">
        <v>19</v>
      </c>
    </row>
    <row r="52" spans="2:16" x14ac:dyDescent="0.25">
      <c r="B52" t="s">
        <v>104</v>
      </c>
      <c r="C52" t="s">
        <v>426</v>
      </c>
      <c r="D52" t="s">
        <v>347</v>
      </c>
      <c r="E52">
        <v>28</v>
      </c>
      <c r="N52">
        <v>28</v>
      </c>
      <c r="P52">
        <v>28</v>
      </c>
    </row>
    <row r="53" spans="2:16" x14ac:dyDescent="0.25">
      <c r="B53" t="s">
        <v>105</v>
      </c>
      <c r="C53" t="s">
        <v>36</v>
      </c>
      <c r="D53" t="s">
        <v>336</v>
      </c>
      <c r="G53">
        <v>57</v>
      </c>
      <c r="N53">
        <v>57</v>
      </c>
      <c r="P53">
        <v>57</v>
      </c>
    </row>
    <row r="54" spans="2:16" x14ac:dyDescent="0.25">
      <c r="B54" t="s">
        <v>106</v>
      </c>
      <c r="C54" t="s">
        <v>36</v>
      </c>
      <c r="D54" t="s">
        <v>336</v>
      </c>
      <c r="G54">
        <v>62</v>
      </c>
      <c r="N54">
        <v>62</v>
      </c>
      <c r="P54">
        <v>62</v>
      </c>
    </row>
    <row r="55" spans="2:16" x14ac:dyDescent="0.25">
      <c r="B55" t="s">
        <v>107</v>
      </c>
      <c r="C55" t="s">
        <v>36</v>
      </c>
      <c r="D55" t="s">
        <v>336</v>
      </c>
      <c r="G55">
        <v>58</v>
      </c>
      <c r="N55">
        <v>58</v>
      </c>
      <c r="P55">
        <v>58</v>
      </c>
    </row>
    <row r="56" spans="2:16" x14ac:dyDescent="0.25">
      <c r="B56" t="s">
        <v>109</v>
      </c>
      <c r="C56" t="s">
        <v>36</v>
      </c>
      <c r="D56" t="s">
        <v>336</v>
      </c>
      <c r="G56">
        <v>60</v>
      </c>
      <c r="N56">
        <v>60</v>
      </c>
      <c r="P56">
        <v>60</v>
      </c>
    </row>
    <row r="57" spans="2:16" x14ac:dyDescent="0.25">
      <c r="B57" t="s">
        <v>110</v>
      </c>
      <c r="C57" t="s">
        <v>36</v>
      </c>
      <c r="D57" t="s">
        <v>336</v>
      </c>
      <c r="G57">
        <v>59</v>
      </c>
      <c r="N57">
        <v>59</v>
      </c>
      <c r="P57">
        <v>59</v>
      </c>
    </row>
    <row r="58" spans="2:16" x14ac:dyDescent="0.25">
      <c r="B58" t="s">
        <v>111</v>
      </c>
      <c r="C58" t="s">
        <v>36</v>
      </c>
      <c r="D58" t="s">
        <v>336</v>
      </c>
      <c r="G58">
        <v>57</v>
      </c>
      <c r="N58">
        <v>57</v>
      </c>
      <c r="P58">
        <v>57</v>
      </c>
    </row>
    <row r="59" spans="2:16" x14ac:dyDescent="0.25">
      <c r="B59" t="s">
        <v>112</v>
      </c>
      <c r="C59" t="s">
        <v>36</v>
      </c>
      <c r="D59" t="s">
        <v>336</v>
      </c>
      <c r="G59">
        <v>53</v>
      </c>
      <c r="N59">
        <v>53</v>
      </c>
      <c r="P59">
        <v>53</v>
      </c>
    </row>
    <row r="60" spans="2:16" x14ac:dyDescent="0.25">
      <c r="B60" t="s">
        <v>114</v>
      </c>
      <c r="C60" t="s">
        <v>492</v>
      </c>
      <c r="D60" t="s">
        <v>337</v>
      </c>
      <c r="G60">
        <v>10</v>
      </c>
      <c r="N60">
        <v>10</v>
      </c>
      <c r="P60">
        <v>10</v>
      </c>
    </row>
    <row r="61" spans="2:16" x14ac:dyDescent="0.25">
      <c r="B61" t="s">
        <v>115</v>
      </c>
      <c r="C61" t="s">
        <v>116</v>
      </c>
      <c r="D61" t="s">
        <v>336</v>
      </c>
      <c r="G61">
        <v>70</v>
      </c>
      <c r="N61">
        <v>70</v>
      </c>
      <c r="P61">
        <v>70</v>
      </c>
    </row>
    <row r="62" spans="2:16" x14ac:dyDescent="0.25">
      <c r="B62" t="s">
        <v>117</v>
      </c>
      <c r="C62" t="s">
        <v>396</v>
      </c>
      <c r="D62" t="s">
        <v>347</v>
      </c>
      <c r="E62">
        <v>44</v>
      </c>
      <c r="N62">
        <v>44</v>
      </c>
      <c r="P62">
        <v>44</v>
      </c>
    </row>
    <row r="63" spans="2:16" x14ac:dyDescent="0.25">
      <c r="B63" t="s">
        <v>120</v>
      </c>
      <c r="C63" t="s">
        <v>55</v>
      </c>
      <c r="D63" t="s">
        <v>338</v>
      </c>
      <c r="M63">
        <v>16</v>
      </c>
      <c r="N63">
        <v>16</v>
      </c>
      <c r="P63">
        <v>16</v>
      </c>
    </row>
    <row r="64" spans="2:16" x14ac:dyDescent="0.25">
      <c r="B64" t="s">
        <v>121</v>
      </c>
      <c r="C64" t="s">
        <v>57</v>
      </c>
      <c r="D64" t="s">
        <v>381</v>
      </c>
      <c r="M64">
        <v>2</v>
      </c>
      <c r="N64">
        <v>2</v>
      </c>
      <c r="P64">
        <v>2</v>
      </c>
    </row>
    <row r="65" spans="2:16" x14ac:dyDescent="0.25">
      <c r="B65" t="s">
        <v>122</v>
      </c>
      <c r="C65" t="s">
        <v>59</v>
      </c>
      <c r="D65" t="s">
        <v>338</v>
      </c>
      <c r="M65">
        <v>14</v>
      </c>
      <c r="N65">
        <v>14</v>
      </c>
      <c r="P65">
        <v>14</v>
      </c>
    </row>
    <row r="66" spans="2:16" x14ac:dyDescent="0.25">
      <c r="B66" t="s">
        <v>124</v>
      </c>
      <c r="C66" t="s">
        <v>413</v>
      </c>
      <c r="D66" t="s">
        <v>336</v>
      </c>
      <c r="G66">
        <v>17.600000000000001</v>
      </c>
      <c r="N66">
        <v>17.600000000000001</v>
      </c>
      <c r="P66">
        <v>17.600000000000001</v>
      </c>
    </row>
    <row r="67" spans="2:16" x14ac:dyDescent="0.25">
      <c r="B67" t="s">
        <v>126</v>
      </c>
      <c r="C67" t="s">
        <v>414</v>
      </c>
      <c r="D67" t="s">
        <v>336</v>
      </c>
      <c r="G67">
        <v>17.7</v>
      </c>
      <c r="N67">
        <v>17.7</v>
      </c>
      <c r="P67">
        <v>17.7</v>
      </c>
    </row>
    <row r="68" spans="2:16" x14ac:dyDescent="0.25">
      <c r="B68" t="s">
        <v>127</v>
      </c>
      <c r="C68" t="s">
        <v>415</v>
      </c>
      <c r="D68" t="s">
        <v>336</v>
      </c>
      <c r="G68">
        <v>35.1</v>
      </c>
      <c r="N68">
        <v>35.1</v>
      </c>
      <c r="P68">
        <v>35.1</v>
      </c>
    </row>
    <row r="69" spans="2:16" x14ac:dyDescent="0.25">
      <c r="B69" t="s">
        <v>128</v>
      </c>
      <c r="C69" t="s">
        <v>229</v>
      </c>
      <c r="D69" t="s">
        <v>336</v>
      </c>
      <c r="G69">
        <v>54.48</v>
      </c>
      <c r="N69">
        <v>54.48</v>
      </c>
      <c r="P69">
        <v>54.48</v>
      </c>
    </row>
    <row r="70" spans="2:16" x14ac:dyDescent="0.25">
      <c r="B70" t="s">
        <v>129</v>
      </c>
      <c r="C70" t="s">
        <v>91</v>
      </c>
      <c r="D70" t="s">
        <v>337</v>
      </c>
      <c r="I70">
        <v>20</v>
      </c>
      <c r="N70">
        <v>20</v>
      </c>
      <c r="P70">
        <v>20</v>
      </c>
    </row>
    <row r="71" spans="2:16" x14ac:dyDescent="0.25">
      <c r="B71" t="s">
        <v>130</v>
      </c>
      <c r="C71" t="s">
        <v>416</v>
      </c>
      <c r="D71" t="s">
        <v>336</v>
      </c>
      <c r="G71">
        <v>410.87</v>
      </c>
      <c r="N71">
        <v>410.87</v>
      </c>
      <c r="P71">
        <v>410.87</v>
      </c>
    </row>
    <row r="72" spans="2:16" x14ac:dyDescent="0.25">
      <c r="B72" t="s">
        <v>131</v>
      </c>
      <c r="C72" t="s">
        <v>91</v>
      </c>
      <c r="D72" t="s">
        <v>337</v>
      </c>
      <c r="I72">
        <v>20</v>
      </c>
      <c r="N72">
        <v>20</v>
      </c>
      <c r="P72">
        <v>20</v>
      </c>
    </row>
    <row r="73" spans="2:16" x14ac:dyDescent="0.25">
      <c r="C73" t="s">
        <v>142</v>
      </c>
      <c r="D73" t="s">
        <v>337</v>
      </c>
      <c r="G73">
        <v>18</v>
      </c>
      <c r="N73">
        <v>18</v>
      </c>
      <c r="P73">
        <v>18</v>
      </c>
    </row>
    <row r="74" spans="2:16" x14ac:dyDescent="0.25">
      <c r="B74" t="s">
        <v>132</v>
      </c>
      <c r="C74" t="s">
        <v>90</v>
      </c>
      <c r="D74" t="s">
        <v>337</v>
      </c>
      <c r="G74">
        <v>195</v>
      </c>
      <c r="N74">
        <v>195</v>
      </c>
      <c r="P74">
        <v>195</v>
      </c>
    </row>
    <row r="75" spans="2:16" x14ac:dyDescent="0.25">
      <c r="B75" t="s">
        <v>134</v>
      </c>
      <c r="C75" t="s">
        <v>36</v>
      </c>
      <c r="D75" t="s">
        <v>336</v>
      </c>
      <c r="G75">
        <v>56</v>
      </c>
      <c r="N75">
        <v>56</v>
      </c>
      <c r="P75">
        <v>56</v>
      </c>
    </row>
    <row r="76" spans="2:16" x14ac:dyDescent="0.25">
      <c r="B76" t="s">
        <v>135</v>
      </c>
      <c r="C76" t="s">
        <v>36</v>
      </c>
      <c r="D76" t="s">
        <v>336</v>
      </c>
      <c r="G76">
        <v>56</v>
      </c>
      <c r="N76">
        <v>56</v>
      </c>
      <c r="P76">
        <v>56</v>
      </c>
    </row>
    <row r="77" spans="2:16" x14ac:dyDescent="0.25">
      <c r="B77" t="s">
        <v>136</v>
      </c>
      <c r="C77" t="s">
        <v>397</v>
      </c>
      <c r="D77" t="s">
        <v>347</v>
      </c>
      <c r="E77">
        <v>69</v>
      </c>
      <c r="N77">
        <v>69</v>
      </c>
      <c r="P77">
        <v>69</v>
      </c>
    </row>
    <row r="78" spans="2:16" x14ac:dyDescent="0.25">
      <c r="B78" t="s">
        <v>139</v>
      </c>
      <c r="C78" t="s">
        <v>427</v>
      </c>
      <c r="D78" t="s">
        <v>347</v>
      </c>
      <c r="E78">
        <v>21</v>
      </c>
      <c r="N78">
        <v>21</v>
      </c>
      <c r="P78">
        <v>21</v>
      </c>
    </row>
    <row r="79" spans="2:16" x14ac:dyDescent="0.25">
      <c r="B79" t="s">
        <v>429</v>
      </c>
      <c r="C79" t="s">
        <v>90</v>
      </c>
      <c r="D79" t="s">
        <v>337</v>
      </c>
      <c r="G79">
        <v>80</v>
      </c>
      <c r="N79">
        <v>80</v>
      </c>
      <c r="P79">
        <v>80</v>
      </c>
    </row>
    <row r="80" spans="2:16" x14ac:dyDescent="0.25">
      <c r="B80" t="s">
        <v>140</v>
      </c>
      <c r="C80" t="s">
        <v>221</v>
      </c>
      <c r="D80" t="s">
        <v>347</v>
      </c>
      <c r="E80">
        <v>19</v>
      </c>
      <c r="N80">
        <v>19</v>
      </c>
      <c r="P80">
        <v>19</v>
      </c>
    </row>
    <row r="81" spans="1:16" x14ac:dyDescent="0.25">
      <c r="B81" t="s">
        <v>141</v>
      </c>
      <c r="C81" t="s">
        <v>91</v>
      </c>
      <c r="D81" t="s">
        <v>337</v>
      </c>
      <c r="I81">
        <v>20</v>
      </c>
      <c r="N81">
        <v>20</v>
      </c>
      <c r="P81">
        <v>20</v>
      </c>
    </row>
    <row r="82" spans="1:16" x14ac:dyDescent="0.25">
      <c r="C82" t="s">
        <v>142</v>
      </c>
      <c r="D82" t="s">
        <v>337</v>
      </c>
      <c r="G82">
        <v>14</v>
      </c>
      <c r="N82">
        <v>14</v>
      </c>
      <c r="P82">
        <v>14</v>
      </c>
    </row>
    <row r="83" spans="1:16" x14ac:dyDescent="0.25">
      <c r="A83" t="s">
        <v>9</v>
      </c>
      <c r="B83" t="s">
        <v>143</v>
      </c>
      <c r="C83" t="s">
        <v>398</v>
      </c>
      <c r="D83" t="s">
        <v>347</v>
      </c>
      <c r="E83">
        <v>21</v>
      </c>
      <c r="N83">
        <v>21</v>
      </c>
      <c r="P83">
        <v>21</v>
      </c>
    </row>
    <row r="84" spans="1:16" x14ac:dyDescent="0.25">
      <c r="B84" t="s">
        <v>144</v>
      </c>
      <c r="C84" t="s">
        <v>505</v>
      </c>
      <c r="D84" t="s">
        <v>346</v>
      </c>
      <c r="G84">
        <v>18</v>
      </c>
      <c r="N84">
        <v>18</v>
      </c>
      <c r="P84">
        <v>18</v>
      </c>
    </row>
    <row r="85" spans="1:16" x14ac:dyDescent="0.25">
      <c r="B85" t="s">
        <v>145</v>
      </c>
      <c r="C85" t="s">
        <v>99</v>
      </c>
      <c r="D85" t="s">
        <v>338</v>
      </c>
      <c r="I85">
        <v>4</v>
      </c>
      <c r="N85">
        <v>4</v>
      </c>
      <c r="P85">
        <v>4</v>
      </c>
    </row>
    <row r="86" spans="1:16" x14ac:dyDescent="0.25">
      <c r="B86" t="s">
        <v>147</v>
      </c>
      <c r="C86" t="s">
        <v>101</v>
      </c>
      <c r="D86" t="s">
        <v>338</v>
      </c>
      <c r="I86">
        <v>4</v>
      </c>
      <c r="N86">
        <v>4</v>
      </c>
      <c r="P86">
        <v>4</v>
      </c>
    </row>
    <row r="87" spans="1:16" x14ac:dyDescent="0.25">
      <c r="B87" t="s">
        <v>148</v>
      </c>
      <c r="C87" t="s">
        <v>504</v>
      </c>
      <c r="D87" t="s">
        <v>336</v>
      </c>
      <c r="G87">
        <v>81</v>
      </c>
      <c r="N87">
        <v>81</v>
      </c>
      <c r="P87">
        <v>81</v>
      </c>
    </row>
    <row r="88" spans="1:16" x14ac:dyDescent="0.25">
      <c r="B88" t="s">
        <v>149</v>
      </c>
      <c r="C88" t="s">
        <v>36</v>
      </c>
      <c r="D88" t="s">
        <v>336</v>
      </c>
      <c r="G88">
        <v>54</v>
      </c>
      <c r="N88">
        <v>54</v>
      </c>
      <c r="P88">
        <v>54</v>
      </c>
    </row>
    <row r="89" spans="1:16" x14ac:dyDescent="0.25">
      <c r="B89" t="s">
        <v>150</v>
      </c>
      <c r="C89" t="s">
        <v>36</v>
      </c>
      <c r="D89" t="s">
        <v>336</v>
      </c>
      <c r="G89">
        <v>57</v>
      </c>
      <c r="N89">
        <v>57</v>
      </c>
      <c r="P89">
        <v>57</v>
      </c>
    </row>
    <row r="90" spans="1:16" x14ac:dyDescent="0.25">
      <c r="B90" t="s">
        <v>151</v>
      </c>
      <c r="C90" t="s">
        <v>36</v>
      </c>
      <c r="D90" t="s">
        <v>336</v>
      </c>
      <c r="G90">
        <v>62</v>
      </c>
      <c r="N90">
        <v>62</v>
      </c>
      <c r="P90">
        <v>62</v>
      </c>
    </row>
    <row r="91" spans="1:16" x14ac:dyDescent="0.25">
      <c r="B91" t="s">
        <v>152</v>
      </c>
      <c r="C91" t="s">
        <v>36</v>
      </c>
      <c r="D91" t="s">
        <v>336</v>
      </c>
      <c r="G91">
        <v>58</v>
      </c>
      <c r="N91">
        <v>58</v>
      </c>
      <c r="P91">
        <v>58</v>
      </c>
    </row>
    <row r="92" spans="1:16" x14ac:dyDescent="0.25">
      <c r="B92" t="s">
        <v>155</v>
      </c>
      <c r="C92" t="s">
        <v>36</v>
      </c>
      <c r="D92" t="s">
        <v>336</v>
      </c>
      <c r="G92">
        <v>59</v>
      </c>
      <c r="N92">
        <v>59</v>
      </c>
      <c r="P92">
        <v>59</v>
      </c>
    </row>
    <row r="93" spans="1:16" x14ac:dyDescent="0.25">
      <c r="B93" t="s">
        <v>157</v>
      </c>
      <c r="C93" t="s">
        <v>158</v>
      </c>
      <c r="D93" t="s">
        <v>336</v>
      </c>
      <c r="G93">
        <v>85</v>
      </c>
      <c r="N93">
        <v>85</v>
      </c>
      <c r="P93">
        <v>85</v>
      </c>
    </row>
    <row r="94" spans="1:16" x14ac:dyDescent="0.25">
      <c r="B94" t="s">
        <v>159</v>
      </c>
      <c r="C94" t="s">
        <v>408</v>
      </c>
      <c r="D94" t="s">
        <v>354</v>
      </c>
      <c r="G94">
        <v>33</v>
      </c>
      <c r="N94">
        <v>33</v>
      </c>
      <c r="P94">
        <v>33</v>
      </c>
    </row>
    <row r="95" spans="1:16" x14ac:dyDescent="0.25">
      <c r="B95" t="s">
        <v>160</v>
      </c>
      <c r="C95" t="s">
        <v>161</v>
      </c>
      <c r="D95" t="s">
        <v>354</v>
      </c>
      <c r="G95">
        <v>81</v>
      </c>
      <c r="N95">
        <v>81</v>
      </c>
      <c r="P95">
        <v>81</v>
      </c>
    </row>
    <row r="96" spans="1:16" x14ac:dyDescent="0.25">
      <c r="B96" t="s">
        <v>162</v>
      </c>
      <c r="C96" t="s">
        <v>492</v>
      </c>
      <c r="D96" t="s">
        <v>337</v>
      </c>
      <c r="G96">
        <v>10</v>
      </c>
      <c r="N96">
        <v>10</v>
      </c>
      <c r="P96">
        <v>10</v>
      </c>
    </row>
    <row r="97" spans="2:16" x14ac:dyDescent="0.25">
      <c r="B97" t="s">
        <v>163</v>
      </c>
      <c r="C97" t="s">
        <v>90</v>
      </c>
      <c r="D97" t="s">
        <v>337</v>
      </c>
      <c r="G97">
        <v>219</v>
      </c>
      <c r="N97">
        <v>219</v>
      </c>
      <c r="P97">
        <v>219</v>
      </c>
    </row>
    <row r="98" spans="2:16" x14ac:dyDescent="0.25">
      <c r="B98" t="s">
        <v>164</v>
      </c>
      <c r="C98" t="s">
        <v>36</v>
      </c>
      <c r="D98" t="s">
        <v>336</v>
      </c>
      <c r="G98">
        <v>56</v>
      </c>
      <c r="N98">
        <v>56</v>
      </c>
      <c r="P98">
        <v>56</v>
      </c>
    </row>
    <row r="99" spans="2:16" x14ac:dyDescent="0.25">
      <c r="B99" t="s">
        <v>165</v>
      </c>
      <c r="C99" t="s">
        <v>36</v>
      </c>
      <c r="D99" t="s">
        <v>336</v>
      </c>
      <c r="G99">
        <v>56</v>
      </c>
      <c r="N99">
        <v>56</v>
      </c>
      <c r="P99">
        <v>56</v>
      </c>
    </row>
    <row r="100" spans="2:16" x14ac:dyDescent="0.25">
      <c r="B100" t="s">
        <v>166</v>
      </c>
      <c r="C100" t="s">
        <v>55</v>
      </c>
      <c r="D100" t="s">
        <v>338</v>
      </c>
      <c r="G100">
        <v>16</v>
      </c>
      <c r="N100">
        <v>16</v>
      </c>
      <c r="P100">
        <v>16</v>
      </c>
    </row>
    <row r="101" spans="2:16" x14ac:dyDescent="0.25">
      <c r="B101" t="s">
        <v>167</v>
      </c>
      <c r="C101" t="s">
        <v>57</v>
      </c>
      <c r="D101" t="s">
        <v>381</v>
      </c>
      <c r="M101">
        <v>2</v>
      </c>
      <c r="N101">
        <v>2</v>
      </c>
      <c r="P101">
        <v>2</v>
      </c>
    </row>
    <row r="102" spans="2:16" x14ac:dyDescent="0.25">
      <c r="B102" t="s">
        <v>168</v>
      </c>
      <c r="C102" t="s">
        <v>59</v>
      </c>
      <c r="D102" t="s">
        <v>338</v>
      </c>
      <c r="M102">
        <v>14</v>
      </c>
      <c r="N102">
        <v>14</v>
      </c>
      <c r="P102">
        <v>14</v>
      </c>
    </row>
    <row r="103" spans="2:16" x14ac:dyDescent="0.25">
      <c r="B103" t="s">
        <v>169</v>
      </c>
      <c r="C103" t="s">
        <v>170</v>
      </c>
      <c r="D103" t="s">
        <v>381</v>
      </c>
      <c r="G103">
        <v>19</v>
      </c>
      <c r="N103">
        <v>19</v>
      </c>
      <c r="P103">
        <v>19</v>
      </c>
    </row>
    <row r="104" spans="2:16" x14ac:dyDescent="0.25">
      <c r="B104" t="s">
        <v>171</v>
      </c>
      <c r="C104" t="s">
        <v>172</v>
      </c>
      <c r="D104" t="s">
        <v>336</v>
      </c>
      <c r="G104">
        <v>66</v>
      </c>
      <c r="N104">
        <v>66</v>
      </c>
      <c r="P104">
        <v>66</v>
      </c>
    </row>
    <row r="105" spans="2:16" x14ac:dyDescent="0.25">
      <c r="B105" t="s">
        <v>187</v>
      </c>
      <c r="C105" t="s">
        <v>399</v>
      </c>
      <c r="D105" t="s">
        <v>336</v>
      </c>
      <c r="G105">
        <v>98</v>
      </c>
      <c r="N105">
        <v>98</v>
      </c>
      <c r="P105">
        <v>98</v>
      </c>
    </row>
    <row r="106" spans="2:16" x14ac:dyDescent="0.25">
      <c r="B106" t="s">
        <v>173</v>
      </c>
      <c r="C106" t="s">
        <v>142</v>
      </c>
      <c r="D106" t="s">
        <v>337</v>
      </c>
      <c r="G106">
        <v>8</v>
      </c>
      <c r="N106">
        <v>8</v>
      </c>
      <c r="P106">
        <v>8</v>
      </c>
    </row>
    <row r="107" spans="2:16" x14ac:dyDescent="0.25">
      <c r="B107" t="s">
        <v>430</v>
      </c>
      <c r="C107" t="s">
        <v>174</v>
      </c>
      <c r="D107" t="s">
        <v>336</v>
      </c>
      <c r="G107">
        <v>200</v>
      </c>
      <c r="N107">
        <v>200</v>
      </c>
      <c r="P107">
        <v>200</v>
      </c>
    </row>
    <row r="108" spans="2:16" x14ac:dyDescent="0.25">
      <c r="B108" t="s">
        <v>506</v>
      </c>
      <c r="C108" t="s">
        <v>221</v>
      </c>
      <c r="D108" t="s">
        <v>347</v>
      </c>
      <c r="F108">
        <v>13</v>
      </c>
      <c r="N108">
        <v>13</v>
      </c>
      <c r="P108">
        <v>13</v>
      </c>
    </row>
    <row r="109" spans="2:16" x14ac:dyDescent="0.25">
      <c r="B109" t="s">
        <v>175</v>
      </c>
      <c r="C109" t="s">
        <v>221</v>
      </c>
      <c r="D109" t="s">
        <v>347</v>
      </c>
      <c r="F109">
        <v>12</v>
      </c>
      <c r="N109">
        <v>12</v>
      </c>
      <c r="P109">
        <v>12</v>
      </c>
    </row>
    <row r="110" spans="2:16" x14ac:dyDescent="0.25">
      <c r="B110" t="s">
        <v>176</v>
      </c>
      <c r="C110" t="s">
        <v>482</v>
      </c>
      <c r="D110" t="s">
        <v>347</v>
      </c>
      <c r="G110">
        <v>22</v>
      </c>
      <c r="N110">
        <v>22</v>
      </c>
      <c r="P110">
        <v>22</v>
      </c>
    </row>
    <row r="111" spans="2:16" x14ac:dyDescent="0.25">
      <c r="B111" t="s">
        <v>177</v>
      </c>
      <c r="C111" t="s">
        <v>142</v>
      </c>
      <c r="D111" t="s">
        <v>337</v>
      </c>
      <c r="G111">
        <v>18</v>
      </c>
      <c r="N111">
        <v>18</v>
      </c>
      <c r="P111">
        <v>18</v>
      </c>
    </row>
    <row r="112" spans="2:16" x14ac:dyDescent="0.25">
      <c r="B112" t="s">
        <v>178</v>
      </c>
      <c r="C112" t="s">
        <v>36</v>
      </c>
      <c r="D112" t="s">
        <v>336</v>
      </c>
      <c r="G112">
        <v>57</v>
      </c>
      <c r="N112">
        <v>57</v>
      </c>
      <c r="P112">
        <v>57</v>
      </c>
    </row>
    <row r="113" spans="1:16" x14ac:dyDescent="0.25">
      <c r="B113" t="s">
        <v>179</v>
      </c>
      <c r="C113" t="s">
        <v>36</v>
      </c>
      <c r="D113" t="s">
        <v>336</v>
      </c>
      <c r="G113">
        <v>57</v>
      </c>
      <c r="N113">
        <v>57</v>
      </c>
      <c r="P113">
        <v>57</v>
      </c>
    </row>
    <row r="114" spans="1:16" x14ac:dyDescent="0.25">
      <c r="B114" t="s">
        <v>180</v>
      </c>
      <c r="C114" t="s">
        <v>434</v>
      </c>
      <c r="D114" t="s">
        <v>347</v>
      </c>
      <c r="E114">
        <v>28</v>
      </c>
      <c r="N114">
        <v>28</v>
      </c>
      <c r="P114">
        <v>28</v>
      </c>
    </row>
    <row r="115" spans="1:16" x14ac:dyDescent="0.25">
      <c r="B115" t="s">
        <v>181</v>
      </c>
      <c r="C115" t="s">
        <v>435</v>
      </c>
      <c r="D115" t="s">
        <v>347</v>
      </c>
      <c r="E115">
        <v>21</v>
      </c>
      <c r="N115">
        <v>21</v>
      </c>
      <c r="P115">
        <v>21</v>
      </c>
    </row>
    <row r="116" spans="1:16" x14ac:dyDescent="0.25">
      <c r="B116" t="s">
        <v>182</v>
      </c>
      <c r="C116" t="s">
        <v>36</v>
      </c>
      <c r="D116" t="s">
        <v>336</v>
      </c>
      <c r="G116">
        <v>57</v>
      </c>
      <c r="N116">
        <v>57</v>
      </c>
      <c r="P116">
        <v>57</v>
      </c>
    </row>
    <row r="117" spans="1:16" x14ac:dyDescent="0.25">
      <c r="B117" t="s">
        <v>183</v>
      </c>
      <c r="C117" t="s">
        <v>431</v>
      </c>
      <c r="D117" t="s">
        <v>347</v>
      </c>
      <c r="G117">
        <v>19</v>
      </c>
      <c r="N117">
        <v>19</v>
      </c>
      <c r="P117">
        <v>19</v>
      </c>
    </row>
    <row r="118" spans="1:16" x14ac:dyDescent="0.25">
      <c r="B118" t="s">
        <v>184</v>
      </c>
      <c r="C118" t="s">
        <v>432</v>
      </c>
      <c r="D118" t="s">
        <v>337</v>
      </c>
      <c r="I118">
        <v>3</v>
      </c>
      <c r="N118">
        <v>3</v>
      </c>
      <c r="P118">
        <v>3</v>
      </c>
    </row>
    <row r="119" spans="1:16" x14ac:dyDescent="0.25">
      <c r="C119" t="s">
        <v>433</v>
      </c>
      <c r="D119" t="s">
        <v>337</v>
      </c>
      <c r="G119">
        <v>11</v>
      </c>
      <c r="N119">
        <v>11</v>
      </c>
      <c r="P119">
        <v>11</v>
      </c>
    </row>
    <row r="120" spans="1:16" x14ac:dyDescent="0.25">
      <c r="B120" t="s">
        <v>185</v>
      </c>
      <c r="C120" t="s">
        <v>90</v>
      </c>
      <c r="D120" t="s">
        <v>337</v>
      </c>
      <c r="G120">
        <v>52</v>
      </c>
      <c r="N120">
        <v>52</v>
      </c>
      <c r="P120">
        <v>52</v>
      </c>
    </row>
    <row r="121" spans="1:16" x14ac:dyDescent="0.25">
      <c r="A121" t="s">
        <v>8</v>
      </c>
      <c r="B121" t="s">
        <v>188</v>
      </c>
      <c r="C121" t="s">
        <v>125</v>
      </c>
      <c r="D121" t="s">
        <v>336</v>
      </c>
      <c r="G121">
        <v>58</v>
      </c>
      <c r="N121">
        <v>58</v>
      </c>
      <c r="P121">
        <v>58</v>
      </c>
    </row>
    <row r="122" spans="1:16" x14ac:dyDescent="0.25">
      <c r="B122" t="s">
        <v>189</v>
      </c>
      <c r="C122" t="s">
        <v>436</v>
      </c>
      <c r="D122" t="s">
        <v>347</v>
      </c>
      <c r="E122">
        <v>26</v>
      </c>
      <c r="N122">
        <v>26</v>
      </c>
      <c r="P122">
        <v>26</v>
      </c>
    </row>
    <row r="123" spans="1:16" x14ac:dyDescent="0.25">
      <c r="B123" t="s">
        <v>190</v>
      </c>
      <c r="C123" t="s">
        <v>92</v>
      </c>
      <c r="D123" t="s">
        <v>337</v>
      </c>
      <c r="K123">
        <v>23</v>
      </c>
      <c r="N123">
        <v>23</v>
      </c>
      <c r="P123">
        <v>23</v>
      </c>
    </row>
    <row r="124" spans="1:16" x14ac:dyDescent="0.25">
      <c r="C124" t="s">
        <v>91</v>
      </c>
      <c r="D124" t="s">
        <v>337</v>
      </c>
      <c r="L124">
        <v>17</v>
      </c>
      <c r="N124">
        <v>17</v>
      </c>
      <c r="P124">
        <v>17</v>
      </c>
    </row>
    <row r="125" spans="1:16" x14ac:dyDescent="0.25">
      <c r="B125" t="s">
        <v>191</v>
      </c>
      <c r="C125" t="s">
        <v>192</v>
      </c>
      <c r="D125" t="s">
        <v>338</v>
      </c>
      <c r="M125">
        <v>5</v>
      </c>
      <c r="N125">
        <v>5</v>
      </c>
      <c r="P125">
        <v>5</v>
      </c>
    </row>
    <row r="126" spans="1:16" x14ac:dyDescent="0.25">
      <c r="B126" t="s">
        <v>193</v>
      </c>
      <c r="C126" t="s">
        <v>437</v>
      </c>
      <c r="D126" t="s">
        <v>337</v>
      </c>
      <c r="E126">
        <v>6</v>
      </c>
      <c r="K126">
        <v>531</v>
      </c>
      <c r="N126">
        <v>537</v>
      </c>
      <c r="P126">
        <v>537</v>
      </c>
    </row>
    <row r="127" spans="1:16" x14ac:dyDescent="0.25">
      <c r="B127" t="s">
        <v>474</v>
      </c>
      <c r="D127" t="s">
        <v>337</v>
      </c>
      <c r="G127">
        <v>2</v>
      </c>
      <c r="N127">
        <v>2</v>
      </c>
      <c r="P127">
        <v>2</v>
      </c>
    </row>
    <row r="128" spans="1:16" x14ac:dyDescent="0.25">
      <c r="B128" t="s">
        <v>195</v>
      </c>
      <c r="C128" t="s">
        <v>196</v>
      </c>
      <c r="D128" t="s">
        <v>337</v>
      </c>
      <c r="E128">
        <v>32</v>
      </c>
      <c r="K128">
        <v>176</v>
      </c>
      <c r="N128">
        <v>208</v>
      </c>
      <c r="P128">
        <v>208</v>
      </c>
    </row>
    <row r="129" spans="2:16" x14ac:dyDescent="0.25">
      <c r="B129" t="s">
        <v>376</v>
      </c>
      <c r="C129" t="s">
        <v>125</v>
      </c>
      <c r="D129" t="s">
        <v>336</v>
      </c>
      <c r="K129">
        <v>56</v>
      </c>
      <c r="N129">
        <v>56</v>
      </c>
      <c r="P129">
        <v>56</v>
      </c>
    </row>
    <row r="130" spans="2:16" x14ac:dyDescent="0.25">
      <c r="B130" t="s">
        <v>377</v>
      </c>
      <c r="C130" t="s">
        <v>125</v>
      </c>
      <c r="D130" t="s">
        <v>336</v>
      </c>
      <c r="K130">
        <v>56</v>
      </c>
      <c r="N130">
        <v>56</v>
      </c>
      <c r="P130">
        <v>56</v>
      </c>
    </row>
    <row r="131" spans="2:16" x14ac:dyDescent="0.25">
      <c r="B131" t="s">
        <v>198</v>
      </c>
      <c r="C131" t="s">
        <v>199</v>
      </c>
      <c r="D131" t="s">
        <v>337</v>
      </c>
      <c r="E131">
        <v>26</v>
      </c>
      <c r="N131">
        <v>26</v>
      </c>
      <c r="P131">
        <v>26</v>
      </c>
    </row>
    <row r="132" spans="2:16" x14ac:dyDescent="0.25">
      <c r="B132" t="s">
        <v>200</v>
      </c>
      <c r="C132" t="s">
        <v>92</v>
      </c>
      <c r="D132" t="s">
        <v>337</v>
      </c>
      <c r="K132">
        <v>24</v>
      </c>
      <c r="N132">
        <v>24</v>
      </c>
      <c r="P132">
        <v>24</v>
      </c>
    </row>
    <row r="133" spans="2:16" x14ac:dyDescent="0.25">
      <c r="C133" t="s">
        <v>91</v>
      </c>
      <c r="D133" t="s">
        <v>337</v>
      </c>
      <c r="L133">
        <v>17</v>
      </c>
      <c r="N133">
        <v>17</v>
      </c>
      <c r="P133">
        <v>17</v>
      </c>
    </row>
    <row r="134" spans="2:16" x14ac:dyDescent="0.25">
      <c r="B134" t="s">
        <v>201</v>
      </c>
      <c r="C134" t="s">
        <v>59</v>
      </c>
      <c r="D134" t="s">
        <v>338</v>
      </c>
      <c r="M134">
        <v>15</v>
      </c>
      <c r="N134">
        <v>15</v>
      </c>
      <c r="P134">
        <v>15</v>
      </c>
    </row>
    <row r="135" spans="2:16" x14ac:dyDescent="0.25">
      <c r="B135" t="s">
        <v>202</v>
      </c>
      <c r="C135" t="s">
        <v>203</v>
      </c>
      <c r="D135" t="s">
        <v>338</v>
      </c>
      <c r="M135">
        <v>15</v>
      </c>
      <c r="N135">
        <v>15</v>
      </c>
      <c r="P135">
        <v>15</v>
      </c>
    </row>
    <row r="136" spans="2:16" x14ac:dyDescent="0.25">
      <c r="B136" t="s">
        <v>204</v>
      </c>
      <c r="C136" t="s">
        <v>475</v>
      </c>
      <c r="D136" t="s">
        <v>347</v>
      </c>
      <c r="G136">
        <v>18</v>
      </c>
      <c r="N136">
        <v>18</v>
      </c>
      <c r="P136">
        <v>18</v>
      </c>
    </row>
    <row r="137" spans="2:16" x14ac:dyDescent="0.25">
      <c r="B137" t="s">
        <v>207</v>
      </c>
      <c r="C137" t="s">
        <v>407</v>
      </c>
      <c r="D137" t="s">
        <v>347</v>
      </c>
      <c r="G137">
        <v>21</v>
      </c>
      <c r="N137">
        <v>21</v>
      </c>
      <c r="P137">
        <v>21</v>
      </c>
    </row>
    <row r="138" spans="2:16" x14ac:dyDescent="0.25">
      <c r="B138" t="s">
        <v>213</v>
      </c>
      <c r="C138" t="s">
        <v>90</v>
      </c>
      <c r="D138" t="s">
        <v>337</v>
      </c>
      <c r="K138">
        <v>78</v>
      </c>
      <c r="N138">
        <v>78</v>
      </c>
      <c r="P138">
        <v>78</v>
      </c>
    </row>
    <row r="139" spans="2:16" x14ac:dyDescent="0.25">
      <c r="B139" t="s">
        <v>217</v>
      </c>
      <c r="C139" t="s">
        <v>99</v>
      </c>
      <c r="D139" t="s">
        <v>338</v>
      </c>
      <c r="M139">
        <v>4</v>
      </c>
      <c r="N139">
        <v>4</v>
      </c>
      <c r="P139">
        <v>4</v>
      </c>
    </row>
    <row r="140" spans="2:16" x14ac:dyDescent="0.25">
      <c r="B140" t="s">
        <v>218</v>
      </c>
      <c r="C140" t="s">
        <v>101</v>
      </c>
      <c r="D140" t="s">
        <v>338</v>
      </c>
      <c r="M140">
        <v>4</v>
      </c>
      <c r="N140">
        <v>4</v>
      </c>
      <c r="P140">
        <v>4</v>
      </c>
    </row>
    <row r="141" spans="2:16" x14ac:dyDescent="0.25">
      <c r="B141" t="s">
        <v>219</v>
      </c>
      <c r="C141" t="s">
        <v>146</v>
      </c>
      <c r="D141" t="s">
        <v>347</v>
      </c>
      <c r="G141">
        <v>19</v>
      </c>
      <c r="N141">
        <v>19</v>
      </c>
      <c r="P141">
        <v>19</v>
      </c>
    </row>
    <row r="142" spans="2:16" x14ac:dyDescent="0.25">
      <c r="B142" t="s">
        <v>220</v>
      </c>
      <c r="C142" t="s">
        <v>221</v>
      </c>
      <c r="D142" t="s">
        <v>347</v>
      </c>
      <c r="F142">
        <v>7</v>
      </c>
      <c r="N142">
        <v>7</v>
      </c>
      <c r="P142">
        <v>7</v>
      </c>
    </row>
    <row r="143" spans="2:16" x14ac:dyDescent="0.25">
      <c r="B143" t="s">
        <v>518</v>
      </c>
      <c r="C143" t="s">
        <v>384</v>
      </c>
      <c r="D143" t="s">
        <v>347</v>
      </c>
      <c r="F143">
        <v>34</v>
      </c>
      <c r="N143">
        <v>34</v>
      </c>
      <c r="P143">
        <v>34</v>
      </c>
    </row>
    <row r="144" spans="2:16" x14ac:dyDescent="0.25">
      <c r="B144" t="s">
        <v>517</v>
      </c>
      <c r="C144" t="s">
        <v>221</v>
      </c>
      <c r="D144" t="s">
        <v>347</v>
      </c>
      <c r="F144">
        <v>7</v>
      </c>
      <c r="N144">
        <v>7</v>
      </c>
      <c r="P144">
        <v>7</v>
      </c>
    </row>
    <row r="145" spans="2:16" x14ac:dyDescent="0.25">
      <c r="B145" t="s">
        <v>516</v>
      </c>
      <c r="C145" t="s">
        <v>515</v>
      </c>
      <c r="D145" t="s">
        <v>347</v>
      </c>
      <c r="F145">
        <v>28</v>
      </c>
      <c r="N145">
        <v>28</v>
      </c>
      <c r="P145">
        <v>28</v>
      </c>
    </row>
    <row r="146" spans="2:16" x14ac:dyDescent="0.25">
      <c r="B146" t="s">
        <v>222</v>
      </c>
      <c r="C146" t="s">
        <v>390</v>
      </c>
      <c r="D146" t="s">
        <v>336</v>
      </c>
      <c r="G146">
        <v>56</v>
      </c>
      <c r="N146">
        <v>56</v>
      </c>
      <c r="P146">
        <v>56</v>
      </c>
    </row>
    <row r="147" spans="2:16" x14ac:dyDescent="0.25">
      <c r="B147" t="s">
        <v>223</v>
      </c>
      <c r="C147" t="s">
        <v>92</v>
      </c>
      <c r="D147" t="s">
        <v>337</v>
      </c>
      <c r="K147">
        <v>25</v>
      </c>
      <c r="N147">
        <v>25</v>
      </c>
      <c r="P147">
        <v>25</v>
      </c>
    </row>
    <row r="148" spans="2:16" x14ac:dyDescent="0.25">
      <c r="C148" t="s">
        <v>91</v>
      </c>
      <c r="D148" t="s">
        <v>337</v>
      </c>
      <c r="L148">
        <v>17</v>
      </c>
      <c r="N148">
        <v>17</v>
      </c>
      <c r="P148">
        <v>17</v>
      </c>
    </row>
    <row r="149" spans="2:16" x14ac:dyDescent="0.25">
      <c r="B149" t="s">
        <v>224</v>
      </c>
      <c r="C149" t="s">
        <v>519</v>
      </c>
      <c r="D149" t="s">
        <v>347</v>
      </c>
      <c r="K149">
        <v>56</v>
      </c>
      <c r="N149">
        <v>56</v>
      </c>
      <c r="P149">
        <v>56</v>
      </c>
    </row>
    <row r="150" spans="2:16" x14ac:dyDescent="0.25">
      <c r="B150" t="s">
        <v>470</v>
      </c>
      <c r="C150" t="s">
        <v>225</v>
      </c>
      <c r="D150" t="s">
        <v>347</v>
      </c>
      <c r="K150">
        <v>134</v>
      </c>
      <c r="N150">
        <v>134</v>
      </c>
      <c r="P150">
        <v>134</v>
      </c>
    </row>
    <row r="151" spans="2:16" x14ac:dyDescent="0.25">
      <c r="B151" t="s">
        <v>226</v>
      </c>
      <c r="C151" t="s">
        <v>90</v>
      </c>
      <c r="D151" t="s">
        <v>337</v>
      </c>
      <c r="K151">
        <v>64</v>
      </c>
      <c r="N151">
        <v>64</v>
      </c>
      <c r="P151">
        <v>64</v>
      </c>
    </row>
    <row r="152" spans="2:16" x14ac:dyDescent="0.25">
      <c r="B152" t="s">
        <v>227</v>
      </c>
      <c r="C152" t="s">
        <v>92</v>
      </c>
      <c r="D152" t="s">
        <v>337</v>
      </c>
      <c r="K152">
        <v>26</v>
      </c>
      <c r="N152">
        <v>26</v>
      </c>
      <c r="P152">
        <v>26</v>
      </c>
    </row>
    <row r="153" spans="2:16" x14ac:dyDescent="0.25">
      <c r="C153" t="s">
        <v>91</v>
      </c>
      <c r="D153" t="s">
        <v>337</v>
      </c>
      <c r="L153">
        <v>17</v>
      </c>
      <c r="N153">
        <v>17</v>
      </c>
      <c r="P153">
        <v>17</v>
      </c>
    </row>
    <row r="154" spans="2:16" x14ac:dyDescent="0.25">
      <c r="B154" t="s">
        <v>228</v>
      </c>
      <c r="C154" t="s">
        <v>390</v>
      </c>
      <c r="D154" t="s">
        <v>336</v>
      </c>
      <c r="G154">
        <v>56</v>
      </c>
      <c r="N154">
        <v>56</v>
      </c>
      <c r="P154">
        <v>56</v>
      </c>
    </row>
    <row r="155" spans="2:16" x14ac:dyDescent="0.25">
      <c r="B155" t="s">
        <v>230</v>
      </c>
      <c r="C155" t="s">
        <v>101</v>
      </c>
      <c r="D155" t="s">
        <v>338</v>
      </c>
      <c r="M155">
        <v>4</v>
      </c>
      <c r="N155">
        <v>4</v>
      </c>
      <c r="P155">
        <v>4</v>
      </c>
    </row>
    <row r="156" spans="2:16" x14ac:dyDescent="0.25">
      <c r="B156" t="s">
        <v>232</v>
      </c>
      <c r="C156" t="s">
        <v>451</v>
      </c>
      <c r="D156" t="s">
        <v>337</v>
      </c>
      <c r="G156">
        <v>17</v>
      </c>
      <c r="N156">
        <v>17</v>
      </c>
      <c r="P156">
        <v>17</v>
      </c>
    </row>
    <row r="157" spans="2:16" x14ac:dyDescent="0.25">
      <c r="B157" t="s">
        <v>233</v>
      </c>
      <c r="C157" t="s">
        <v>99</v>
      </c>
      <c r="D157" t="s">
        <v>338</v>
      </c>
      <c r="M157">
        <v>4</v>
      </c>
      <c r="N157">
        <v>4</v>
      </c>
      <c r="P157">
        <v>4</v>
      </c>
    </row>
    <row r="158" spans="2:16" x14ac:dyDescent="0.25">
      <c r="B158" t="s">
        <v>234</v>
      </c>
      <c r="C158" t="s">
        <v>536</v>
      </c>
      <c r="D158" t="s">
        <v>336</v>
      </c>
      <c r="G158">
        <v>54</v>
      </c>
      <c r="N158">
        <v>54</v>
      </c>
      <c r="P158">
        <v>54</v>
      </c>
    </row>
    <row r="159" spans="2:16" x14ac:dyDescent="0.25">
      <c r="B159" t="s">
        <v>235</v>
      </c>
      <c r="C159" t="s">
        <v>537</v>
      </c>
      <c r="D159" t="s">
        <v>346</v>
      </c>
      <c r="M159">
        <v>54</v>
      </c>
      <c r="N159">
        <v>54</v>
      </c>
      <c r="P159">
        <v>54</v>
      </c>
    </row>
    <row r="160" spans="2:16" x14ac:dyDescent="0.25">
      <c r="B160" t="s">
        <v>237</v>
      </c>
      <c r="C160" t="s">
        <v>55</v>
      </c>
      <c r="D160" t="s">
        <v>338</v>
      </c>
      <c r="M160">
        <v>14</v>
      </c>
      <c r="N160">
        <v>14</v>
      </c>
      <c r="P160">
        <v>14</v>
      </c>
    </row>
    <row r="161" spans="1:16" x14ac:dyDescent="0.25">
      <c r="B161" t="s">
        <v>238</v>
      </c>
      <c r="C161" t="s">
        <v>59</v>
      </c>
      <c r="D161" t="s">
        <v>338</v>
      </c>
      <c r="M161">
        <v>14</v>
      </c>
      <c r="N161">
        <v>14</v>
      </c>
      <c r="P161">
        <v>14</v>
      </c>
    </row>
    <row r="162" spans="1:16" x14ac:dyDescent="0.25">
      <c r="B162" t="s">
        <v>239</v>
      </c>
      <c r="C162" t="s">
        <v>535</v>
      </c>
      <c r="D162" t="s">
        <v>336</v>
      </c>
      <c r="H162">
        <v>137</v>
      </c>
      <c r="N162">
        <v>137</v>
      </c>
      <c r="P162">
        <v>137</v>
      </c>
    </row>
    <row r="163" spans="1:16" x14ac:dyDescent="0.25">
      <c r="B163" t="s">
        <v>240</v>
      </c>
      <c r="C163" t="s">
        <v>400</v>
      </c>
      <c r="D163" t="s">
        <v>381</v>
      </c>
      <c r="H163">
        <v>8</v>
      </c>
      <c r="N163">
        <v>8</v>
      </c>
      <c r="P163">
        <v>8</v>
      </c>
    </row>
    <row r="164" spans="1:16" x14ac:dyDescent="0.25">
      <c r="A164" t="s">
        <v>10</v>
      </c>
      <c r="B164" t="s">
        <v>242</v>
      </c>
      <c r="C164" t="s">
        <v>243</v>
      </c>
      <c r="D164" t="s">
        <v>336</v>
      </c>
      <c r="G164">
        <v>68</v>
      </c>
      <c r="N164">
        <v>68</v>
      </c>
      <c r="P164">
        <v>68</v>
      </c>
    </row>
    <row r="165" spans="1:16" x14ac:dyDescent="0.25">
      <c r="B165" t="s">
        <v>246</v>
      </c>
      <c r="C165" t="s">
        <v>91</v>
      </c>
      <c r="D165" t="s">
        <v>337</v>
      </c>
      <c r="L165">
        <v>17</v>
      </c>
      <c r="N165">
        <v>17</v>
      </c>
      <c r="P165">
        <v>17</v>
      </c>
    </row>
    <row r="166" spans="1:16" x14ac:dyDescent="0.25">
      <c r="C166" t="s">
        <v>292</v>
      </c>
      <c r="D166" t="s">
        <v>337</v>
      </c>
      <c r="K166">
        <v>8</v>
      </c>
      <c r="N166">
        <v>8</v>
      </c>
      <c r="P166">
        <v>8</v>
      </c>
    </row>
    <row r="167" spans="1:16" x14ac:dyDescent="0.25">
      <c r="B167" t="s">
        <v>247</v>
      </c>
      <c r="C167" t="s">
        <v>248</v>
      </c>
      <c r="D167" t="s">
        <v>381</v>
      </c>
      <c r="M167">
        <v>2</v>
      </c>
      <c r="N167">
        <v>2</v>
      </c>
      <c r="P167">
        <v>2</v>
      </c>
    </row>
    <row r="168" spans="1:16" x14ac:dyDescent="0.25">
      <c r="B168" t="s">
        <v>249</v>
      </c>
      <c r="C168" t="s">
        <v>243</v>
      </c>
      <c r="D168" t="s">
        <v>336</v>
      </c>
      <c r="G168">
        <v>68</v>
      </c>
      <c r="N168">
        <v>68</v>
      </c>
      <c r="P168">
        <v>68</v>
      </c>
    </row>
    <row r="169" spans="1:16" x14ac:dyDescent="0.25">
      <c r="B169" t="s">
        <v>499</v>
      </c>
      <c r="C169" t="s">
        <v>500</v>
      </c>
      <c r="D169" t="s">
        <v>337</v>
      </c>
      <c r="G169">
        <v>0.5</v>
      </c>
      <c r="N169">
        <v>0.5</v>
      </c>
      <c r="P169">
        <v>0.5</v>
      </c>
    </row>
    <row r="170" spans="1:16" x14ac:dyDescent="0.25">
      <c r="B170" t="s">
        <v>250</v>
      </c>
      <c r="C170" t="s">
        <v>90</v>
      </c>
      <c r="D170" t="s">
        <v>337</v>
      </c>
      <c r="K170">
        <v>150</v>
      </c>
      <c r="N170">
        <v>150</v>
      </c>
      <c r="P170">
        <v>150</v>
      </c>
    </row>
    <row r="171" spans="1:16" x14ac:dyDescent="0.25">
      <c r="B171" t="s">
        <v>251</v>
      </c>
      <c r="C171" t="s">
        <v>125</v>
      </c>
      <c r="D171" t="s">
        <v>336</v>
      </c>
      <c r="G171">
        <v>54</v>
      </c>
      <c r="N171">
        <v>54</v>
      </c>
      <c r="P171">
        <v>54</v>
      </c>
    </row>
    <row r="172" spans="1:16" x14ac:dyDescent="0.25">
      <c r="B172" t="s">
        <v>252</v>
      </c>
      <c r="C172" t="s">
        <v>125</v>
      </c>
      <c r="D172" t="s">
        <v>336</v>
      </c>
      <c r="G172">
        <v>54</v>
      </c>
      <c r="N172">
        <v>54</v>
      </c>
      <c r="P172">
        <v>54</v>
      </c>
    </row>
    <row r="173" spans="1:16" x14ac:dyDescent="0.25">
      <c r="B173" t="s">
        <v>253</v>
      </c>
      <c r="C173" t="s">
        <v>55</v>
      </c>
      <c r="D173" t="s">
        <v>338</v>
      </c>
      <c r="M173">
        <v>14</v>
      </c>
      <c r="N173">
        <v>14</v>
      </c>
      <c r="P173">
        <v>14</v>
      </c>
    </row>
    <row r="174" spans="1:16" x14ac:dyDescent="0.25">
      <c r="B174" t="s">
        <v>254</v>
      </c>
      <c r="C174" t="s">
        <v>125</v>
      </c>
      <c r="D174" t="s">
        <v>336</v>
      </c>
      <c r="G174">
        <v>54</v>
      </c>
      <c r="N174">
        <v>54</v>
      </c>
      <c r="P174">
        <v>54</v>
      </c>
    </row>
    <row r="175" spans="1:16" x14ac:dyDescent="0.25">
      <c r="B175" t="s">
        <v>255</v>
      </c>
      <c r="C175" t="s">
        <v>125</v>
      </c>
      <c r="D175" t="s">
        <v>336</v>
      </c>
      <c r="G175">
        <v>54</v>
      </c>
      <c r="N175">
        <v>54</v>
      </c>
      <c r="P175">
        <v>54</v>
      </c>
    </row>
    <row r="176" spans="1:16" x14ac:dyDescent="0.25">
      <c r="B176" t="s">
        <v>256</v>
      </c>
      <c r="C176" t="s">
        <v>406</v>
      </c>
      <c r="D176" t="s">
        <v>347</v>
      </c>
      <c r="E176">
        <v>17</v>
      </c>
      <c r="N176">
        <v>17</v>
      </c>
      <c r="P176">
        <v>17</v>
      </c>
    </row>
    <row r="177" spans="2:16" x14ac:dyDescent="0.25">
      <c r="B177" t="s">
        <v>257</v>
      </c>
      <c r="C177" t="s">
        <v>42</v>
      </c>
      <c r="D177" t="s">
        <v>381</v>
      </c>
      <c r="G177">
        <v>17</v>
      </c>
      <c r="N177">
        <v>17</v>
      </c>
      <c r="P177">
        <v>17</v>
      </c>
    </row>
    <row r="178" spans="2:16" x14ac:dyDescent="0.25">
      <c r="B178" t="s">
        <v>258</v>
      </c>
      <c r="C178" t="s">
        <v>259</v>
      </c>
      <c r="D178" t="s">
        <v>336</v>
      </c>
      <c r="G178">
        <v>54</v>
      </c>
      <c r="N178">
        <v>54</v>
      </c>
      <c r="P178">
        <v>54</v>
      </c>
    </row>
    <row r="179" spans="2:16" x14ac:dyDescent="0.25">
      <c r="B179" t="s">
        <v>260</v>
      </c>
      <c r="C179" t="s">
        <v>91</v>
      </c>
      <c r="D179" t="s">
        <v>337</v>
      </c>
      <c r="L179">
        <v>17</v>
      </c>
      <c r="N179">
        <v>17</v>
      </c>
      <c r="P179">
        <v>17</v>
      </c>
    </row>
    <row r="180" spans="2:16" x14ac:dyDescent="0.25">
      <c r="C180" t="s">
        <v>292</v>
      </c>
      <c r="D180" t="s">
        <v>337</v>
      </c>
      <c r="K180">
        <v>9</v>
      </c>
      <c r="N180">
        <v>9</v>
      </c>
      <c r="P180">
        <v>9</v>
      </c>
    </row>
    <row r="181" spans="2:16" x14ac:dyDescent="0.25">
      <c r="B181" t="s">
        <v>261</v>
      </c>
      <c r="C181" t="s">
        <v>125</v>
      </c>
      <c r="D181" t="s">
        <v>336</v>
      </c>
      <c r="G181">
        <v>54</v>
      </c>
      <c r="N181">
        <v>54</v>
      </c>
      <c r="P181">
        <v>54</v>
      </c>
    </row>
    <row r="182" spans="2:16" x14ac:dyDescent="0.25">
      <c r="B182" t="s">
        <v>262</v>
      </c>
      <c r="C182" t="s">
        <v>125</v>
      </c>
      <c r="D182" t="s">
        <v>336</v>
      </c>
      <c r="G182">
        <v>54</v>
      </c>
      <c r="N182">
        <v>54</v>
      </c>
      <c r="P182">
        <v>54</v>
      </c>
    </row>
    <row r="183" spans="2:16" x14ac:dyDescent="0.25">
      <c r="B183" t="s">
        <v>263</v>
      </c>
      <c r="C183" t="s">
        <v>378</v>
      </c>
      <c r="D183" t="s">
        <v>336</v>
      </c>
      <c r="G183">
        <v>63</v>
      </c>
      <c r="N183">
        <v>63</v>
      </c>
      <c r="P183">
        <v>63</v>
      </c>
    </row>
    <row r="184" spans="2:16" x14ac:dyDescent="0.25">
      <c r="B184" t="s">
        <v>264</v>
      </c>
      <c r="C184" t="s">
        <v>453</v>
      </c>
      <c r="D184" t="s">
        <v>381</v>
      </c>
      <c r="G184">
        <v>18</v>
      </c>
      <c r="N184">
        <v>18</v>
      </c>
      <c r="P184">
        <v>18</v>
      </c>
    </row>
    <row r="185" spans="2:16" x14ac:dyDescent="0.25">
      <c r="B185" t="s">
        <v>265</v>
      </c>
      <c r="C185" t="s">
        <v>59</v>
      </c>
      <c r="D185" t="s">
        <v>338</v>
      </c>
      <c r="M185">
        <v>14</v>
      </c>
      <c r="N185">
        <v>14</v>
      </c>
      <c r="P185">
        <v>14</v>
      </c>
    </row>
    <row r="186" spans="2:16" x14ac:dyDescent="0.25">
      <c r="B186" t="s">
        <v>266</v>
      </c>
      <c r="C186" t="s">
        <v>454</v>
      </c>
      <c r="D186" t="s">
        <v>337</v>
      </c>
      <c r="K186">
        <v>309</v>
      </c>
      <c r="N186">
        <v>309</v>
      </c>
      <c r="P186">
        <v>309</v>
      </c>
    </row>
    <row r="187" spans="2:16" x14ac:dyDescent="0.25">
      <c r="B187" t="s">
        <v>267</v>
      </c>
      <c r="C187" t="s">
        <v>99</v>
      </c>
      <c r="D187" t="s">
        <v>338</v>
      </c>
      <c r="M187">
        <v>3</v>
      </c>
      <c r="N187">
        <v>3</v>
      </c>
      <c r="P187">
        <v>3</v>
      </c>
    </row>
    <row r="188" spans="2:16" x14ac:dyDescent="0.25">
      <c r="B188" t="s">
        <v>268</v>
      </c>
      <c r="C188" t="s">
        <v>101</v>
      </c>
      <c r="D188" t="s">
        <v>338</v>
      </c>
      <c r="M188">
        <v>3</v>
      </c>
      <c r="N188">
        <v>3</v>
      </c>
      <c r="P188">
        <v>3</v>
      </c>
    </row>
    <row r="189" spans="2:16" x14ac:dyDescent="0.25">
      <c r="B189" t="s">
        <v>269</v>
      </c>
      <c r="C189" t="s">
        <v>90</v>
      </c>
      <c r="D189" t="s">
        <v>337</v>
      </c>
      <c r="K189">
        <v>114</v>
      </c>
      <c r="N189">
        <v>114</v>
      </c>
      <c r="P189">
        <v>114</v>
      </c>
    </row>
    <row r="190" spans="2:16" x14ac:dyDescent="0.25">
      <c r="B190" t="s">
        <v>270</v>
      </c>
      <c r="C190" t="s">
        <v>380</v>
      </c>
      <c r="D190" t="s">
        <v>336</v>
      </c>
      <c r="G190">
        <v>63</v>
      </c>
      <c r="N190">
        <v>63</v>
      </c>
      <c r="P190">
        <v>63</v>
      </c>
    </row>
    <row r="191" spans="2:16" x14ac:dyDescent="0.25">
      <c r="B191" t="s">
        <v>271</v>
      </c>
      <c r="C191" t="s">
        <v>453</v>
      </c>
      <c r="D191" t="s">
        <v>381</v>
      </c>
      <c r="G191">
        <v>20</v>
      </c>
      <c r="N191">
        <v>20</v>
      </c>
      <c r="P191">
        <v>20</v>
      </c>
    </row>
    <row r="192" spans="2:16" x14ac:dyDescent="0.25">
      <c r="B192" t="s">
        <v>272</v>
      </c>
      <c r="C192" t="s">
        <v>472</v>
      </c>
      <c r="D192" t="s">
        <v>336</v>
      </c>
      <c r="G192">
        <v>63</v>
      </c>
      <c r="N192">
        <v>63</v>
      </c>
      <c r="P192">
        <v>63</v>
      </c>
    </row>
    <row r="193" spans="2:16" x14ac:dyDescent="0.25">
      <c r="B193" t="s">
        <v>273</v>
      </c>
      <c r="C193" t="s">
        <v>125</v>
      </c>
      <c r="D193" t="s">
        <v>336</v>
      </c>
      <c r="G193">
        <v>54</v>
      </c>
      <c r="N193">
        <v>54</v>
      </c>
      <c r="P193">
        <v>54</v>
      </c>
    </row>
    <row r="194" spans="2:16" x14ac:dyDescent="0.25">
      <c r="B194" t="s">
        <v>275</v>
      </c>
      <c r="C194" t="s">
        <v>125</v>
      </c>
      <c r="D194" t="s">
        <v>336</v>
      </c>
      <c r="G194">
        <v>54</v>
      </c>
      <c r="N194">
        <v>54</v>
      </c>
      <c r="P194">
        <v>54</v>
      </c>
    </row>
    <row r="195" spans="2:16" x14ac:dyDescent="0.25">
      <c r="B195" t="s">
        <v>276</v>
      </c>
      <c r="C195" t="s">
        <v>142</v>
      </c>
      <c r="D195" t="s">
        <v>337</v>
      </c>
      <c r="K195">
        <v>8</v>
      </c>
      <c r="N195">
        <v>8</v>
      </c>
      <c r="P195">
        <v>8</v>
      </c>
    </row>
    <row r="196" spans="2:16" x14ac:dyDescent="0.25">
      <c r="B196" t="s">
        <v>277</v>
      </c>
      <c r="C196" t="s">
        <v>243</v>
      </c>
      <c r="D196" t="s">
        <v>336</v>
      </c>
      <c r="G196">
        <v>54</v>
      </c>
      <c r="N196">
        <v>54</v>
      </c>
      <c r="P196">
        <v>54</v>
      </c>
    </row>
    <row r="197" spans="2:16" x14ac:dyDescent="0.25">
      <c r="B197" t="s">
        <v>278</v>
      </c>
      <c r="C197" t="s">
        <v>125</v>
      </c>
      <c r="D197" t="s">
        <v>336</v>
      </c>
      <c r="G197">
        <v>54</v>
      </c>
      <c r="N197">
        <v>54</v>
      </c>
      <c r="P197">
        <v>54</v>
      </c>
    </row>
    <row r="198" spans="2:16" x14ac:dyDescent="0.25">
      <c r="B198" t="s">
        <v>279</v>
      </c>
      <c r="C198" t="s">
        <v>391</v>
      </c>
      <c r="D198" t="s">
        <v>337</v>
      </c>
      <c r="K198">
        <v>24</v>
      </c>
      <c r="N198">
        <v>24</v>
      </c>
      <c r="P198">
        <v>24</v>
      </c>
    </row>
    <row r="199" spans="2:16" x14ac:dyDescent="0.25">
      <c r="B199" t="s">
        <v>456</v>
      </c>
      <c r="C199" t="s">
        <v>498</v>
      </c>
      <c r="D199" t="s">
        <v>347</v>
      </c>
      <c r="E199">
        <v>12</v>
      </c>
      <c r="N199">
        <v>12</v>
      </c>
      <c r="P199">
        <v>12</v>
      </c>
    </row>
    <row r="200" spans="2:16" x14ac:dyDescent="0.25">
      <c r="B200" t="s">
        <v>457</v>
      </c>
      <c r="C200" t="s">
        <v>458</v>
      </c>
      <c r="D200" t="s">
        <v>347</v>
      </c>
      <c r="E200">
        <v>23</v>
      </c>
      <c r="N200">
        <v>23</v>
      </c>
      <c r="P200">
        <v>23</v>
      </c>
    </row>
    <row r="201" spans="2:16" x14ac:dyDescent="0.25">
      <c r="B201" t="s">
        <v>455</v>
      </c>
      <c r="C201" t="s">
        <v>389</v>
      </c>
      <c r="D201" t="s">
        <v>347</v>
      </c>
      <c r="E201">
        <v>13</v>
      </c>
      <c r="N201">
        <v>13</v>
      </c>
      <c r="P201">
        <v>13</v>
      </c>
    </row>
    <row r="202" spans="2:16" x14ac:dyDescent="0.25">
      <c r="B202" t="s">
        <v>280</v>
      </c>
      <c r="C202" t="s">
        <v>91</v>
      </c>
      <c r="D202" t="s">
        <v>337</v>
      </c>
      <c r="L202">
        <v>17</v>
      </c>
      <c r="N202">
        <v>17</v>
      </c>
      <c r="P202">
        <v>17</v>
      </c>
    </row>
    <row r="203" spans="2:16" x14ac:dyDescent="0.25">
      <c r="C203" t="s">
        <v>292</v>
      </c>
      <c r="D203" t="s">
        <v>337</v>
      </c>
      <c r="K203">
        <v>8</v>
      </c>
      <c r="N203">
        <v>8</v>
      </c>
      <c r="P203">
        <v>8</v>
      </c>
    </row>
    <row r="204" spans="2:16" x14ac:dyDescent="0.25">
      <c r="B204" t="s">
        <v>281</v>
      </c>
      <c r="C204" t="s">
        <v>125</v>
      </c>
      <c r="D204" t="s">
        <v>336</v>
      </c>
      <c r="G204">
        <v>54</v>
      </c>
      <c r="N204">
        <v>54</v>
      </c>
      <c r="P204">
        <v>54</v>
      </c>
    </row>
    <row r="205" spans="2:16" x14ac:dyDescent="0.25">
      <c r="B205" t="s">
        <v>282</v>
      </c>
      <c r="C205" t="s">
        <v>401</v>
      </c>
      <c r="D205" t="s">
        <v>347</v>
      </c>
      <c r="E205">
        <v>14</v>
      </c>
      <c r="N205">
        <v>14</v>
      </c>
      <c r="P205">
        <v>14</v>
      </c>
    </row>
    <row r="206" spans="2:16" x14ac:dyDescent="0.25">
      <c r="B206" t="s">
        <v>283</v>
      </c>
      <c r="C206" t="s">
        <v>405</v>
      </c>
      <c r="D206" t="s">
        <v>347</v>
      </c>
      <c r="E206">
        <v>14</v>
      </c>
      <c r="N206">
        <v>14</v>
      </c>
      <c r="P206">
        <v>14</v>
      </c>
    </row>
    <row r="207" spans="2:16" x14ac:dyDescent="0.25">
      <c r="B207" t="s">
        <v>284</v>
      </c>
      <c r="C207" t="s">
        <v>125</v>
      </c>
      <c r="D207" t="s">
        <v>336</v>
      </c>
      <c r="G207">
        <v>54</v>
      </c>
      <c r="N207">
        <v>54</v>
      </c>
      <c r="P207">
        <v>54</v>
      </c>
    </row>
    <row r="208" spans="2:16" x14ac:dyDescent="0.25">
      <c r="B208" t="s">
        <v>285</v>
      </c>
      <c r="C208" t="s">
        <v>125</v>
      </c>
      <c r="D208" t="s">
        <v>336</v>
      </c>
      <c r="G208">
        <v>54</v>
      </c>
      <c r="N208">
        <v>54</v>
      </c>
      <c r="P208">
        <v>54</v>
      </c>
    </row>
    <row r="209" spans="1:16" x14ac:dyDescent="0.25">
      <c r="B209" t="s">
        <v>286</v>
      </c>
      <c r="C209" t="s">
        <v>379</v>
      </c>
      <c r="D209" t="s">
        <v>381</v>
      </c>
      <c r="G209">
        <v>17</v>
      </c>
      <c r="N209">
        <v>17</v>
      </c>
      <c r="P209">
        <v>17</v>
      </c>
    </row>
    <row r="210" spans="1:16" x14ac:dyDescent="0.25">
      <c r="B210" t="s">
        <v>287</v>
      </c>
      <c r="C210" t="s">
        <v>55</v>
      </c>
      <c r="D210" t="s">
        <v>338</v>
      </c>
      <c r="M210">
        <v>14</v>
      </c>
      <c r="N210">
        <v>14</v>
      </c>
      <c r="P210">
        <v>14</v>
      </c>
    </row>
    <row r="211" spans="1:16" x14ac:dyDescent="0.25">
      <c r="B211" t="s">
        <v>288</v>
      </c>
      <c r="C211" t="s">
        <v>59</v>
      </c>
      <c r="D211" t="s">
        <v>338</v>
      </c>
      <c r="M211">
        <v>14</v>
      </c>
      <c r="N211">
        <v>14</v>
      </c>
      <c r="P211">
        <v>14</v>
      </c>
    </row>
    <row r="212" spans="1:16" x14ac:dyDescent="0.25">
      <c r="B212" t="s">
        <v>289</v>
      </c>
      <c r="C212" t="s">
        <v>90</v>
      </c>
      <c r="D212" t="s">
        <v>337</v>
      </c>
      <c r="K212">
        <v>92</v>
      </c>
      <c r="N212">
        <v>92</v>
      </c>
      <c r="P212">
        <v>92</v>
      </c>
    </row>
    <row r="213" spans="1:16" x14ac:dyDescent="0.25">
      <c r="B213" t="s">
        <v>290</v>
      </c>
      <c r="C213" t="s">
        <v>125</v>
      </c>
      <c r="D213" t="s">
        <v>336</v>
      </c>
      <c r="G213">
        <v>54</v>
      </c>
      <c r="N213">
        <v>54</v>
      </c>
      <c r="P213">
        <v>54</v>
      </c>
    </row>
    <row r="214" spans="1:16" x14ac:dyDescent="0.25">
      <c r="B214" t="s">
        <v>291</v>
      </c>
      <c r="C214" t="s">
        <v>125</v>
      </c>
      <c r="D214" t="s">
        <v>336</v>
      </c>
      <c r="G214">
        <v>54</v>
      </c>
      <c r="N214">
        <v>54</v>
      </c>
      <c r="P214">
        <v>54</v>
      </c>
    </row>
    <row r="215" spans="1:16" x14ac:dyDescent="0.25">
      <c r="A215" t="s">
        <v>9</v>
      </c>
      <c r="B215" t="s">
        <v>293</v>
      </c>
      <c r="C215" t="s">
        <v>402</v>
      </c>
      <c r="D215" t="s">
        <v>354</v>
      </c>
      <c r="K215">
        <v>106</v>
      </c>
      <c r="N215">
        <v>106</v>
      </c>
      <c r="P215">
        <v>106</v>
      </c>
    </row>
    <row r="216" spans="1:16" x14ac:dyDescent="0.25">
      <c r="B216" t="s">
        <v>295</v>
      </c>
      <c r="C216" t="s">
        <v>142</v>
      </c>
      <c r="D216" t="s">
        <v>337</v>
      </c>
      <c r="K216">
        <v>8</v>
      </c>
      <c r="N216">
        <v>8</v>
      </c>
      <c r="P216">
        <v>8</v>
      </c>
    </row>
    <row r="217" spans="1:16" x14ac:dyDescent="0.25">
      <c r="B217" t="s">
        <v>296</v>
      </c>
      <c r="C217" t="s">
        <v>90</v>
      </c>
      <c r="D217" t="s">
        <v>337</v>
      </c>
      <c r="K217">
        <v>254</v>
      </c>
      <c r="N217">
        <v>254</v>
      </c>
      <c r="P217">
        <v>254</v>
      </c>
    </row>
    <row r="218" spans="1:16" x14ac:dyDescent="0.25">
      <c r="B218" t="s">
        <v>499</v>
      </c>
      <c r="C218" t="s">
        <v>500</v>
      </c>
      <c r="D218" t="s">
        <v>337</v>
      </c>
      <c r="G218">
        <v>0.5</v>
      </c>
      <c r="N218">
        <v>0.5</v>
      </c>
      <c r="P218">
        <v>0.5</v>
      </c>
    </row>
    <row r="219" spans="1:16" x14ac:dyDescent="0.25">
      <c r="B219" t="s">
        <v>299</v>
      </c>
      <c r="C219" t="s">
        <v>300</v>
      </c>
      <c r="D219" t="s">
        <v>336</v>
      </c>
      <c r="G219">
        <v>68</v>
      </c>
      <c r="N219">
        <v>68</v>
      </c>
      <c r="P219">
        <v>68</v>
      </c>
    </row>
    <row r="220" spans="1:16" x14ac:dyDescent="0.25">
      <c r="B220" t="s">
        <v>301</v>
      </c>
      <c r="C220" t="s">
        <v>90</v>
      </c>
      <c r="D220" t="s">
        <v>337</v>
      </c>
      <c r="K220">
        <v>130</v>
      </c>
      <c r="N220">
        <v>130</v>
      </c>
      <c r="P220">
        <v>130</v>
      </c>
    </row>
    <row r="221" spans="1:16" x14ac:dyDescent="0.25">
      <c r="B221" t="s">
        <v>302</v>
      </c>
      <c r="C221" t="s">
        <v>303</v>
      </c>
      <c r="D221" t="s">
        <v>336</v>
      </c>
      <c r="G221">
        <v>70</v>
      </c>
      <c r="N221">
        <v>70</v>
      </c>
      <c r="P221">
        <v>70</v>
      </c>
    </row>
    <row r="222" spans="1:16" x14ac:dyDescent="0.25">
      <c r="B222" t="s">
        <v>304</v>
      </c>
      <c r="C222" t="s">
        <v>305</v>
      </c>
      <c r="D222" t="s">
        <v>336</v>
      </c>
      <c r="G222">
        <v>70</v>
      </c>
      <c r="N222">
        <v>70</v>
      </c>
      <c r="P222">
        <v>70</v>
      </c>
    </row>
    <row r="223" spans="1:16" x14ac:dyDescent="0.25">
      <c r="B223" t="s">
        <v>306</v>
      </c>
      <c r="C223" t="s">
        <v>55</v>
      </c>
      <c r="D223" t="s">
        <v>338</v>
      </c>
      <c r="M223">
        <v>11</v>
      </c>
      <c r="N223">
        <v>11</v>
      </c>
      <c r="P223">
        <v>11</v>
      </c>
    </row>
    <row r="224" spans="1:16" x14ac:dyDescent="0.25">
      <c r="B224" t="s">
        <v>307</v>
      </c>
      <c r="C224" t="s">
        <v>308</v>
      </c>
      <c r="D224" t="s">
        <v>381</v>
      </c>
      <c r="G224">
        <v>11</v>
      </c>
      <c r="N224">
        <v>11</v>
      </c>
      <c r="P224">
        <v>11</v>
      </c>
    </row>
    <row r="225" spans="2:16" x14ac:dyDescent="0.25">
      <c r="B225" t="s">
        <v>309</v>
      </c>
      <c r="C225" t="s">
        <v>305</v>
      </c>
      <c r="D225" t="s">
        <v>336</v>
      </c>
      <c r="G225">
        <v>70</v>
      </c>
      <c r="N225">
        <v>70</v>
      </c>
      <c r="P225">
        <v>70</v>
      </c>
    </row>
    <row r="226" spans="2:16" x14ac:dyDescent="0.25">
      <c r="B226" t="s">
        <v>310</v>
      </c>
      <c r="C226" t="s">
        <v>403</v>
      </c>
      <c r="D226" t="s">
        <v>354</v>
      </c>
      <c r="G226">
        <v>36</v>
      </c>
      <c r="N226">
        <v>36</v>
      </c>
      <c r="P226">
        <v>36</v>
      </c>
    </row>
    <row r="227" spans="2:16" x14ac:dyDescent="0.25">
      <c r="B227" t="s">
        <v>311</v>
      </c>
      <c r="C227" t="s">
        <v>305</v>
      </c>
      <c r="D227" t="s">
        <v>336</v>
      </c>
      <c r="G227">
        <v>54</v>
      </c>
      <c r="N227">
        <v>54</v>
      </c>
      <c r="P227">
        <v>54</v>
      </c>
    </row>
    <row r="228" spans="2:16" x14ac:dyDescent="0.25">
      <c r="B228" t="s">
        <v>312</v>
      </c>
      <c r="C228" t="s">
        <v>142</v>
      </c>
      <c r="D228" t="s">
        <v>337</v>
      </c>
      <c r="K228">
        <v>9</v>
      </c>
      <c r="N228">
        <v>9</v>
      </c>
      <c r="P228">
        <v>9</v>
      </c>
    </row>
    <row r="229" spans="2:16" x14ac:dyDescent="0.25">
      <c r="B229" t="s">
        <v>313</v>
      </c>
      <c r="C229" t="s">
        <v>461</v>
      </c>
      <c r="D229" t="s">
        <v>336</v>
      </c>
      <c r="G229">
        <v>68</v>
      </c>
      <c r="N229">
        <v>68</v>
      </c>
      <c r="P229">
        <v>68</v>
      </c>
    </row>
    <row r="230" spans="2:16" x14ac:dyDescent="0.25">
      <c r="B230" t="s">
        <v>314</v>
      </c>
      <c r="C230" t="s">
        <v>403</v>
      </c>
      <c r="D230" t="s">
        <v>354</v>
      </c>
      <c r="G230">
        <v>40</v>
      </c>
      <c r="N230">
        <v>40</v>
      </c>
      <c r="P230">
        <v>40</v>
      </c>
    </row>
    <row r="231" spans="2:16" x14ac:dyDescent="0.25">
      <c r="B231" t="s">
        <v>315</v>
      </c>
      <c r="C231" t="s">
        <v>300</v>
      </c>
      <c r="D231" t="s">
        <v>336</v>
      </c>
      <c r="G231">
        <v>68</v>
      </c>
      <c r="N231">
        <v>68</v>
      </c>
      <c r="P231">
        <v>68</v>
      </c>
    </row>
    <row r="232" spans="2:16" x14ac:dyDescent="0.25">
      <c r="B232" t="s">
        <v>316</v>
      </c>
      <c r="C232" t="s">
        <v>59</v>
      </c>
      <c r="D232" t="s">
        <v>338</v>
      </c>
      <c r="M232">
        <v>11</v>
      </c>
      <c r="N232">
        <v>11</v>
      </c>
      <c r="P232">
        <v>11</v>
      </c>
    </row>
    <row r="233" spans="2:16" x14ac:dyDescent="0.25">
      <c r="B233" t="s">
        <v>317</v>
      </c>
      <c r="C233" t="s">
        <v>464</v>
      </c>
      <c r="D233" t="s">
        <v>354</v>
      </c>
      <c r="G233">
        <v>50</v>
      </c>
      <c r="N233">
        <v>50</v>
      </c>
      <c r="P233">
        <v>50</v>
      </c>
    </row>
    <row r="234" spans="2:16" x14ac:dyDescent="0.25">
      <c r="B234" t="s">
        <v>318</v>
      </c>
      <c r="C234" t="s">
        <v>300</v>
      </c>
      <c r="D234" t="s">
        <v>336</v>
      </c>
      <c r="G234">
        <v>68</v>
      </c>
      <c r="N234">
        <v>68</v>
      </c>
      <c r="P234">
        <v>68</v>
      </c>
    </row>
    <row r="235" spans="2:16" x14ac:dyDescent="0.25">
      <c r="B235" t="s">
        <v>462</v>
      </c>
      <c r="C235" t="s">
        <v>42</v>
      </c>
      <c r="D235" t="s">
        <v>381</v>
      </c>
      <c r="G235">
        <v>1</v>
      </c>
      <c r="N235">
        <v>1</v>
      </c>
      <c r="P235">
        <v>1</v>
      </c>
    </row>
    <row r="236" spans="2:16" x14ac:dyDescent="0.25">
      <c r="B236" t="s">
        <v>319</v>
      </c>
      <c r="C236" t="s">
        <v>300</v>
      </c>
      <c r="D236" t="s">
        <v>336</v>
      </c>
      <c r="G236">
        <v>54</v>
      </c>
      <c r="N236">
        <v>54</v>
      </c>
      <c r="P236">
        <v>54</v>
      </c>
    </row>
    <row r="237" spans="2:16" x14ac:dyDescent="0.25">
      <c r="B237" t="s">
        <v>320</v>
      </c>
      <c r="C237" t="s">
        <v>463</v>
      </c>
      <c r="D237" t="s">
        <v>381</v>
      </c>
      <c r="G237">
        <v>12</v>
      </c>
      <c r="N237">
        <v>12</v>
      </c>
      <c r="P237">
        <v>12</v>
      </c>
    </row>
    <row r="238" spans="2:16" x14ac:dyDescent="0.25">
      <c r="B238" t="s">
        <v>321</v>
      </c>
      <c r="C238" t="s">
        <v>142</v>
      </c>
      <c r="D238" t="s">
        <v>337</v>
      </c>
      <c r="K238">
        <v>8</v>
      </c>
      <c r="N238">
        <v>8</v>
      </c>
      <c r="P238">
        <v>8</v>
      </c>
    </row>
    <row r="239" spans="2:16" x14ac:dyDescent="0.25">
      <c r="B239" t="s">
        <v>322</v>
      </c>
      <c r="C239" t="s">
        <v>125</v>
      </c>
      <c r="D239" t="s">
        <v>336</v>
      </c>
      <c r="G239">
        <v>54</v>
      </c>
      <c r="N239">
        <v>54</v>
      </c>
      <c r="P239">
        <v>54</v>
      </c>
    </row>
    <row r="240" spans="2:16" x14ac:dyDescent="0.25">
      <c r="B240" t="s">
        <v>323</v>
      </c>
      <c r="C240" t="s">
        <v>501</v>
      </c>
      <c r="D240" t="s">
        <v>347</v>
      </c>
      <c r="E240">
        <v>14</v>
      </c>
      <c r="N240">
        <v>14</v>
      </c>
      <c r="P240">
        <v>14</v>
      </c>
    </row>
    <row r="241" spans="1:16" x14ac:dyDescent="0.25">
      <c r="B241" t="s">
        <v>324</v>
      </c>
      <c r="C241" t="s">
        <v>501</v>
      </c>
      <c r="D241" t="s">
        <v>347</v>
      </c>
      <c r="E241">
        <v>14</v>
      </c>
      <c r="N241">
        <v>14</v>
      </c>
      <c r="P241">
        <v>14</v>
      </c>
    </row>
    <row r="242" spans="1:16" x14ac:dyDescent="0.25">
      <c r="B242" t="s">
        <v>325</v>
      </c>
      <c r="C242" t="s">
        <v>125</v>
      </c>
      <c r="D242" t="s">
        <v>336</v>
      </c>
      <c r="G242">
        <v>54</v>
      </c>
      <c r="N242">
        <v>54</v>
      </c>
      <c r="P242">
        <v>54</v>
      </c>
    </row>
    <row r="243" spans="1:16" x14ac:dyDescent="0.25">
      <c r="B243" t="s">
        <v>326</v>
      </c>
      <c r="C243" t="s">
        <v>125</v>
      </c>
      <c r="D243" t="s">
        <v>336</v>
      </c>
      <c r="G243">
        <v>54</v>
      </c>
      <c r="N243">
        <v>54</v>
      </c>
      <c r="P243">
        <v>54</v>
      </c>
    </row>
    <row r="244" spans="1:16" x14ac:dyDescent="0.25">
      <c r="B244" t="s">
        <v>327</v>
      </c>
      <c r="C244" t="s">
        <v>328</v>
      </c>
      <c r="D244" t="s">
        <v>387</v>
      </c>
      <c r="N244" t="s">
        <v>387</v>
      </c>
    </row>
    <row r="245" spans="1:16" x14ac:dyDescent="0.25">
      <c r="B245" t="s">
        <v>329</v>
      </c>
      <c r="C245" t="s">
        <v>55</v>
      </c>
      <c r="D245" t="s">
        <v>338</v>
      </c>
      <c r="M245">
        <v>11</v>
      </c>
      <c r="N245">
        <v>11</v>
      </c>
      <c r="P245">
        <v>11</v>
      </c>
    </row>
    <row r="246" spans="1:16" x14ac:dyDescent="0.25">
      <c r="B246" t="s">
        <v>330</v>
      </c>
      <c r="C246" t="s">
        <v>59</v>
      </c>
      <c r="D246" t="s">
        <v>338</v>
      </c>
      <c r="M246">
        <v>11</v>
      </c>
      <c r="N246">
        <v>11</v>
      </c>
      <c r="P246">
        <v>11</v>
      </c>
    </row>
    <row r="247" spans="1:16" x14ac:dyDescent="0.25">
      <c r="B247" t="s">
        <v>332</v>
      </c>
      <c r="C247" t="s">
        <v>538</v>
      </c>
      <c r="D247" t="s">
        <v>347</v>
      </c>
      <c r="G247">
        <v>42</v>
      </c>
      <c r="N247">
        <v>42</v>
      </c>
      <c r="P247">
        <v>42</v>
      </c>
    </row>
    <row r="248" spans="1:16" x14ac:dyDescent="0.25">
      <c r="B248" t="s">
        <v>333</v>
      </c>
      <c r="C248" t="s">
        <v>466</v>
      </c>
      <c r="D248" t="s">
        <v>354</v>
      </c>
      <c r="G248">
        <v>15</v>
      </c>
      <c r="N248">
        <v>15</v>
      </c>
      <c r="P248">
        <v>15</v>
      </c>
    </row>
    <row r="249" spans="1:16" x14ac:dyDescent="0.25">
      <c r="B249" t="s">
        <v>334</v>
      </c>
      <c r="C249" t="s">
        <v>294</v>
      </c>
      <c r="D249" t="s">
        <v>336</v>
      </c>
      <c r="G249">
        <v>70</v>
      </c>
      <c r="N249">
        <v>70</v>
      </c>
      <c r="P249">
        <v>70</v>
      </c>
    </row>
    <row r="250" spans="1:16" x14ac:dyDescent="0.25">
      <c r="B250" t="s">
        <v>467</v>
      </c>
      <c r="C250" t="s">
        <v>42</v>
      </c>
      <c r="D250" t="s">
        <v>381</v>
      </c>
      <c r="G250">
        <v>16</v>
      </c>
      <c r="N250">
        <v>16</v>
      </c>
      <c r="P250">
        <v>16</v>
      </c>
    </row>
    <row r="251" spans="1:16" x14ac:dyDescent="0.25">
      <c r="A251" t="s">
        <v>8</v>
      </c>
      <c r="B251" t="s">
        <v>358</v>
      </c>
      <c r="C251" t="s">
        <v>374</v>
      </c>
      <c r="D251" t="s">
        <v>337</v>
      </c>
      <c r="G251">
        <v>50</v>
      </c>
      <c r="N251">
        <v>50</v>
      </c>
      <c r="P251">
        <v>50</v>
      </c>
    </row>
    <row r="252" spans="1:16" x14ac:dyDescent="0.25">
      <c r="B252" t="s">
        <v>359</v>
      </c>
      <c r="C252" t="s">
        <v>221</v>
      </c>
      <c r="D252" t="s">
        <v>347</v>
      </c>
      <c r="F252">
        <v>12</v>
      </c>
      <c r="N252">
        <v>12</v>
      </c>
      <c r="P252">
        <v>12</v>
      </c>
    </row>
    <row r="253" spans="1:16" x14ac:dyDescent="0.25">
      <c r="B253" t="s">
        <v>360</v>
      </c>
      <c r="C253" t="s">
        <v>374</v>
      </c>
      <c r="D253" t="s">
        <v>337</v>
      </c>
      <c r="F253">
        <v>40</v>
      </c>
      <c r="N253">
        <v>40</v>
      </c>
      <c r="P253">
        <v>40</v>
      </c>
    </row>
    <row r="254" spans="1:16" x14ac:dyDescent="0.25">
      <c r="B254" t="s">
        <v>514</v>
      </c>
      <c r="C254" t="s">
        <v>392</v>
      </c>
      <c r="D254" t="s">
        <v>347</v>
      </c>
      <c r="F254">
        <v>14</v>
      </c>
      <c r="N254">
        <v>14</v>
      </c>
      <c r="P254">
        <v>14</v>
      </c>
    </row>
    <row r="255" spans="1:16" x14ac:dyDescent="0.25">
      <c r="B255" t="s">
        <v>513</v>
      </c>
      <c r="C255" t="s">
        <v>512</v>
      </c>
      <c r="D255" t="s">
        <v>347</v>
      </c>
      <c r="F255">
        <v>13</v>
      </c>
      <c r="N255">
        <v>13</v>
      </c>
      <c r="P255">
        <v>13</v>
      </c>
    </row>
    <row r="256" spans="1:16" x14ac:dyDescent="0.25">
      <c r="B256" t="s">
        <v>511</v>
      </c>
      <c r="C256" t="s">
        <v>510</v>
      </c>
      <c r="D256" t="s">
        <v>347</v>
      </c>
      <c r="F256">
        <v>18</v>
      </c>
      <c r="N256">
        <v>18</v>
      </c>
      <c r="P256">
        <v>18</v>
      </c>
    </row>
    <row r="257" spans="1:16" x14ac:dyDescent="0.25">
      <c r="B257" t="s">
        <v>509</v>
      </c>
      <c r="C257" t="s">
        <v>508</v>
      </c>
      <c r="D257" t="s">
        <v>347</v>
      </c>
      <c r="F257">
        <v>10</v>
      </c>
      <c r="N257">
        <v>10</v>
      </c>
      <c r="P257">
        <v>10</v>
      </c>
    </row>
    <row r="258" spans="1:16" x14ac:dyDescent="0.25">
      <c r="B258" t="s">
        <v>361</v>
      </c>
      <c r="C258" t="s">
        <v>125</v>
      </c>
      <c r="D258" t="s">
        <v>336</v>
      </c>
      <c r="G258">
        <v>56</v>
      </c>
      <c r="N258">
        <v>56</v>
      </c>
      <c r="P258">
        <v>56</v>
      </c>
    </row>
    <row r="259" spans="1:16" x14ac:dyDescent="0.25">
      <c r="B259" t="s">
        <v>362</v>
      </c>
      <c r="C259" t="s">
        <v>125</v>
      </c>
      <c r="D259" t="s">
        <v>336</v>
      </c>
      <c r="G259">
        <v>56</v>
      </c>
      <c r="N259">
        <v>56</v>
      </c>
      <c r="P259">
        <v>56</v>
      </c>
    </row>
    <row r="260" spans="1:16" x14ac:dyDescent="0.25">
      <c r="B260" t="s">
        <v>363</v>
      </c>
      <c r="C260" t="s">
        <v>231</v>
      </c>
      <c r="D260" t="s">
        <v>338</v>
      </c>
      <c r="M260">
        <v>8.8000000000000007</v>
      </c>
      <c r="N260">
        <v>8.8000000000000007</v>
      </c>
      <c r="P260">
        <v>8.8000000000000007</v>
      </c>
    </row>
    <row r="261" spans="1:16" x14ac:dyDescent="0.25">
      <c r="B261" t="s">
        <v>507</v>
      </c>
      <c r="C261" t="s">
        <v>248</v>
      </c>
      <c r="D261" t="s">
        <v>381</v>
      </c>
      <c r="M261">
        <v>1.6</v>
      </c>
      <c r="N261">
        <v>1.6</v>
      </c>
      <c r="P261">
        <v>1.6</v>
      </c>
    </row>
    <row r="262" spans="1:16" x14ac:dyDescent="0.25">
      <c r="B262" t="s">
        <v>364</v>
      </c>
      <c r="C262" t="s">
        <v>231</v>
      </c>
      <c r="D262" t="s">
        <v>338</v>
      </c>
      <c r="M262">
        <v>7.6</v>
      </c>
      <c r="N262">
        <v>7.6</v>
      </c>
      <c r="P262">
        <v>7.6</v>
      </c>
    </row>
    <row r="263" spans="1:16" x14ac:dyDescent="0.25">
      <c r="A263" t="s">
        <v>394</v>
      </c>
      <c r="B263" t="s">
        <v>366</v>
      </c>
      <c r="C263" t="s">
        <v>374</v>
      </c>
      <c r="D263" t="s">
        <v>337</v>
      </c>
      <c r="K263">
        <v>71.7</v>
      </c>
      <c r="N263">
        <v>71.7</v>
      </c>
      <c r="P263">
        <v>71.7</v>
      </c>
    </row>
    <row r="264" spans="1:16" x14ac:dyDescent="0.25">
      <c r="B264" t="s">
        <v>367</v>
      </c>
      <c r="C264" t="s">
        <v>248</v>
      </c>
      <c r="D264" t="s">
        <v>381</v>
      </c>
      <c r="M264">
        <v>1.6</v>
      </c>
      <c r="N264">
        <v>1.6</v>
      </c>
      <c r="P264">
        <v>1.6</v>
      </c>
    </row>
    <row r="265" spans="1:16" x14ac:dyDescent="0.25">
      <c r="B265" t="s">
        <v>368</v>
      </c>
      <c r="C265" t="s">
        <v>393</v>
      </c>
      <c r="D265" t="s">
        <v>347</v>
      </c>
      <c r="E265">
        <v>30.7</v>
      </c>
      <c r="N265">
        <v>30.7</v>
      </c>
      <c r="P265">
        <v>30.7</v>
      </c>
    </row>
    <row r="266" spans="1:16" x14ac:dyDescent="0.25">
      <c r="B266" t="s">
        <v>369</v>
      </c>
      <c r="C266" t="s">
        <v>125</v>
      </c>
      <c r="D266" t="s">
        <v>336</v>
      </c>
      <c r="G266">
        <v>56</v>
      </c>
      <c r="N266">
        <v>56</v>
      </c>
      <c r="P266">
        <v>56</v>
      </c>
    </row>
    <row r="267" spans="1:16" x14ac:dyDescent="0.25">
      <c r="B267" t="s">
        <v>370</v>
      </c>
      <c r="C267" t="s">
        <v>125</v>
      </c>
      <c r="D267" t="s">
        <v>336</v>
      </c>
      <c r="G267">
        <v>56</v>
      </c>
      <c r="N267">
        <v>56</v>
      </c>
      <c r="P267">
        <v>56</v>
      </c>
    </row>
    <row r="268" spans="1:16" x14ac:dyDescent="0.25">
      <c r="B268" t="s">
        <v>371</v>
      </c>
      <c r="C268" t="s">
        <v>125</v>
      </c>
      <c r="D268" t="s">
        <v>336</v>
      </c>
      <c r="G268">
        <v>56</v>
      </c>
      <c r="N268">
        <v>56</v>
      </c>
      <c r="P268">
        <v>56</v>
      </c>
    </row>
    <row r="269" spans="1:16" x14ac:dyDescent="0.25">
      <c r="B269" t="s">
        <v>372</v>
      </c>
      <c r="C269" t="s">
        <v>231</v>
      </c>
      <c r="D269" t="s">
        <v>338</v>
      </c>
      <c r="M269">
        <v>9.1</v>
      </c>
      <c r="N269">
        <v>9.1</v>
      </c>
      <c r="P269">
        <v>9.1</v>
      </c>
    </row>
    <row r="270" spans="1:16" ht="18" customHeight="1" x14ac:dyDescent="0.25">
      <c r="B270" t="s">
        <v>373</v>
      </c>
      <c r="C270" t="s">
        <v>231</v>
      </c>
      <c r="D270" t="s">
        <v>338</v>
      </c>
      <c r="M270">
        <v>7.6</v>
      </c>
      <c r="N270">
        <v>7.6</v>
      </c>
      <c r="P270">
        <v>7.6</v>
      </c>
    </row>
  </sheetData>
  <autoFilter ref="A1:R270" xr:uid="{318828FF-6538-4571-81EA-51601426F03B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FAF65-0958-4F4F-9010-3DA9D68AEEF4}">
  <dimension ref="A1:L39"/>
  <sheetViews>
    <sheetView zoomScaleNormal="100" workbookViewId="0"/>
  </sheetViews>
  <sheetFormatPr defaultRowHeight="15" x14ac:dyDescent="0.25"/>
  <cols>
    <col min="1" max="1" width="30.42578125" customWidth="1"/>
    <col min="2" max="2" width="10.5703125" bestFit="1" customWidth="1"/>
    <col min="3" max="3" width="8.85546875" bestFit="1" customWidth="1"/>
    <col min="4" max="4" width="12" bestFit="1" customWidth="1"/>
    <col min="5" max="5" width="9" bestFit="1" customWidth="1"/>
    <col min="6" max="6" width="10.140625" bestFit="1" customWidth="1"/>
    <col min="7" max="7" width="7.85546875" bestFit="1" customWidth="1"/>
    <col min="8" max="8" width="10.42578125" bestFit="1" customWidth="1"/>
    <col min="9" max="9" width="11.42578125" bestFit="1" customWidth="1"/>
    <col min="10" max="10" width="15.42578125" bestFit="1" customWidth="1"/>
    <col min="12" max="12" width="30.42578125" customWidth="1"/>
  </cols>
  <sheetData>
    <row r="1" spans="1:12" s="342" customFormat="1" ht="33.75" x14ac:dyDescent="0.5">
      <c r="A1" s="342" t="s">
        <v>542</v>
      </c>
      <c r="B1" s="391" t="s">
        <v>642</v>
      </c>
      <c r="C1" s="391"/>
      <c r="D1" s="391"/>
      <c r="E1" s="391"/>
      <c r="F1" s="391"/>
      <c r="G1" s="391"/>
      <c r="H1" s="391"/>
      <c r="I1" s="391"/>
      <c r="J1" s="391"/>
      <c r="K1" s="391"/>
      <c r="L1" s="391"/>
    </row>
    <row r="3" spans="1:12" x14ac:dyDescent="0.25">
      <c r="A3" t="s">
        <v>543</v>
      </c>
      <c r="B3" s="392" t="s">
        <v>1</v>
      </c>
      <c r="C3" s="392" t="s">
        <v>521</v>
      </c>
      <c r="D3" s="392" t="s">
        <v>526</v>
      </c>
      <c r="E3" s="392" t="s">
        <v>471</v>
      </c>
      <c r="F3" s="392" t="s">
        <v>93</v>
      </c>
      <c r="G3" s="392" t="s">
        <v>335</v>
      </c>
      <c r="H3" s="392" t="s">
        <v>385</v>
      </c>
      <c r="I3" s="392" t="s">
        <v>522</v>
      </c>
      <c r="J3" s="392" t="s">
        <v>539</v>
      </c>
      <c r="K3" s="394" t="s">
        <v>558</v>
      </c>
    </row>
    <row r="4" spans="1:12" x14ac:dyDescent="0.25">
      <c r="A4" t="s">
        <v>527</v>
      </c>
      <c r="B4" s="392"/>
      <c r="C4" s="392"/>
      <c r="D4" s="392"/>
      <c r="E4" s="392"/>
      <c r="F4" s="392"/>
      <c r="G4" s="392"/>
      <c r="H4" s="392"/>
      <c r="I4" s="392"/>
      <c r="J4" s="392"/>
      <c r="K4" s="394"/>
    </row>
    <row r="5" spans="1:12" x14ac:dyDescent="0.25">
      <c r="A5">
        <v>1</v>
      </c>
      <c r="B5">
        <v>138</v>
      </c>
      <c r="C5">
        <v>40</v>
      </c>
      <c r="D5">
        <v>1311</v>
      </c>
      <c r="F5">
        <v>119</v>
      </c>
      <c r="H5">
        <v>2149.6999999999998</v>
      </c>
      <c r="I5">
        <v>119</v>
      </c>
      <c r="K5">
        <v>3876.7</v>
      </c>
    </row>
    <row r="6" spans="1:12" x14ac:dyDescent="0.25">
      <c r="A6">
        <v>2</v>
      </c>
      <c r="B6">
        <v>552.70000000000005</v>
      </c>
      <c r="C6">
        <v>134</v>
      </c>
      <c r="D6">
        <v>203</v>
      </c>
      <c r="H6">
        <v>56</v>
      </c>
      <c r="K6">
        <f>B6+C6+D6+H6</f>
        <v>945.7</v>
      </c>
    </row>
    <row r="7" spans="1:12" x14ac:dyDescent="0.25">
      <c r="A7">
        <v>3</v>
      </c>
      <c r="D7">
        <v>16</v>
      </c>
      <c r="F7">
        <v>8</v>
      </c>
      <c r="J7">
        <v>309.10000000000008</v>
      </c>
      <c r="K7">
        <v>333.10000000000008</v>
      </c>
    </row>
    <row r="8" spans="1:12" x14ac:dyDescent="0.25">
      <c r="A8">
        <v>4</v>
      </c>
      <c r="D8">
        <v>18</v>
      </c>
      <c r="H8">
        <v>134</v>
      </c>
      <c r="J8">
        <v>54</v>
      </c>
      <c r="K8">
        <v>72</v>
      </c>
    </row>
    <row r="9" spans="1:12" x14ac:dyDescent="0.25">
      <c r="A9">
        <v>5</v>
      </c>
      <c r="D9">
        <v>5282.75</v>
      </c>
      <c r="E9">
        <v>526</v>
      </c>
      <c r="F9">
        <v>0</v>
      </c>
      <c r="H9">
        <v>112</v>
      </c>
      <c r="K9">
        <f>D9+E9+F9+H9</f>
        <v>5920.75</v>
      </c>
    </row>
    <row r="10" spans="1:12" x14ac:dyDescent="0.25">
      <c r="A10">
        <v>6</v>
      </c>
      <c r="D10">
        <v>255</v>
      </c>
      <c r="H10">
        <v>106</v>
      </c>
      <c r="K10">
        <v>361</v>
      </c>
    </row>
    <row r="11" spans="1:12" x14ac:dyDescent="0.25">
      <c r="A11">
        <v>7</v>
      </c>
      <c r="B11" s="393" t="s">
        <v>620</v>
      </c>
      <c r="C11" s="393"/>
      <c r="D11" s="393"/>
      <c r="E11" s="393"/>
      <c r="F11" s="393"/>
      <c r="G11" s="393"/>
      <c r="H11" s="393"/>
      <c r="I11" s="393"/>
      <c r="J11" s="393"/>
      <c r="K11" s="393"/>
    </row>
    <row r="12" spans="1:12" x14ac:dyDescent="0.25">
      <c r="A12">
        <v>8</v>
      </c>
      <c r="D12">
        <v>175</v>
      </c>
      <c r="E12">
        <v>102</v>
      </c>
      <c r="J12">
        <v>26.200000000000003</v>
      </c>
      <c r="K12">
        <v>303.20000000000005</v>
      </c>
    </row>
    <row r="15" spans="1:12" x14ac:dyDescent="0.25">
      <c r="A15" t="s">
        <v>544</v>
      </c>
      <c r="B15" s="392" t="s">
        <v>1</v>
      </c>
      <c r="C15" s="392" t="s">
        <v>521</v>
      </c>
      <c r="D15" s="392" t="s">
        <v>526</v>
      </c>
      <c r="E15" s="392" t="s">
        <v>471</v>
      </c>
      <c r="F15" s="392" t="s">
        <v>93</v>
      </c>
      <c r="G15" s="392" t="s">
        <v>335</v>
      </c>
      <c r="H15" s="392" t="s">
        <v>385</v>
      </c>
      <c r="I15" s="392" t="s">
        <v>522</v>
      </c>
      <c r="J15" s="392" t="s">
        <v>539</v>
      </c>
    </row>
    <row r="16" spans="1:12" x14ac:dyDescent="0.25">
      <c r="A16" t="s">
        <v>527</v>
      </c>
      <c r="B16" s="392"/>
      <c r="C16" s="392"/>
      <c r="D16" s="392"/>
      <c r="E16" s="392"/>
      <c r="F16" s="392"/>
      <c r="G16" s="392"/>
      <c r="H16" s="392"/>
      <c r="I16" s="392"/>
      <c r="J16" s="392"/>
    </row>
    <row r="17" spans="1:11" x14ac:dyDescent="0.25">
      <c r="A17">
        <v>1</v>
      </c>
      <c r="B17" s="296">
        <v>0</v>
      </c>
      <c r="C17" s="296">
        <v>0</v>
      </c>
      <c r="D17" s="296">
        <v>0</v>
      </c>
      <c r="E17" s="296"/>
      <c r="F17" s="296">
        <v>0</v>
      </c>
      <c r="G17" s="296"/>
      <c r="H17" s="296">
        <v>0</v>
      </c>
      <c r="I17" s="296">
        <v>0</v>
      </c>
      <c r="J17" s="296"/>
    </row>
    <row r="18" spans="1:11" x14ac:dyDescent="0.25">
      <c r="A18">
        <v>2</v>
      </c>
      <c r="B18" s="296">
        <v>0</v>
      </c>
      <c r="C18" s="296">
        <v>0</v>
      </c>
      <c r="D18" s="296">
        <v>0</v>
      </c>
      <c r="E18" s="296"/>
      <c r="F18" s="296"/>
      <c r="G18" s="296"/>
      <c r="H18" s="296">
        <v>0</v>
      </c>
      <c r="I18" s="296"/>
      <c r="J18" s="296"/>
    </row>
    <row r="19" spans="1:11" x14ac:dyDescent="0.25">
      <c r="A19">
        <v>3</v>
      </c>
      <c r="B19" s="296"/>
      <c r="C19" s="296"/>
      <c r="D19" s="296">
        <v>0</v>
      </c>
      <c r="E19" s="296"/>
      <c r="F19" s="296">
        <v>0</v>
      </c>
      <c r="G19" s="296"/>
      <c r="H19" s="296"/>
      <c r="I19" s="296"/>
      <c r="J19" s="296">
        <v>0</v>
      </c>
    </row>
    <row r="20" spans="1:11" x14ac:dyDescent="0.25">
      <c r="A20">
        <v>4</v>
      </c>
      <c r="B20" s="296"/>
      <c r="C20" s="296"/>
      <c r="D20" s="296">
        <v>0</v>
      </c>
      <c r="E20" s="296"/>
      <c r="F20" s="296"/>
      <c r="G20" s="296"/>
      <c r="H20" s="296"/>
      <c r="I20" s="296"/>
      <c r="J20" s="296">
        <v>0</v>
      </c>
    </row>
    <row r="21" spans="1:11" x14ac:dyDescent="0.25">
      <c r="A21">
        <v>5</v>
      </c>
      <c r="B21" s="296"/>
      <c r="C21" s="296"/>
      <c r="D21" s="296">
        <v>0</v>
      </c>
      <c r="E21" s="296">
        <v>0</v>
      </c>
      <c r="F21" s="296">
        <v>0</v>
      </c>
      <c r="G21" s="296"/>
      <c r="H21" s="296">
        <v>0</v>
      </c>
      <c r="I21" s="296"/>
      <c r="J21" s="296"/>
    </row>
    <row r="22" spans="1:11" x14ac:dyDescent="0.25">
      <c r="A22">
        <v>6</v>
      </c>
      <c r="B22" s="296"/>
      <c r="C22" s="296"/>
      <c r="D22" s="296">
        <v>0</v>
      </c>
      <c r="E22" s="296"/>
      <c r="F22" s="296"/>
      <c r="G22" s="296"/>
      <c r="H22" s="296">
        <v>0</v>
      </c>
      <c r="I22" s="296"/>
      <c r="J22" s="296"/>
    </row>
    <row r="23" spans="1:11" x14ac:dyDescent="0.25">
      <c r="A23">
        <v>7</v>
      </c>
      <c r="B23" s="393" t="s">
        <v>620</v>
      </c>
      <c r="C23" s="393"/>
      <c r="D23" s="393"/>
      <c r="E23" s="393"/>
      <c r="F23" s="393"/>
      <c r="G23" s="393"/>
      <c r="H23" s="393"/>
      <c r="I23" s="393"/>
      <c r="J23" s="393"/>
      <c r="K23" s="393"/>
    </row>
    <row r="24" spans="1:11" x14ac:dyDescent="0.25">
      <c r="A24">
        <v>8</v>
      </c>
      <c r="B24" s="296"/>
      <c r="C24" s="296"/>
      <c r="D24" s="296">
        <v>0</v>
      </c>
      <c r="E24" s="296">
        <v>0</v>
      </c>
      <c r="F24" s="296"/>
      <c r="G24" s="296"/>
      <c r="H24" s="296"/>
      <c r="I24" s="296"/>
      <c r="J24" s="296">
        <v>0</v>
      </c>
    </row>
    <row r="26" spans="1:11" x14ac:dyDescent="0.25">
      <c r="A26" t="s">
        <v>544</v>
      </c>
      <c r="B26" s="392" t="s">
        <v>1</v>
      </c>
      <c r="C26" s="392" t="s">
        <v>521</v>
      </c>
      <c r="D26" s="392" t="s">
        <v>526</v>
      </c>
      <c r="E26" s="392" t="s">
        <v>471</v>
      </c>
      <c r="F26" s="392" t="s">
        <v>93</v>
      </c>
      <c r="G26" s="392" t="s">
        <v>335</v>
      </c>
      <c r="H26" s="392" t="s">
        <v>385</v>
      </c>
      <c r="I26" s="392" t="s">
        <v>522</v>
      </c>
      <c r="J26" s="392" t="s">
        <v>539</v>
      </c>
    </row>
    <row r="27" spans="1:11" x14ac:dyDescent="0.25">
      <c r="A27" t="s">
        <v>527</v>
      </c>
      <c r="B27" s="392"/>
      <c r="C27" s="392"/>
      <c r="D27" s="392"/>
      <c r="E27" s="392"/>
      <c r="F27" s="392"/>
      <c r="G27" s="392"/>
      <c r="H27" s="392"/>
      <c r="I27" s="392"/>
      <c r="J27" s="392"/>
    </row>
    <row r="28" spans="1:11" x14ac:dyDescent="0.25">
      <c r="A28">
        <v>1</v>
      </c>
      <c r="B28" s="296">
        <f>B5*B17</f>
        <v>0</v>
      </c>
      <c r="C28" s="296">
        <f>C5*C17</f>
        <v>0</v>
      </c>
      <c r="D28" s="296">
        <f>D5*D17</f>
        <v>0</v>
      </c>
      <c r="E28" s="296"/>
      <c r="F28" s="296">
        <f>F5*F17</f>
        <v>0</v>
      </c>
      <c r="G28" s="296"/>
      <c r="H28" s="296">
        <f>H5*H17</f>
        <v>0</v>
      </c>
      <c r="I28" s="296">
        <f>I5*I17</f>
        <v>0</v>
      </c>
      <c r="J28" s="296"/>
    </row>
    <row r="29" spans="1:11" x14ac:dyDescent="0.25">
      <c r="A29">
        <v>2</v>
      </c>
      <c r="B29" s="296">
        <f>B6*B18</f>
        <v>0</v>
      </c>
      <c r="C29" s="296">
        <f>C6*C18</f>
        <v>0</v>
      </c>
      <c r="D29" s="296">
        <f t="shared" ref="D29:D35" si="0">D6*D18</f>
        <v>0</v>
      </c>
      <c r="E29" s="296"/>
      <c r="F29" s="296"/>
      <c r="G29" s="296"/>
      <c r="H29" s="296">
        <f>H6*H18</f>
        <v>0</v>
      </c>
      <c r="I29" s="296"/>
      <c r="J29" s="296"/>
    </row>
    <row r="30" spans="1:11" x14ac:dyDescent="0.25">
      <c r="A30">
        <v>3</v>
      </c>
      <c r="B30" s="296"/>
      <c r="C30" s="296"/>
      <c r="D30" s="296">
        <f t="shared" si="0"/>
        <v>0</v>
      </c>
      <c r="E30" s="296"/>
      <c r="F30" s="296">
        <f t="shared" ref="F30:F32" si="1">F7*F19</f>
        <v>0</v>
      </c>
      <c r="G30" s="296"/>
      <c r="H30" s="296"/>
      <c r="I30" s="296"/>
      <c r="J30" s="296">
        <f>J7*J19</f>
        <v>0</v>
      </c>
    </row>
    <row r="31" spans="1:11" x14ac:dyDescent="0.25">
      <c r="A31">
        <v>4</v>
      </c>
      <c r="B31" s="296"/>
      <c r="C31" s="296"/>
      <c r="D31" s="296">
        <f t="shared" si="0"/>
        <v>0</v>
      </c>
      <c r="E31" s="296"/>
      <c r="F31" s="296"/>
      <c r="G31" s="296"/>
      <c r="H31" s="296"/>
      <c r="I31" s="296"/>
      <c r="J31" s="296">
        <f>J8*J20</f>
        <v>0</v>
      </c>
    </row>
    <row r="32" spans="1:11" x14ac:dyDescent="0.25">
      <c r="A32">
        <v>5</v>
      </c>
      <c r="B32" s="296"/>
      <c r="C32" s="296"/>
      <c r="D32" s="296">
        <f t="shared" si="0"/>
        <v>0</v>
      </c>
      <c r="E32" s="296">
        <f>E9*E21</f>
        <v>0</v>
      </c>
      <c r="F32" s="296">
        <f t="shared" si="1"/>
        <v>0</v>
      </c>
      <c r="G32" s="296"/>
      <c r="H32" s="296">
        <f t="shared" ref="H32:H33" si="2">H9*H21</f>
        <v>0</v>
      </c>
      <c r="I32" s="296"/>
      <c r="J32" s="296"/>
    </row>
    <row r="33" spans="1:11" x14ac:dyDescent="0.25">
      <c r="A33">
        <v>6</v>
      </c>
      <c r="B33" s="296"/>
      <c r="C33" s="296"/>
      <c r="D33" s="296">
        <f t="shared" si="0"/>
        <v>0</v>
      </c>
      <c r="E33" s="296"/>
      <c r="F33" s="296"/>
      <c r="G33" s="296"/>
      <c r="H33" s="296">
        <f t="shared" si="2"/>
        <v>0</v>
      </c>
      <c r="I33" s="296"/>
      <c r="J33" s="296"/>
    </row>
    <row r="34" spans="1:11" x14ac:dyDescent="0.25">
      <c r="A34">
        <v>7</v>
      </c>
      <c r="B34" s="393" t="s">
        <v>620</v>
      </c>
      <c r="C34" s="393"/>
      <c r="D34" s="393"/>
      <c r="E34" s="393"/>
      <c r="F34" s="393"/>
      <c r="G34" s="393"/>
      <c r="H34" s="393"/>
      <c r="I34" s="393"/>
      <c r="J34" s="393"/>
      <c r="K34" s="393"/>
    </row>
    <row r="35" spans="1:11" x14ac:dyDescent="0.25">
      <c r="A35">
        <v>8</v>
      </c>
      <c r="B35" s="296"/>
      <c r="C35" s="296"/>
      <c r="D35" s="296">
        <f t="shared" si="0"/>
        <v>0</v>
      </c>
      <c r="E35" s="296">
        <f t="shared" ref="E35" si="3">E12*E24</f>
        <v>0</v>
      </c>
      <c r="F35" s="296"/>
      <c r="G35" s="296"/>
      <c r="H35" s="296"/>
      <c r="I35" s="296"/>
      <c r="J35" s="296">
        <f t="shared" ref="J35" si="4">J12*J24</f>
        <v>0</v>
      </c>
    </row>
    <row r="37" spans="1:11" x14ac:dyDescent="0.25">
      <c r="A37" t="s">
        <v>559</v>
      </c>
      <c r="B37" s="297">
        <f>SUM(B28:B35)</f>
        <v>0</v>
      </c>
      <c r="C37" s="297">
        <f t="shared" ref="C37:J37" si="5">SUM(C28:C35)</f>
        <v>0</v>
      </c>
      <c r="D37" s="297">
        <f t="shared" si="5"/>
        <v>0</v>
      </c>
      <c r="E37" s="297">
        <f t="shared" si="5"/>
        <v>0</v>
      </c>
      <c r="F37" s="297">
        <f t="shared" si="5"/>
        <v>0</v>
      </c>
      <c r="G37" s="297">
        <f t="shared" si="5"/>
        <v>0</v>
      </c>
      <c r="H37" s="297">
        <f t="shared" si="5"/>
        <v>0</v>
      </c>
      <c r="I37" s="297">
        <f t="shared" si="5"/>
        <v>0</v>
      </c>
      <c r="J37" s="297">
        <f t="shared" si="5"/>
        <v>0</v>
      </c>
    </row>
    <row r="39" spans="1:11" x14ac:dyDescent="0.25">
      <c r="A39" t="s">
        <v>558</v>
      </c>
      <c r="B39" s="297">
        <f>SUM(B37:J37)</f>
        <v>0</v>
      </c>
    </row>
  </sheetData>
  <mergeCells count="32">
    <mergeCell ref="H26:H27"/>
    <mergeCell ref="I26:I27"/>
    <mergeCell ref="J26:J27"/>
    <mergeCell ref="B11:K11"/>
    <mergeCell ref="B23:K23"/>
    <mergeCell ref="D15:D16"/>
    <mergeCell ref="E15:E16"/>
    <mergeCell ref="F15:F16"/>
    <mergeCell ref="G15:G16"/>
    <mergeCell ref="B34:K34"/>
    <mergeCell ref="H15:H16"/>
    <mergeCell ref="I15:I16"/>
    <mergeCell ref="J15:J16"/>
    <mergeCell ref="K3:K4"/>
    <mergeCell ref="B26:B27"/>
    <mergeCell ref="C26:C27"/>
    <mergeCell ref="D26:D27"/>
    <mergeCell ref="E26:E27"/>
    <mergeCell ref="F26:F27"/>
    <mergeCell ref="G26:G27"/>
    <mergeCell ref="H3:H4"/>
    <mergeCell ref="I3:I4"/>
    <mergeCell ref="J3:J4"/>
    <mergeCell ref="B15:B16"/>
    <mergeCell ref="C15:C16"/>
    <mergeCell ref="B1:L1"/>
    <mergeCell ref="G3:G4"/>
    <mergeCell ref="B3:B4"/>
    <mergeCell ref="C3:C4"/>
    <mergeCell ref="D3:D4"/>
    <mergeCell ref="E3:E4"/>
    <mergeCell ref="F3:F4"/>
  </mergeCells>
  <conditionalFormatting sqref="B17:J22 B24:J24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1BC39-8376-4548-B976-AFDBC714D513}">
  <dimension ref="A1:AC192"/>
  <sheetViews>
    <sheetView zoomScaleNormal="100" workbookViewId="0">
      <selection activeCell="E15" sqref="E15"/>
    </sheetView>
  </sheetViews>
  <sheetFormatPr defaultColWidth="9.140625" defaultRowHeight="15" x14ac:dyDescent="0.25"/>
  <cols>
    <col min="1" max="1" width="68.7109375" bestFit="1" customWidth="1"/>
    <col min="2" max="2" width="40.85546875" customWidth="1"/>
    <col min="3" max="29" width="9.140625" style="299"/>
  </cols>
  <sheetData>
    <row r="1" spans="1:12" s="299" customFormat="1" ht="33.75" x14ac:dyDescent="0.5">
      <c r="A1" s="342" t="s">
        <v>542</v>
      </c>
      <c r="B1" s="395" t="s">
        <v>642</v>
      </c>
      <c r="C1" s="395"/>
      <c r="D1" s="395"/>
      <c r="E1" s="395"/>
      <c r="F1" s="395"/>
      <c r="G1" s="395"/>
      <c r="H1" s="395"/>
      <c r="I1" s="395"/>
      <c r="J1" s="395"/>
      <c r="K1" s="395"/>
      <c r="L1" s="395"/>
    </row>
    <row r="2" spans="1:12" ht="15.75" x14ac:dyDescent="0.25">
      <c r="A2" s="397" t="s">
        <v>561</v>
      </c>
      <c r="B2" s="398"/>
    </row>
    <row r="3" spans="1:12" ht="15.75" thickBot="1" x14ac:dyDescent="0.3">
      <c r="A3" s="300"/>
      <c r="B3" s="300"/>
    </row>
    <row r="4" spans="1:12" ht="16.5" thickTop="1" thickBot="1" x14ac:dyDescent="0.3">
      <c r="A4" s="301" t="s">
        <v>565</v>
      </c>
      <c r="B4" s="301" t="s">
        <v>566</v>
      </c>
    </row>
    <row r="5" spans="1:12" ht="15.75" thickTop="1" x14ac:dyDescent="0.25">
      <c r="A5" s="399" t="s">
        <v>567</v>
      </c>
      <c r="B5" s="399"/>
      <c r="C5" s="302"/>
    </row>
    <row r="6" spans="1:12" ht="17.25" x14ac:dyDescent="0.25">
      <c r="A6" s="303" t="s">
        <v>568</v>
      </c>
      <c r="B6" s="350">
        <v>0</v>
      </c>
    </row>
    <row r="7" spans="1:12" ht="17.25" x14ac:dyDescent="0.25">
      <c r="A7" s="304" t="s">
        <v>569</v>
      </c>
      <c r="B7" s="350">
        <v>0</v>
      </c>
    </row>
    <row r="8" spans="1:12" ht="17.25" x14ac:dyDescent="0.25">
      <c r="A8" s="304" t="s">
        <v>570</v>
      </c>
      <c r="B8" s="350">
        <v>0</v>
      </c>
    </row>
    <row r="9" spans="1:12" x14ac:dyDescent="0.25">
      <c r="A9" s="305" t="s">
        <v>571</v>
      </c>
      <c r="B9" s="306"/>
    </row>
    <row r="10" spans="1:12" ht="17.25" x14ac:dyDescent="0.25">
      <c r="A10" s="307" t="s">
        <v>568</v>
      </c>
      <c r="B10" s="351">
        <v>0</v>
      </c>
    </row>
    <row r="11" spans="1:12" ht="17.25" x14ac:dyDescent="0.25">
      <c r="A11" s="303" t="s">
        <v>569</v>
      </c>
      <c r="B11" s="352">
        <v>0</v>
      </c>
    </row>
    <row r="12" spans="1:12" ht="17.25" x14ac:dyDescent="0.25">
      <c r="A12" s="307" t="s">
        <v>570</v>
      </c>
      <c r="B12" s="351">
        <v>0</v>
      </c>
    </row>
    <row r="13" spans="1:12" x14ac:dyDescent="0.25">
      <c r="A13" s="305" t="s">
        <v>572</v>
      </c>
      <c r="B13" s="308"/>
    </row>
    <row r="14" spans="1:12" ht="17.25" x14ac:dyDescent="0.25">
      <c r="A14" s="307" t="s">
        <v>568</v>
      </c>
      <c r="B14" s="351">
        <v>0</v>
      </c>
    </row>
    <row r="15" spans="1:12" ht="17.25" x14ac:dyDescent="0.25">
      <c r="A15" s="303" t="s">
        <v>569</v>
      </c>
      <c r="B15" s="352">
        <v>0</v>
      </c>
    </row>
    <row r="16" spans="1:12" ht="17.25" x14ac:dyDescent="0.25">
      <c r="A16" s="307" t="s">
        <v>570</v>
      </c>
      <c r="B16" s="351">
        <v>0</v>
      </c>
    </row>
    <row r="17" spans="1:2" x14ac:dyDescent="0.25">
      <c r="A17" s="400" t="s">
        <v>573</v>
      </c>
      <c r="B17" s="401"/>
    </row>
    <row r="18" spans="1:2" x14ac:dyDescent="0.25">
      <c r="A18" s="303" t="s">
        <v>574</v>
      </c>
      <c r="B18" s="352">
        <v>0</v>
      </c>
    </row>
    <row r="19" spans="1:2" x14ac:dyDescent="0.25">
      <c r="A19" s="307" t="s">
        <v>575</v>
      </c>
      <c r="B19" s="351">
        <v>0</v>
      </c>
    </row>
    <row r="20" spans="1:2" x14ac:dyDescent="0.25">
      <c r="A20" s="303" t="s">
        <v>576</v>
      </c>
      <c r="B20" s="353">
        <v>0</v>
      </c>
    </row>
    <row r="21" spans="1:2" x14ac:dyDescent="0.25">
      <c r="A21" s="400" t="s">
        <v>577</v>
      </c>
      <c r="B21" s="401"/>
    </row>
    <row r="22" spans="1:2" x14ac:dyDescent="0.25">
      <c r="A22" s="303" t="s">
        <v>574</v>
      </c>
      <c r="B22" s="351">
        <v>0</v>
      </c>
    </row>
    <row r="23" spans="1:2" x14ac:dyDescent="0.25">
      <c r="A23" s="310" t="s">
        <v>575</v>
      </c>
      <c r="B23" s="351">
        <v>0</v>
      </c>
    </row>
    <row r="24" spans="1:2" x14ac:dyDescent="0.25">
      <c r="A24" s="304" t="s">
        <v>576</v>
      </c>
      <c r="B24" s="353">
        <v>0</v>
      </c>
    </row>
    <row r="25" spans="1:2" x14ac:dyDescent="0.25">
      <c r="A25" s="400" t="s">
        <v>578</v>
      </c>
      <c r="B25" s="401"/>
    </row>
    <row r="26" spans="1:2" x14ac:dyDescent="0.25">
      <c r="A26" s="303" t="s">
        <v>574</v>
      </c>
      <c r="B26" s="352">
        <v>0</v>
      </c>
    </row>
    <row r="27" spans="1:2" x14ac:dyDescent="0.25">
      <c r="A27" s="304" t="s">
        <v>575</v>
      </c>
      <c r="B27" s="354">
        <v>0</v>
      </c>
    </row>
    <row r="28" spans="1:2" x14ac:dyDescent="0.25">
      <c r="A28" s="304" t="s">
        <v>576</v>
      </c>
      <c r="B28" s="351">
        <v>0</v>
      </c>
    </row>
    <row r="29" spans="1:2" x14ac:dyDescent="0.25">
      <c r="A29" s="400" t="s">
        <v>579</v>
      </c>
      <c r="B29" s="402"/>
    </row>
    <row r="30" spans="1:2" x14ac:dyDescent="0.25">
      <c r="A30" s="303" t="s">
        <v>574</v>
      </c>
      <c r="B30" s="355">
        <v>0</v>
      </c>
    </row>
    <row r="31" spans="1:2" x14ac:dyDescent="0.25">
      <c r="A31" s="307" t="s">
        <v>575</v>
      </c>
      <c r="B31" s="351">
        <v>0</v>
      </c>
    </row>
    <row r="32" spans="1:2" x14ac:dyDescent="0.25">
      <c r="A32" s="303" t="s">
        <v>576</v>
      </c>
      <c r="B32" s="351">
        <v>0</v>
      </c>
    </row>
    <row r="33" spans="1:3" x14ac:dyDescent="0.25">
      <c r="A33" s="309" t="s">
        <v>580</v>
      </c>
      <c r="B33" s="311"/>
    </row>
    <row r="34" spans="1:3" x14ac:dyDescent="0.25">
      <c r="A34" s="303" t="s">
        <v>574</v>
      </c>
      <c r="B34" s="351">
        <v>0</v>
      </c>
    </row>
    <row r="35" spans="1:3" x14ac:dyDescent="0.25">
      <c r="A35" s="304" t="s">
        <v>575</v>
      </c>
      <c r="B35" s="351">
        <v>0</v>
      </c>
    </row>
    <row r="36" spans="1:3" x14ac:dyDescent="0.25">
      <c r="A36" s="304" t="s">
        <v>576</v>
      </c>
      <c r="B36" s="356">
        <v>0</v>
      </c>
    </row>
    <row r="37" spans="1:3" x14ac:dyDescent="0.25">
      <c r="A37" s="403" t="s">
        <v>581</v>
      </c>
      <c r="B37" s="404"/>
    </row>
    <row r="38" spans="1:3" x14ac:dyDescent="0.25">
      <c r="A38" s="310" t="s">
        <v>574</v>
      </c>
      <c r="B38" s="356">
        <v>0</v>
      </c>
    </row>
    <row r="39" spans="1:3" x14ac:dyDescent="0.25">
      <c r="A39" s="310" t="s">
        <v>575</v>
      </c>
      <c r="B39" s="357">
        <v>0</v>
      </c>
    </row>
    <row r="40" spans="1:3" ht="15.75" thickBot="1" x14ac:dyDescent="0.3">
      <c r="A40" s="304" t="s">
        <v>576</v>
      </c>
      <c r="B40" s="358">
        <v>0</v>
      </c>
    </row>
    <row r="41" spans="1:3" ht="15.75" thickTop="1" x14ac:dyDescent="0.25">
      <c r="A41" s="405" t="s">
        <v>582</v>
      </c>
      <c r="B41" s="406"/>
    </row>
    <row r="42" spans="1:3" x14ac:dyDescent="0.25">
      <c r="A42" s="312" t="s">
        <v>583</v>
      </c>
      <c r="B42" s="359">
        <v>0</v>
      </c>
    </row>
    <row r="43" spans="1:3" x14ac:dyDescent="0.25">
      <c r="A43" s="400" t="s">
        <v>584</v>
      </c>
      <c r="B43" s="402"/>
    </row>
    <row r="44" spans="1:3" x14ac:dyDescent="0.25">
      <c r="A44" s="303" t="s">
        <v>585</v>
      </c>
      <c r="B44" s="360">
        <v>0</v>
      </c>
      <c r="C44" s="302"/>
    </row>
    <row r="45" spans="1:3" x14ac:dyDescent="0.25">
      <c r="A45" s="304" t="s">
        <v>586</v>
      </c>
      <c r="B45" s="360">
        <v>0</v>
      </c>
      <c r="C45" s="302"/>
    </row>
    <row r="46" spans="1:3" x14ac:dyDescent="0.25">
      <c r="A46" s="304" t="s">
        <v>587</v>
      </c>
      <c r="B46" s="360">
        <v>0</v>
      </c>
      <c r="C46" s="302"/>
    </row>
    <row r="47" spans="1:3" ht="15.75" thickBot="1" x14ac:dyDescent="0.3">
      <c r="A47" s="313"/>
      <c r="B47" s="314"/>
    </row>
    <row r="48" spans="1:3" ht="16.5" thickTop="1" thickBot="1" x14ac:dyDescent="0.3">
      <c r="A48" s="301" t="s">
        <v>588</v>
      </c>
      <c r="B48" s="315" t="s">
        <v>589</v>
      </c>
    </row>
    <row r="49" spans="1:3" ht="15.75" thickTop="1" x14ac:dyDescent="0.25">
      <c r="A49" s="316" t="s">
        <v>590</v>
      </c>
      <c r="B49" s="361">
        <v>0</v>
      </c>
    </row>
    <row r="50" spans="1:3" x14ac:dyDescent="0.25">
      <c r="A50" s="317" t="s">
        <v>591</v>
      </c>
      <c r="B50" s="362">
        <v>0</v>
      </c>
    </row>
    <row r="51" spans="1:3" x14ac:dyDescent="0.25">
      <c r="A51" s="318" t="s">
        <v>592</v>
      </c>
      <c r="B51" s="362">
        <v>0</v>
      </c>
    </row>
    <row r="52" spans="1:3" x14ac:dyDescent="0.25">
      <c r="A52" s="318" t="s">
        <v>593</v>
      </c>
      <c r="B52" s="362">
        <v>0</v>
      </c>
    </row>
    <row r="53" spans="1:3" s="299" customFormat="1" x14ac:dyDescent="0.25">
      <c r="A53" s="319"/>
      <c r="B53" s="320"/>
    </row>
    <row r="54" spans="1:3" s="299" customFormat="1" x14ac:dyDescent="0.25">
      <c r="A54" s="321" t="s">
        <v>594</v>
      </c>
      <c r="B54" s="322" t="s">
        <v>595</v>
      </c>
      <c r="C54" s="323" t="s">
        <v>596</v>
      </c>
    </row>
    <row r="55" spans="1:3" s="299" customFormat="1" x14ac:dyDescent="0.25">
      <c r="A55" s="324" t="s">
        <v>597</v>
      </c>
      <c r="B55" s="325">
        <v>0</v>
      </c>
      <c r="C55" s="351">
        <v>0</v>
      </c>
    </row>
    <row r="56" spans="1:3" s="299" customFormat="1" x14ac:dyDescent="0.25">
      <c r="A56" s="324" t="s">
        <v>598</v>
      </c>
      <c r="B56" s="325">
        <v>0</v>
      </c>
      <c r="C56" s="351">
        <v>0</v>
      </c>
    </row>
    <row r="57" spans="1:3" s="299" customFormat="1" x14ac:dyDescent="0.25">
      <c r="A57" s="326" t="s">
        <v>599</v>
      </c>
      <c r="B57" s="325"/>
      <c r="C57" s="351">
        <v>0</v>
      </c>
    </row>
    <row r="58" spans="1:3" s="299" customFormat="1" x14ac:dyDescent="0.25">
      <c r="A58" s="327" t="s">
        <v>600</v>
      </c>
      <c r="B58" s="325">
        <v>0</v>
      </c>
      <c r="C58" s="351">
        <v>0</v>
      </c>
    </row>
    <row r="59" spans="1:3" s="299" customFormat="1" x14ac:dyDescent="0.25">
      <c r="A59" s="327" t="s">
        <v>601</v>
      </c>
      <c r="B59" s="325">
        <v>0</v>
      </c>
      <c r="C59" s="351">
        <v>0</v>
      </c>
    </row>
    <row r="60" spans="1:3" s="299" customFormat="1" x14ac:dyDescent="0.25">
      <c r="A60" s="328" t="s">
        <v>602</v>
      </c>
      <c r="B60" s="325">
        <v>0</v>
      </c>
      <c r="C60" s="351">
        <v>0</v>
      </c>
    </row>
    <row r="61" spans="1:3" s="299" customFormat="1" x14ac:dyDescent="0.25">
      <c r="A61" s="328" t="s">
        <v>603</v>
      </c>
      <c r="B61" s="325">
        <v>0</v>
      </c>
      <c r="C61" s="351">
        <v>0</v>
      </c>
    </row>
    <row r="62" spans="1:3" s="299" customFormat="1" x14ac:dyDescent="0.25">
      <c r="A62" s="328" t="s">
        <v>604</v>
      </c>
      <c r="B62" s="325">
        <v>0</v>
      </c>
      <c r="C62" s="351">
        <v>0</v>
      </c>
    </row>
    <row r="63" spans="1:3" s="299" customFormat="1" x14ac:dyDescent="0.25">
      <c r="A63" s="329" t="s">
        <v>605</v>
      </c>
      <c r="B63" s="325"/>
      <c r="C63" s="351">
        <v>0</v>
      </c>
    </row>
    <row r="64" spans="1:3" s="299" customFormat="1" x14ac:dyDescent="0.25">
      <c r="A64" s="328" t="s">
        <v>606</v>
      </c>
      <c r="B64" s="325">
        <v>0</v>
      </c>
      <c r="C64" s="351">
        <v>0</v>
      </c>
    </row>
    <row r="65" spans="1:3" s="299" customFormat="1" x14ac:dyDescent="0.25">
      <c r="A65" s="328" t="s">
        <v>607</v>
      </c>
      <c r="B65" s="325">
        <v>0</v>
      </c>
      <c r="C65" s="351">
        <v>0</v>
      </c>
    </row>
    <row r="66" spans="1:3" s="299" customFormat="1" x14ac:dyDescent="0.25">
      <c r="A66" s="328" t="s">
        <v>608</v>
      </c>
      <c r="B66" s="325">
        <v>0</v>
      </c>
      <c r="C66" s="351">
        <v>0</v>
      </c>
    </row>
    <row r="67" spans="1:3" s="299" customFormat="1" x14ac:dyDescent="0.25">
      <c r="A67" s="329" t="s">
        <v>609</v>
      </c>
      <c r="B67" s="325"/>
      <c r="C67" s="351">
        <v>0</v>
      </c>
    </row>
    <row r="68" spans="1:3" s="299" customFormat="1" x14ac:dyDescent="0.25">
      <c r="A68" s="328" t="s">
        <v>610</v>
      </c>
      <c r="B68" s="325">
        <v>0</v>
      </c>
      <c r="C68" s="351">
        <v>0</v>
      </c>
    </row>
    <row r="69" spans="1:3" s="299" customFormat="1" x14ac:dyDescent="0.25">
      <c r="A69" s="328" t="s">
        <v>611</v>
      </c>
      <c r="B69" s="325">
        <v>0</v>
      </c>
      <c r="C69" s="351">
        <v>0</v>
      </c>
    </row>
    <row r="70" spans="1:3" s="299" customFormat="1" x14ac:dyDescent="0.25">
      <c r="A70" s="329" t="s">
        <v>612</v>
      </c>
      <c r="B70" s="325"/>
      <c r="C70" s="351">
        <v>0</v>
      </c>
    </row>
    <row r="71" spans="1:3" s="299" customFormat="1" x14ac:dyDescent="0.25">
      <c r="A71" s="328" t="s">
        <v>613</v>
      </c>
      <c r="B71" s="325">
        <v>0</v>
      </c>
      <c r="C71" s="351">
        <v>0</v>
      </c>
    </row>
    <row r="72" spans="1:3" s="299" customFormat="1" ht="15.75" thickBot="1" x14ac:dyDescent="0.3">
      <c r="A72" s="330" t="s">
        <v>614</v>
      </c>
      <c r="B72" s="331">
        <v>0</v>
      </c>
      <c r="C72" s="354">
        <v>0</v>
      </c>
    </row>
    <row r="73" spans="1:3" s="299" customFormat="1" ht="15.75" thickBot="1" x14ac:dyDescent="0.3">
      <c r="A73" s="332" t="s">
        <v>615</v>
      </c>
      <c r="B73" s="333"/>
      <c r="C73" s="363">
        <v>0</v>
      </c>
    </row>
    <row r="74" spans="1:3" s="299" customFormat="1" x14ac:dyDescent="0.25">
      <c r="A74" s="334" t="s">
        <v>616</v>
      </c>
      <c r="B74" s="335">
        <v>0</v>
      </c>
      <c r="C74" s="353">
        <v>0</v>
      </c>
    </row>
    <row r="75" spans="1:3" s="299" customFormat="1" x14ac:dyDescent="0.25">
      <c r="A75" s="328" t="s">
        <v>617</v>
      </c>
      <c r="B75" s="325">
        <v>0</v>
      </c>
      <c r="C75" s="351">
        <v>0</v>
      </c>
    </row>
    <row r="76" spans="1:3" s="299" customFormat="1" x14ac:dyDescent="0.25">
      <c r="A76" s="328" t="s">
        <v>618</v>
      </c>
      <c r="B76" s="325">
        <v>0</v>
      </c>
      <c r="C76" s="351">
        <v>0</v>
      </c>
    </row>
    <row r="77" spans="1:3" s="299" customFormat="1" x14ac:dyDescent="0.25">
      <c r="A77" s="328" t="s">
        <v>619</v>
      </c>
      <c r="B77" s="325">
        <v>0</v>
      </c>
      <c r="C77" s="351">
        <v>0</v>
      </c>
    </row>
    <row r="78" spans="1:3" s="299" customFormat="1" x14ac:dyDescent="0.25">
      <c r="A78" s="319"/>
      <c r="B78" s="320"/>
    </row>
    <row r="79" spans="1:3" s="299" customFormat="1" x14ac:dyDescent="0.25">
      <c r="A79" s="336"/>
      <c r="B79" s="320"/>
    </row>
    <row r="80" spans="1:3" s="299" customFormat="1" x14ac:dyDescent="0.25">
      <c r="A80" s="319"/>
      <c r="B80" s="320"/>
    </row>
    <row r="81" spans="1:2" s="299" customFormat="1" x14ac:dyDescent="0.25">
      <c r="A81" s="396"/>
      <c r="B81" s="396"/>
    </row>
    <row r="82" spans="1:2" s="299" customFormat="1" x14ac:dyDescent="0.25">
      <c r="A82" s="337"/>
      <c r="B82" s="320"/>
    </row>
    <row r="83" spans="1:2" s="299" customFormat="1" x14ac:dyDescent="0.25">
      <c r="A83" s="319"/>
      <c r="B83" s="320"/>
    </row>
    <row r="84" spans="1:2" s="299" customFormat="1" x14ac:dyDescent="0.25">
      <c r="A84" s="319"/>
      <c r="B84" s="320"/>
    </row>
    <row r="85" spans="1:2" s="299" customFormat="1" x14ac:dyDescent="0.25">
      <c r="A85" s="319"/>
      <c r="B85" s="320"/>
    </row>
    <row r="86" spans="1:2" s="299" customFormat="1" x14ac:dyDescent="0.25">
      <c r="A86" s="337"/>
      <c r="B86" s="320"/>
    </row>
    <row r="87" spans="1:2" s="299" customFormat="1" x14ac:dyDescent="0.25">
      <c r="A87" s="319"/>
      <c r="B87" s="320"/>
    </row>
    <row r="88" spans="1:2" s="299" customFormat="1" x14ac:dyDescent="0.25">
      <c r="A88" s="319"/>
      <c r="B88" s="320"/>
    </row>
    <row r="89" spans="1:2" s="299" customFormat="1" x14ac:dyDescent="0.25">
      <c r="A89" s="319"/>
      <c r="B89" s="320"/>
    </row>
    <row r="90" spans="1:2" s="299" customFormat="1" x14ac:dyDescent="0.25">
      <c r="A90" s="396"/>
      <c r="B90" s="396"/>
    </row>
    <row r="91" spans="1:2" s="299" customFormat="1" x14ac:dyDescent="0.25">
      <c r="A91" s="319"/>
      <c r="B91" s="320"/>
    </row>
    <row r="92" spans="1:2" s="299" customFormat="1" x14ac:dyDescent="0.25">
      <c r="A92" s="319"/>
      <c r="B92" s="320"/>
    </row>
    <row r="93" spans="1:2" s="299" customFormat="1" x14ac:dyDescent="0.25">
      <c r="A93" s="319"/>
      <c r="B93" s="320"/>
    </row>
    <row r="94" spans="1:2" s="299" customFormat="1" x14ac:dyDescent="0.25">
      <c r="A94" s="396"/>
      <c r="B94" s="396"/>
    </row>
    <row r="95" spans="1:2" s="299" customFormat="1" x14ac:dyDescent="0.25">
      <c r="A95" s="337"/>
      <c r="B95" s="320"/>
    </row>
    <row r="96" spans="1:2" s="299" customFormat="1" x14ac:dyDescent="0.25">
      <c r="A96" s="319"/>
      <c r="B96" s="320"/>
    </row>
    <row r="97" spans="1:2" s="299" customFormat="1" x14ac:dyDescent="0.25">
      <c r="A97" s="319"/>
      <c r="B97" s="320"/>
    </row>
    <row r="98" spans="1:2" s="299" customFormat="1" x14ac:dyDescent="0.25">
      <c r="A98" s="319"/>
      <c r="B98" s="320"/>
    </row>
    <row r="99" spans="1:2" s="299" customFormat="1" x14ac:dyDescent="0.25">
      <c r="A99" s="337"/>
      <c r="B99" s="320"/>
    </row>
    <row r="100" spans="1:2" s="299" customFormat="1" x14ac:dyDescent="0.25">
      <c r="A100" s="319"/>
      <c r="B100" s="320"/>
    </row>
    <row r="101" spans="1:2" s="299" customFormat="1" x14ac:dyDescent="0.25">
      <c r="A101" s="319"/>
      <c r="B101" s="320"/>
    </row>
    <row r="102" spans="1:2" s="299" customFormat="1" x14ac:dyDescent="0.25">
      <c r="A102" s="319"/>
      <c r="B102" s="320"/>
    </row>
    <row r="103" spans="1:2" s="299" customFormat="1" x14ac:dyDescent="0.25">
      <c r="A103" s="396"/>
      <c r="B103" s="396"/>
    </row>
    <row r="104" spans="1:2" s="299" customFormat="1" x14ac:dyDescent="0.25">
      <c r="A104" s="319"/>
      <c r="B104" s="320"/>
    </row>
    <row r="105" spans="1:2" s="299" customFormat="1" x14ac:dyDescent="0.25">
      <c r="A105" s="319"/>
      <c r="B105" s="320"/>
    </row>
    <row r="106" spans="1:2" s="299" customFormat="1" x14ac:dyDescent="0.25">
      <c r="A106" s="319"/>
      <c r="B106" s="320"/>
    </row>
    <row r="107" spans="1:2" s="299" customFormat="1" x14ac:dyDescent="0.25">
      <c r="A107" s="396"/>
      <c r="B107" s="396"/>
    </row>
    <row r="108" spans="1:2" s="299" customFormat="1" x14ac:dyDescent="0.25">
      <c r="A108" s="319"/>
      <c r="B108" s="320"/>
    </row>
    <row r="109" spans="1:2" s="299" customFormat="1" x14ac:dyDescent="0.25">
      <c r="A109" s="319"/>
      <c r="B109" s="320"/>
    </row>
    <row r="110" spans="1:2" s="299" customFormat="1" x14ac:dyDescent="0.25">
      <c r="A110" s="319"/>
      <c r="B110" s="320"/>
    </row>
    <row r="111" spans="1:2" s="299" customFormat="1" x14ac:dyDescent="0.25">
      <c r="A111" s="396"/>
      <c r="B111" s="396"/>
    </row>
    <row r="112" spans="1:2" s="299" customFormat="1" x14ac:dyDescent="0.25">
      <c r="A112" s="337"/>
      <c r="B112" s="320"/>
    </row>
    <row r="113" spans="1:2" s="299" customFormat="1" x14ac:dyDescent="0.25">
      <c r="A113" s="319"/>
      <c r="B113" s="320"/>
    </row>
    <row r="114" spans="1:2" s="299" customFormat="1" x14ac:dyDescent="0.25">
      <c r="A114" s="319"/>
      <c r="B114" s="320"/>
    </row>
    <row r="115" spans="1:2" s="299" customFormat="1" x14ac:dyDescent="0.25">
      <c r="A115" s="337"/>
      <c r="B115" s="320"/>
    </row>
    <row r="116" spans="1:2" s="299" customFormat="1" x14ac:dyDescent="0.25">
      <c r="A116" s="319"/>
      <c r="B116" s="320"/>
    </row>
    <row r="117" spans="1:2" s="299" customFormat="1" x14ac:dyDescent="0.25">
      <c r="A117" s="319"/>
      <c r="B117" s="320"/>
    </row>
    <row r="118" spans="1:2" s="299" customFormat="1" x14ac:dyDescent="0.25">
      <c r="A118" s="337"/>
      <c r="B118" s="320"/>
    </row>
    <row r="119" spans="1:2" s="299" customFormat="1" x14ac:dyDescent="0.25">
      <c r="A119" s="319"/>
      <c r="B119" s="320"/>
    </row>
    <row r="120" spans="1:2" s="299" customFormat="1" x14ac:dyDescent="0.25">
      <c r="A120" s="319"/>
      <c r="B120" s="320"/>
    </row>
    <row r="121" spans="1:2" s="299" customFormat="1" x14ac:dyDescent="0.25">
      <c r="A121" s="337"/>
      <c r="B121" s="320"/>
    </row>
    <row r="122" spans="1:2" s="299" customFormat="1" x14ac:dyDescent="0.25">
      <c r="A122" s="319"/>
      <c r="B122" s="320"/>
    </row>
    <row r="123" spans="1:2" s="299" customFormat="1" x14ac:dyDescent="0.25">
      <c r="A123" s="319"/>
      <c r="B123" s="320"/>
    </row>
    <row r="124" spans="1:2" s="299" customFormat="1" x14ac:dyDescent="0.25">
      <c r="A124" s="319"/>
      <c r="B124" s="320"/>
    </row>
    <row r="125" spans="1:2" s="299" customFormat="1" x14ac:dyDescent="0.25">
      <c r="A125" s="396"/>
      <c r="B125" s="396"/>
    </row>
    <row r="126" spans="1:2" s="299" customFormat="1" x14ac:dyDescent="0.25">
      <c r="A126" s="319"/>
      <c r="B126" s="320"/>
    </row>
    <row r="127" spans="1:2" s="299" customFormat="1" x14ac:dyDescent="0.25">
      <c r="A127" s="319"/>
      <c r="B127" s="320"/>
    </row>
    <row r="128" spans="1:2" s="299" customFormat="1" x14ac:dyDescent="0.25">
      <c r="A128" s="319"/>
      <c r="B128" s="320"/>
    </row>
    <row r="129" spans="1:2" s="299" customFormat="1" x14ac:dyDescent="0.25">
      <c r="A129" s="319"/>
      <c r="B129" s="320"/>
    </row>
    <row r="130" spans="1:2" s="299" customFormat="1" x14ac:dyDescent="0.25">
      <c r="A130" s="319"/>
      <c r="B130" s="320"/>
    </row>
    <row r="131" spans="1:2" s="299" customFormat="1" x14ac:dyDescent="0.25">
      <c r="A131" s="319"/>
      <c r="B131" s="320"/>
    </row>
    <row r="132" spans="1:2" s="299" customFormat="1" x14ac:dyDescent="0.25">
      <c r="A132" s="396"/>
      <c r="B132" s="396"/>
    </row>
    <row r="133" spans="1:2" s="299" customFormat="1" x14ac:dyDescent="0.25">
      <c r="A133" s="319"/>
      <c r="B133" s="320"/>
    </row>
    <row r="134" spans="1:2" s="299" customFormat="1" x14ac:dyDescent="0.25">
      <c r="A134" s="319"/>
      <c r="B134" s="320"/>
    </row>
    <row r="135" spans="1:2" s="299" customFormat="1" x14ac:dyDescent="0.25">
      <c r="A135" s="319"/>
      <c r="B135" s="320"/>
    </row>
    <row r="136" spans="1:2" s="299" customFormat="1" x14ac:dyDescent="0.25">
      <c r="A136" s="319"/>
      <c r="B136" s="320"/>
    </row>
    <row r="137" spans="1:2" s="299" customFormat="1" x14ac:dyDescent="0.25">
      <c r="A137" s="319"/>
      <c r="B137" s="320"/>
    </row>
    <row r="138" spans="1:2" s="299" customFormat="1" x14ac:dyDescent="0.25">
      <c r="A138" s="396"/>
      <c r="B138" s="396"/>
    </row>
    <row r="139" spans="1:2" s="299" customFormat="1" x14ac:dyDescent="0.25">
      <c r="A139" s="319"/>
      <c r="B139" s="320"/>
    </row>
    <row r="140" spans="1:2" s="299" customFormat="1" x14ac:dyDescent="0.25">
      <c r="A140" s="319"/>
      <c r="B140" s="320"/>
    </row>
    <row r="141" spans="1:2" s="299" customFormat="1" x14ac:dyDescent="0.25">
      <c r="A141" s="319"/>
      <c r="B141" s="320"/>
    </row>
    <row r="142" spans="1:2" s="299" customFormat="1" x14ac:dyDescent="0.25">
      <c r="A142" s="396"/>
      <c r="B142" s="396"/>
    </row>
    <row r="143" spans="1:2" s="299" customFormat="1" x14ac:dyDescent="0.25">
      <c r="A143" s="319"/>
      <c r="B143" s="320"/>
    </row>
    <row r="144" spans="1:2" s="299" customFormat="1" x14ac:dyDescent="0.25">
      <c r="A144" s="319"/>
      <c r="B144" s="320"/>
    </row>
    <row r="145" spans="1:2" s="299" customFormat="1" x14ac:dyDescent="0.25">
      <c r="A145" s="319"/>
      <c r="B145" s="320"/>
    </row>
    <row r="146" spans="1:2" s="299" customFormat="1" x14ac:dyDescent="0.25">
      <c r="A146" s="319"/>
      <c r="B146" s="320"/>
    </row>
    <row r="147" spans="1:2" s="299" customFormat="1" x14ac:dyDescent="0.25">
      <c r="A147" s="338"/>
      <c r="B147" s="338"/>
    </row>
    <row r="148" spans="1:2" s="299" customFormat="1" x14ac:dyDescent="0.25">
      <c r="A148" s="319"/>
      <c r="B148" s="320"/>
    </row>
    <row r="149" spans="1:2" s="299" customFormat="1" x14ac:dyDescent="0.25">
      <c r="A149" s="319"/>
      <c r="B149" s="320"/>
    </row>
    <row r="150" spans="1:2" s="299" customFormat="1" x14ac:dyDescent="0.25">
      <c r="A150" s="319"/>
      <c r="B150" s="320"/>
    </row>
    <row r="151" spans="1:2" s="299" customFormat="1" x14ac:dyDescent="0.25">
      <c r="A151" s="319"/>
      <c r="B151" s="320"/>
    </row>
    <row r="152" spans="1:2" s="299" customFormat="1" x14ac:dyDescent="0.25">
      <c r="A152" s="319"/>
      <c r="B152" s="320"/>
    </row>
    <row r="153" spans="1:2" s="299" customFormat="1" x14ac:dyDescent="0.25">
      <c r="A153" s="319"/>
      <c r="B153" s="320"/>
    </row>
    <row r="154" spans="1:2" s="299" customFormat="1" x14ac:dyDescent="0.25">
      <c r="A154" s="339"/>
      <c r="B154" s="340"/>
    </row>
    <row r="155" spans="1:2" s="299" customFormat="1" x14ac:dyDescent="0.25">
      <c r="A155" s="407"/>
      <c r="B155" s="407"/>
    </row>
    <row r="156" spans="1:2" s="299" customFormat="1" x14ac:dyDescent="0.25">
      <c r="A156" s="408"/>
      <c r="B156" s="408"/>
    </row>
    <row r="157" spans="1:2" s="299" customFormat="1" x14ac:dyDescent="0.25"/>
    <row r="158" spans="1:2" s="299" customFormat="1" x14ac:dyDescent="0.25"/>
    <row r="159" spans="1:2" s="299" customFormat="1" x14ac:dyDescent="0.25"/>
    <row r="160" spans="1:2" s="299" customFormat="1" x14ac:dyDescent="0.25"/>
    <row r="161" spans="1:2" s="299" customFormat="1" x14ac:dyDescent="0.25"/>
    <row r="162" spans="1:2" s="299" customFormat="1" x14ac:dyDescent="0.25"/>
    <row r="163" spans="1:2" s="299" customFormat="1" x14ac:dyDescent="0.25"/>
    <row r="164" spans="1:2" s="299" customFormat="1" x14ac:dyDescent="0.25"/>
    <row r="165" spans="1:2" s="299" customFormat="1" x14ac:dyDescent="0.25"/>
    <row r="166" spans="1:2" s="299" customFormat="1" x14ac:dyDescent="0.25"/>
    <row r="167" spans="1:2" s="299" customFormat="1" x14ac:dyDescent="0.25"/>
    <row r="168" spans="1:2" s="299" customFormat="1" x14ac:dyDescent="0.25"/>
    <row r="169" spans="1:2" x14ac:dyDescent="0.25">
      <c r="A169" s="299"/>
      <c r="B169" s="299"/>
    </row>
    <row r="170" spans="1:2" x14ac:dyDescent="0.25">
      <c r="A170" s="299"/>
      <c r="B170" s="299"/>
    </row>
    <row r="171" spans="1:2" x14ac:dyDescent="0.25">
      <c r="A171" s="299"/>
      <c r="B171" s="299"/>
    </row>
    <row r="172" spans="1:2" x14ac:dyDescent="0.25">
      <c r="A172" s="299"/>
      <c r="B172" s="299"/>
    </row>
    <row r="173" spans="1:2" x14ac:dyDescent="0.25">
      <c r="A173" s="299"/>
      <c r="B173" s="299"/>
    </row>
    <row r="174" spans="1:2" x14ac:dyDescent="0.25">
      <c r="A174" s="299"/>
      <c r="B174" s="299"/>
    </row>
    <row r="175" spans="1:2" x14ac:dyDescent="0.25">
      <c r="A175" s="299"/>
      <c r="B175" s="299"/>
    </row>
    <row r="176" spans="1:2" x14ac:dyDescent="0.25">
      <c r="A176" s="299"/>
      <c r="B176" s="299"/>
    </row>
    <row r="177" spans="1:2" x14ac:dyDescent="0.25">
      <c r="A177" s="299"/>
      <c r="B177" s="299"/>
    </row>
    <row r="178" spans="1:2" x14ac:dyDescent="0.25">
      <c r="A178" s="299"/>
      <c r="B178" s="299"/>
    </row>
    <row r="179" spans="1:2" x14ac:dyDescent="0.25">
      <c r="A179" s="299"/>
      <c r="B179" s="299"/>
    </row>
    <row r="180" spans="1:2" x14ac:dyDescent="0.25">
      <c r="A180" s="299"/>
      <c r="B180" s="299"/>
    </row>
    <row r="181" spans="1:2" x14ac:dyDescent="0.25">
      <c r="A181" s="299"/>
      <c r="B181" s="299"/>
    </row>
    <row r="182" spans="1:2" x14ac:dyDescent="0.25">
      <c r="A182" s="299"/>
      <c r="B182" s="299"/>
    </row>
    <row r="183" spans="1:2" x14ac:dyDescent="0.25">
      <c r="A183" s="299"/>
      <c r="B183" s="299"/>
    </row>
    <row r="184" spans="1:2" x14ac:dyDescent="0.25">
      <c r="A184" s="299"/>
      <c r="B184" s="299"/>
    </row>
    <row r="185" spans="1:2" x14ac:dyDescent="0.25">
      <c r="A185" s="299"/>
      <c r="B185" s="299"/>
    </row>
    <row r="186" spans="1:2" x14ac:dyDescent="0.25">
      <c r="A186" s="299"/>
      <c r="B186" s="299"/>
    </row>
    <row r="187" spans="1:2" x14ac:dyDescent="0.25">
      <c r="A187" s="299"/>
      <c r="B187" s="299"/>
    </row>
    <row r="188" spans="1:2" x14ac:dyDescent="0.25">
      <c r="A188" s="299"/>
      <c r="B188" s="299"/>
    </row>
    <row r="189" spans="1:2" x14ac:dyDescent="0.25">
      <c r="A189" s="299"/>
      <c r="B189" s="299"/>
    </row>
    <row r="190" spans="1:2" x14ac:dyDescent="0.25">
      <c r="A190" s="299"/>
      <c r="B190" s="299"/>
    </row>
    <row r="191" spans="1:2" x14ac:dyDescent="0.25">
      <c r="A191" s="299"/>
      <c r="B191" s="299"/>
    </row>
    <row r="192" spans="1:2" x14ac:dyDescent="0.25">
      <c r="A192" s="299"/>
      <c r="B192" s="299"/>
    </row>
  </sheetData>
  <sheetProtection selectLockedCells="1"/>
  <mergeCells count="22">
    <mergeCell ref="A138:B138"/>
    <mergeCell ref="A142:B142"/>
    <mergeCell ref="A155:B155"/>
    <mergeCell ref="A156:B156"/>
    <mergeCell ref="A94:B94"/>
    <mergeCell ref="A103:B103"/>
    <mergeCell ref="A107:B107"/>
    <mergeCell ref="A111:B111"/>
    <mergeCell ref="A125:B125"/>
    <mergeCell ref="A132:B132"/>
    <mergeCell ref="B1:L1"/>
    <mergeCell ref="A90:B90"/>
    <mergeCell ref="A2:B2"/>
    <mergeCell ref="A5:B5"/>
    <mergeCell ref="A17:B17"/>
    <mergeCell ref="A21:B21"/>
    <mergeCell ref="A25:B25"/>
    <mergeCell ref="A29:B29"/>
    <mergeCell ref="A37:B37"/>
    <mergeCell ref="A41:B41"/>
    <mergeCell ref="A43:B43"/>
    <mergeCell ref="A81:B8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04DE5-7AE5-43B3-8B83-8F891D2FAC35}">
  <dimension ref="A1:K22"/>
  <sheetViews>
    <sheetView zoomScale="85" zoomScaleNormal="85" workbookViewId="0">
      <selection activeCell="B22" sqref="B22"/>
    </sheetView>
  </sheetViews>
  <sheetFormatPr defaultColWidth="42.140625" defaultRowHeight="15" x14ac:dyDescent="0.25"/>
  <cols>
    <col min="1" max="1" width="64" style="298" bestFit="1" customWidth="1"/>
    <col min="2" max="2" width="18.85546875" style="298" customWidth="1"/>
    <col min="3" max="3" width="12" style="298" bestFit="1" customWidth="1"/>
    <col min="4" max="4" width="22.7109375" style="298" bestFit="1" customWidth="1"/>
    <col min="5" max="16384" width="42.140625" style="298"/>
  </cols>
  <sheetData>
    <row r="1" spans="1:11" s="342" customFormat="1" ht="34.5" thickBot="1" x14ac:dyDescent="0.55000000000000004">
      <c r="A1" s="342" t="s">
        <v>632</v>
      </c>
      <c r="B1" s="409" t="s">
        <v>642</v>
      </c>
      <c r="C1" s="409"/>
      <c r="D1" s="409"/>
      <c r="E1" s="409"/>
      <c r="F1" s="409"/>
      <c r="G1" s="409"/>
      <c r="H1" s="409"/>
      <c r="I1" s="409"/>
      <c r="J1" s="409"/>
      <c r="K1" s="409"/>
    </row>
    <row r="2" spans="1:11" x14ac:dyDescent="0.25">
      <c r="A2" s="372" t="s">
        <v>643</v>
      </c>
      <c r="B2" s="373" t="s">
        <v>560</v>
      </c>
      <c r="C2" s="373" t="s">
        <v>622</v>
      </c>
      <c r="D2" s="373" t="s">
        <v>628</v>
      </c>
      <c r="E2" s="374" t="s">
        <v>630</v>
      </c>
    </row>
    <row r="3" spans="1:11" x14ac:dyDescent="0.25">
      <c r="A3" s="375" t="s">
        <v>623</v>
      </c>
      <c r="B3" s="370">
        <v>22</v>
      </c>
      <c r="C3" s="370" t="s">
        <v>624</v>
      </c>
      <c r="D3" s="371">
        <v>0</v>
      </c>
      <c r="E3" s="376">
        <f>B3*12*D3</f>
        <v>0</v>
      </c>
    </row>
    <row r="4" spans="1:11" x14ac:dyDescent="0.25">
      <c r="A4" s="375" t="s">
        <v>629</v>
      </c>
      <c r="B4" s="370">
        <v>24</v>
      </c>
      <c r="C4" s="370" t="s">
        <v>624</v>
      </c>
      <c r="D4" s="371">
        <v>0</v>
      </c>
      <c r="E4" s="376">
        <f t="shared" ref="E4:E8" si="0">B4*12*D4</f>
        <v>0</v>
      </c>
    </row>
    <row r="5" spans="1:11" x14ac:dyDescent="0.25">
      <c r="A5" s="375" t="s">
        <v>625</v>
      </c>
      <c r="B5" s="370">
        <v>200</v>
      </c>
      <c r="C5" s="370" t="s">
        <v>624</v>
      </c>
      <c r="D5" s="371">
        <v>0</v>
      </c>
      <c r="E5" s="376">
        <f t="shared" si="0"/>
        <v>0</v>
      </c>
    </row>
    <row r="6" spans="1:11" x14ac:dyDescent="0.25">
      <c r="A6" s="375" t="s">
        <v>626</v>
      </c>
      <c r="B6" s="370">
        <v>380</v>
      </c>
      <c r="C6" s="370" t="s">
        <v>624</v>
      </c>
      <c r="D6" s="371">
        <v>0</v>
      </c>
      <c r="E6" s="376">
        <f t="shared" si="0"/>
        <v>0</v>
      </c>
    </row>
    <row r="7" spans="1:11" x14ac:dyDescent="0.25">
      <c r="A7" s="375" t="s">
        <v>627</v>
      </c>
      <c r="B7" s="370">
        <v>37</v>
      </c>
      <c r="C7" s="370" t="s">
        <v>639</v>
      </c>
      <c r="D7" s="371">
        <v>0</v>
      </c>
      <c r="E7" s="376">
        <f>B7*4*D7</f>
        <v>0</v>
      </c>
    </row>
    <row r="8" spans="1:11" x14ac:dyDescent="0.25">
      <c r="A8" s="377" t="s">
        <v>640</v>
      </c>
      <c r="B8" s="370">
        <v>60</v>
      </c>
      <c r="C8" s="370" t="s">
        <v>624</v>
      </c>
      <c r="D8" s="371">
        <v>0</v>
      </c>
      <c r="E8" s="376">
        <f t="shared" si="0"/>
        <v>0</v>
      </c>
    </row>
    <row r="9" spans="1:11" ht="15.75" thickBot="1" x14ac:dyDescent="0.3">
      <c r="A9" s="378" t="s">
        <v>641</v>
      </c>
      <c r="B9" s="379">
        <v>74</v>
      </c>
      <c r="C9" s="379" t="s">
        <v>639</v>
      </c>
      <c r="D9" s="380">
        <v>0</v>
      </c>
      <c r="E9" s="381">
        <f>B9*4*D9</f>
        <v>0</v>
      </c>
    </row>
    <row r="10" spans="1:11" ht="15.75" thickBot="1" x14ac:dyDescent="0.3">
      <c r="A10" s="341"/>
      <c r="B10"/>
      <c r="C10"/>
      <c r="D10" s="368" t="s">
        <v>652</v>
      </c>
      <c r="E10" s="369">
        <f>SUM(E3:E9)</f>
        <v>0</v>
      </c>
    </row>
    <row r="11" spans="1:11" s="388" customFormat="1" x14ac:dyDescent="0.25">
      <c r="A11" s="385" t="s">
        <v>650</v>
      </c>
      <c r="B11" s="386" t="s">
        <v>560</v>
      </c>
      <c r="C11" s="373" t="s">
        <v>622</v>
      </c>
      <c r="D11" s="386" t="s">
        <v>659</v>
      </c>
      <c r="E11" s="387"/>
    </row>
    <row r="12" spans="1:11" x14ac:dyDescent="0.25">
      <c r="A12" s="365" t="s">
        <v>644</v>
      </c>
      <c r="B12" s="364">
        <v>92</v>
      </c>
      <c r="C12" s="364" t="s">
        <v>653</v>
      </c>
      <c r="D12" s="371">
        <v>0</v>
      </c>
      <c r="E12" s="383">
        <f>B12*D12*12</f>
        <v>0</v>
      </c>
    </row>
    <row r="13" spans="1:11" x14ac:dyDescent="0.25">
      <c r="A13" s="365" t="s">
        <v>645</v>
      </c>
      <c r="B13" s="364">
        <v>60</v>
      </c>
      <c r="C13" s="364" t="s">
        <v>653</v>
      </c>
      <c r="D13" s="371">
        <v>0</v>
      </c>
      <c r="E13" s="383">
        <f t="shared" ref="E13:E18" si="1">B13*D13*12</f>
        <v>0</v>
      </c>
    </row>
    <row r="14" spans="1:11" x14ac:dyDescent="0.25">
      <c r="A14" s="365" t="s">
        <v>646</v>
      </c>
      <c r="B14" s="364">
        <v>58</v>
      </c>
      <c r="C14" s="364" t="s">
        <v>653</v>
      </c>
      <c r="D14" s="371">
        <v>0</v>
      </c>
      <c r="E14" s="383">
        <f t="shared" si="1"/>
        <v>0</v>
      </c>
    </row>
    <row r="15" spans="1:11" x14ac:dyDescent="0.25">
      <c r="A15" s="365" t="s">
        <v>647</v>
      </c>
      <c r="B15" s="364">
        <v>37</v>
      </c>
      <c r="C15" s="364" t="s">
        <v>653</v>
      </c>
      <c r="D15" s="371">
        <v>0</v>
      </c>
      <c r="E15" s="383">
        <f t="shared" si="1"/>
        <v>0</v>
      </c>
    </row>
    <row r="16" spans="1:11" x14ac:dyDescent="0.25">
      <c r="A16" s="365" t="s">
        <v>648</v>
      </c>
      <c r="B16" s="364">
        <v>35</v>
      </c>
      <c r="C16" s="364" t="s">
        <v>653</v>
      </c>
      <c r="D16" s="371">
        <v>0</v>
      </c>
      <c r="E16" s="383">
        <f t="shared" si="1"/>
        <v>0</v>
      </c>
    </row>
    <row r="17" spans="1:5" x14ac:dyDescent="0.25">
      <c r="A17" s="365" t="s">
        <v>651</v>
      </c>
      <c r="B17" s="364">
        <v>14</v>
      </c>
      <c r="C17" s="364" t="s">
        <v>653</v>
      </c>
      <c r="D17" s="371">
        <v>0</v>
      </c>
      <c r="E17" s="383">
        <f t="shared" si="1"/>
        <v>0</v>
      </c>
    </row>
    <row r="18" spans="1:5" ht="15.75" thickBot="1" x14ac:dyDescent="0.3">
      <c r="A18" s="366" t="s">
        <v>649</v>
      </c>
      <c r="B18" s="367">
        <v>13</v>
      </c>
      <c r="C18" s="364" t="s">
        <v>653</v>
      </c>
      <c r="D18" s="371">
        <v>0</v>
      </c>
      <c r="E18" s="383">
        <f t="shared" si="1"/>
        <v>0</v>
      </c>
    </row>
    <row r="19" spans="1:5" ht="15.75" thickBot="1" x14ac:dyDescent="0.3">
      <c r="D19" s="382" t="s">
        <v>655</v>
      </c>
      <c r="E19" s="384">
        <f>SUM(E12:E18)</f>
        <v>0</v>
      </c>
    </row>
    <row r="22" spans="1:5" x14ac:dyDescent="0.25">
      <c r="A22" s="298" t="s">
        <v>654</v>
      </c>
      <c r="B22" s="389">
        <f>E10+E19</f>
        <v>0</v>
      </c>
    </row>
  </sheetData>
  <mergeCells count="1">
    <mergeCell ref="B1:K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5CBBE-F92F-49EA-B3D0-E840A9C2D81B}">
  <dimension ref="A1:L11"/>
  <sheetViews>
    <sheetView workbookViewId="0">
      <selection activeCell="D29" sqref="D29"/>
    </sheetView>
  </sheetViews>
  <sheetFormatPr defaultRowHeight="15" x14ac:dyDescent="0.25"/>
  <cols>
    <col min="1" max="1" width="60.85546875" bestFit="1" customWidth="1"/>
    <col min="2" max="2" width="20.85546875" customWidth="1"/>
    <col min="3" max="3" width="28.85546875" customWidth="1"/>
    <col min="4" max="4" width="31.140625" customWidth="1"/>
    <col min="6" max="6" width="24.85546875" bestFit="1" customWidth="1"/>
  </cols>
  <sheetData>
    <row r="1" spans="1:12" ht="33.75" x14ac:dyDescent="0.5">
      <c r="A1" s="342" t="s">
        <v>633</v>
      </c>
      <c r="B1" s="409" t="s">
        <v>631</v>
      </c>
      <c r="C1" s="409"/>
      <c r="D1" s="409"/>
      <c r="E1" s="409"/>
      <c r="F1" s="409"/>
      <c r="G1" s="409"/>
      <c r="H1" s="409"/>
      <c r="I1" s="409"/>
      <c r="J1" s="409"/>
      <c r="K1" s="409"/>
      <c r="L1" s="409"/>
    </row>
    <row r="4" spans="1:12" s="13" customFormat="1" ht="11.25" x14ac:dyDescent="0.15">
      <c r="A4" s="138" t="s">
        <v>350</v>
      </c>
      <c r="B4" s="138" t="s">
        <v>351</v>
      </c>
      <c r="C4" s="346" t="s">
        <v>410</v>
      </c>
      <c r="D4" s="347" t="s">
        <v>411</v>
      </c>
    </row>
    <row r="5" spans="1:12" s="13" customFormat="1" ht="11.25" x14ac:dyDescent="0.15">
      <c r="A5" s="14" t="s">
        <v>352</v>
      </c>
      <c r="B5" s="15">
        <v>386</v>
      </c>
      <c r="C5" s="15">
        <v>1149</v>
      </c>
      <c r="D5" s="75">
        <v>1149</v>
      </c>
    </row>
    <row r="6" spans="1:12" s="13" customFormat="1" ht="11.25" x14ac:dyDescent="0.15">
      <c r="A6" s="14" t="s">
        <v>353</v>
      </c>
      <c r="B6" s="15">
        <v>538</v>
      </c>
      <c r="C6" s="15">
        <v>661</v>
      </c>
      <c r="D6" s="75">
        <v>652</v>
      </c>
    </row>
    <row r="7" spans="1:12" s="13" customFormat="1" ht="11.25" x14ac:dyDescent="0.15">
      <c r="A7" s="21" t="s">
        <v>357</v>
      </c>
      <c r="B7" s="77">
        <v>24</v>
      </c>
      <c r="C7" s="22">
        <v>75</v>
      </c>
      <c r="D7" s="75">
        <v>75</v>
      </c>
      <c r="F7" s="2" t="s">
        <v>634</v>
      </c>
    </row>
    <row r="8" spans="1:12" s="18" customFormat="1" ht="11.25" x14ac:dyDescent="0.15">
      <c r="A8" s="16" t="s">
        <v>355</v>
      </c>
      <c r="B8" s="17">
        <f>B5+B6+B7</f>
        <v>948</v>
      </c>
      <c r="C8" s="17">
        <f>SUM(C5:C7)</f>
        <v>1885</v>
      </c>
      <c r="D8" s="76">
        <f>SUM(D5:D7)</f>
        <v>1876</v>
      </c>
      <c r="E8" s="293"/>
      <c r="F8" s="349">
        <f>(B8*B11)+(C8*C11)+(D8*D11)</f>
        <v>0</v>
      </c>
    </row>
    <row r="10" spans="1:12" s="412" customFormat="1" ht="36.75" customHeight="1" x14ac:dyDescent="0.25">
      <c r="B10" s="413" t="s">
        <v>656</v>
      </c>
      <c r="C10" s="413" t="s">
        <v>657</v>
      </c>
      <c r="D10" s="413" t="s">
        <v>658</v>
      </c>
    </row>
    <row r="11" spans="1:12" x14ac:dyDescent="0.25">
      <c r="B11" s="348">
        <v>0</v>
      </c>
      <c r="C11" s="348">
        <v>0</v>
      </c>
      <c r="D11" s="348">
        <v>0</v>
      </c>
    </row>
  </sheetData>
  <mergeCells count="1">
    <mergeCell ref="B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showGridLines="0" zoomScaleNormal="100" zoomScalePageLayoutView="118" workbookViewId="0">
      <selection sqref="A1:XFD5"/>
    </sheetView>
  </sheetViews>
  <sheetFormatPr defaultColWidth="9.140625" defaultRowHeight="11.25" x14ac:dyDescent="0.15"/>
  <cols>
    <col min="1" max="1" width="13" style="13" customWidth="1"/>
    <col min="2" max="2" width="38.42578125" style="13" customWidth="1"/>
    <col min="3" max="3" width="12.42578125" style="13" customWidth="1"/>
    <col min="4" max="4" width="14.7109375" style="13" customWidth="1"/>
    <col min="5" max="5" width="13.140625" style="13" customWidth="1"/>
    <col min="6" max="6" width="14" style="13" bestFit="1" customWidth="1"/>
    <col min="7" max="9" width="9.140625" style="13"/>
    <col min="10" max="10" width="10" style="13" customWidth="1"/>
    <col min="11" max="16384" width="9.140625" style="13"/>
  </cols>
  <sheetData>
    <row r="1" spans="1:11" ht="22.5" x14ac:dyDescent="0.15">
      <c r="A1" s="72" t="s">
        <v>350</v>
      </c>
      <c r="B1" s="72" t="s">
        <v>341</v>
      </c>
      <c r="C1" s="72" t="s">
        <v>342</v>
      </c>
      <c r="D1" s="72" t="s">
        <v>351</v>
      </c>
      <c r="E1" s="73" t="s">
        <v>410</v>
      </c>
      <c r="F1" s="74" t="s">
        <v>411</v>
      </c>
    </row>
    <row r="2" spans="1:11" x14ac:dyDescent="0.15">
      <c r="A2" s="14" t="s">
        <v>352</v>
      </c>
      <c r="B2" s="15">
        <f>'Gebouw A'!O80+'Gebouw A'!O128+'Gebouw A'!O174</f>
        <v>669</v>
      </c>
      <c r="C2" s="15">
        <f>'Gebouw A'!P80+'Gebouw A'!P128+'Gebouw A'!P174</f>
        <v>5484.75</v>
      </c>
      <c r="D2" s="15">
        <v>386</v>
      </c>
      <c r="E2" s="15">
        <v>1149</v>
      </c>
      <c r="F2" s="75">
        <v>1149</v>
      </c>
    </row>
    <row r="3" spans="1:11" x14ac:dyDescent="0.15">
      <c r="A3" s="14" t="s">
        <v>353</v>
      </c>
      <c r="B3" s="15">
        <f>'Gebouw B'!O87+'Gebouw B'!O149+'Gebouw B'!O192</f>
        <v>1080</v>
      </c>
      <c r="C3" s="15">
        <f>'Gebouw B'!P87+'Gebouw B'!P149+'Gebouw B'!P192</f>
        <v>5886</v>
      </c>
      <c r="D3" s="15">
        <v>538</v>
      </c>
      <c r="E3" s="15">
        <v>661</v>
      </c>
      <c r="F3" s="75">
        <v>652</v>
      </c>
    </row>
    <row r="4" spans="1:11" x14ac:dyDescent="0.15">
      <c r="A4" s="21" t="s">
        <v>357</v>
      </c>
      <c r="B4" s="15">
        <f>'Gebouw D'!O47</f>
        <v>1.6</v>
      </c>
      <c r="C4" s="15">
        <f>'Gebouw D'!P47</f>
        <v>575.70000000000005</v>
      </c>
      <c r="D4" s="77">
        <v>24</v>
      </c>
      <c r="E4" s="22">
        <v>75</v>
      </c>
      <c r="F4" s="75">
        <v>75</v>
      </c>
    </row>
    <row r="5" spans="1:11" s="18" customFormat="1" x14ac:dyDescent="0.15">
      <c r="A5" s="16" t="s">
        <v>355</v>
      </c>
      <c r="B5" s="17">
        <f>SUM(B2:B4)</f>
        <v>1750.6</v>
      </c>
      <c r="C5" s="17">
        <f>SUM(C2:C4)</f>
        <v>11946.45</v>
      </c>
      <c r="D5" s="17">
        <f>D2+D3+D4</f>
        <v>948</v>
      </c>
      <c r="E5" s="17">
        <f>SUM(E2:E4)</f>
        <v>1885</v>
      </c>
      <c r="F5" s="76">
        <f>SUM(F2:F4)</f>
        <v>1876</v>
      </c>
      <c r="G5" s="293">
        <f>SUM(D5:F5)</f>
        <v>4709</v>
      </c>
    </row>
    <row r="6" spans="1:11" x14ac:dyDescent="0.15">
      <c r="C6" s="293"/>
    </row>
    <row r="7" spans="1:11" x14ac:dyDescent="0.15">
      <c r="A7" s="410" t="s">
        <v>412</v>
      </c>
      <c r="B7" s="411"/>
      <c r="C7" s="411"/>
      <c r="D7" s="411"/>
      <c r="E7" s="411"/>
      <c r="F7" s="411"/>
      <c r="G7" s="411"/>
    </row>
    <row r="12" spans="1:11" x14ac:dyDescent="0.15">
      <c r="A12" s="2" t="s">
        <v>541</v>
      </c>
    </row>
    <row r="13" spans="1:11" ht="22.5" x14ac:dyDescent="0.15">
      <c r="A13" s="280" t="s">
        <v>525</v>
      </c>
      <c r="B13" s="281" t="s">
        <v>1</v>
      </c>
      <c r="C13" s="281" t="s">
        <v>521</v>
      </c>
      <c r="D13" s="281" t="s">
        <v>526</v>
      </c>
      <c r="E13" s="281" t="s">
        <v>471</v>
      </c>
      <c r="F13" s="282" t="s">
        <v>93</v>
      </c>
      <c r="G13" s="281" t="s">
        <v>335</v>
      </c>
      <c r="H13" s="281" t="s">
        <v>385</v>
      </c>
      <c r="I13" s="281" t="s">
        <v>522</v>
      </c>
      <c r="J13" s="292" t="s">
        <v>539</v>
      </c>
      <c r="K13" s="281" t="s">
        <v>355</v>
      </c>
    </row>
    <row r="14" spans="1:11" x14ac:dyDescent="0.15">
      <c r="A14" s="279" t="s">
        <v>352</v>
      </c>
      <c r="B14" s="14">
        <f>SUM('Gebouw A'!E80,'Gebouw A'!E128,'Gebouw A'!E174)</f>
        <v>449</v>
      </c>
      <c r="C14" s="14">
        <f>SUM('Gebouw A'!F80,'Gebouw A'!F128,'Gebouw A'!F174)</f>
        <v>25</v>
      </c>
      <c r="D14" s="14">
        <f>SUM('Gebouw A'!G80,'Gebouw A'!G128,'Gebouw A'!G174)</f>
        <v>4897.75</v>
      </c>
      <c r="E14" s="14">
        <f>SUM('Gebouw A'!H80,'Gebouw A'!H128,'Gebouw A'!H174)</f>
        <v>483</v>
      </c>
      <c r="F14" s="14">
        <f>SUM('Gebouw A'!I80,'Gebouw A'!I128,'Gebouw A'!I174)</f>
        <v>127</v>
      </c>
      <c r="G14" s="14">
        <f>SUM('Gebouw A'!J80,'Gebouw A'!J128,'Gebouw A'!J174)</f>
        <v>0</v>
      </c>
      <c r="H14" s="14">
        <f>SUM('Gebouw A'!K80,'Gebouw A'!K128,'Gebouw A'!K174)</f>
        <v>0</v>
      </c>
      <c r="I14" s="14">
        <f>SUM('Gebouw A'!L80,'Gebouw A'!L128,'Gebouw A'!L174)</f>
        <v>0</v>
      </c>
      <c r="J14" s="14">
        <f>SUM('Gebouw A'!M80,'Gebouw A'!M128,'Gebouw A'!M174)</f>
        <v>172</v>
      </c>
      <c r="K14" s="285">
        <f>SUM(Tabel9[[#This Row],[Tapijt]:[Gietvloer/steen]])</f>
        <v>6153.75</v>
      </c>
    </row>
    <row r="15" spans="1:11" x14ac:dyDescent="0.15">
      <c r="A15" s="279" t="s">
        <v>353</v>
      </c>
      <c r="B15" s="14">
        <f>SUM('Gebouw B'!E87,'Gebouw B'!E149,'Gebouw B'!E192)</f>
        <v>225</v>
      </c>
      <c r="C15" s="14">
        <f>SUM('Gebouw B'!F87,'Gebouw B'!F149,'Gebouw B'!F192)</f>
        <v>76</v>
      </c>
      <c r="D15" s="14">
        <f>SUM('Gebouw B'!G87,'Gebouw B'!G149,'Gebouw B'!G192)</f>
        <v>2665</v>
      </c>
      <c r="E15" s="14">
        <f>SUM('Gebouw B'!H87,'Gebouw B'!H149,'Gebouw B'!H192)</f>
        <v>145</v>
      </c>
      <c r="F15" s="14">
        <f>SUM('Gebouw B'!I87,'Gebouw B'!I149,'Gebouw B'!I192)</f>
        <v>0</v>
      </c>
      <c r="G15" s="14">
        <f>SUM('Gebouw B'!J87,'Gebouw B'!J149,'Gebouw B'!J192)</f>
        <v>0</v>
      </c>
      <c r="H15" s="14">
        <f>SUM('Gebouw B'!K87,'Gebouw B'!K149,'Gebouw B'!K192)</f>
        <v>3373</v>
      </c>
      <c r="I15" s="14">
        <f>SUM('Gebouw B'!L87,'Gebouw B'!L149,'Gebouw B'!L192)</f>
        <v>119</v>
      </c>
      <c r="J15" s="14">
        <f>SUM('Gebouw B'!M87,'Gebouw B'!M149,'Gebouw B'!M192)</f>
        <v>363</v>
      </c>
      <c r="K15" s="285">
        <f>SUM(Tabel9[[#This Row],[Tapijt]:[Gietvloer/steen]])</f>
        <v>6966</v>
      </c>
    </row>
    <row r="16" spans="1:11" x14ac:dyDescent="0.15">
      <c r="A16" s="283" t="s">
        <v>357</v>
      </c>
      <c r="B16" s="284">
        <f>'Gebouw D'!E47</f>
        <v>30.7</v>
      </c>
      <c r="C16" s="284">
        <f>'Gebouw D'!F47</f>
        <v>107</v>
      </c>
      <c r="D16" s="284">
        <f>'Gebouw D'!G47</f>
        <v>330</v>
      </c>
      <c r="E16" s="284">
        <f>'Gebouw D'!H47</f>
        <v>0</v>
      </c>
      <c r="F16" s="284">
        <f>'Gebouw D'!I47</f>
        <v>0</v>
      </c>
      <c r="G16" s="284">
        <f>'Gebouw D'!J47</f>
        <v>0</v>
      </c>
      <c r="H16" s="284">
        <f>'Gebouw D'!K47</f>
        <v>71.7</v>
      </c>
      <c r="I16" s="284">
        <f>'Gebouw D'!L47</f>
        <v>0</v>
      </c>
      <c r="J16" s="284">
        <f>'Gebouw D'!M47</f>
        <v>37.900000000000006</v>
      </c>
      <c r="K16" s="285">
        <f>SUM(Tabel9[[#This Row],[Tapijt]:[Gietvloer/steen]])</f>
        <v>577.29999999999995</v>
      </c>
    </row>
    <row r="17" spans="1:11" x14ac:dyDescent="0.15">
      <c r="A17" s="288" t="s">
        <v>355</v>
      </c>
      <c r="B17" s="287">
        <f t="shared" ref="B17:J17" si="0">SUM(B14:B16)</f>
        <v>704.7</v>
      </c>
      <c r="C17" s="287">
        <f t="shared" si="0"/>
        <v>208</v>
      </c>
      <c r="D17" s="287">
        <f t="shared" si="0"/>
        <v>7892.75</v>
      </c>
      <c r="E17" s="287">
        <f t="shared" si="0"/>
        <v>628</v>
      </c>
      <c r="F17" s="287">
        <f t="shared" si="0"/>
        <v>127</v>
      </c>
      <c r="G17" s="287">
        <f t="shared" si="0"/>
        <v>0</v>
      </c>
      <c r="H17" s="287">
        <f t="shared" si="0"/>
        <v>3444.7</v>
      </c>
      <c r="I17" s="287">
        <f t="shared" si="0"/>
        <v>119</v>
      </c>
      <c r="J17" s="287">
        <f t="shared" si="0"/>
        <v>572.9</v>
      </c>
      <c r="K17" s="286">
        <f>SUM(Tabel9[[#This Row],[Tapijt]:[Gietvloer/steen]])</f>
        <v>13697.050000000001</v>
      </c>
    </row>
    <row r="20" spans="1:11" x14ac:dyDescent="0.15">
      <c r="A20" s="2" t="s">
        <v>540</v>
      </c>
    </row>
    <row r="21" spans="1:11" x14ac:dyDescent="0.15">
      <c r="A21" s="278" t="s">
        <v>527</v>
      </c>
      <c r="B21" s="278"/>
      <c r="C21" s="278" t="s">
        <v>352</v>
      </c>
      <c r="D21" s="278" t="s">
        <v>353</v>
      </c>
      <c r="E21" s="278" t="s">
        <v>357</v>
      </c>
      <c r="F21" s="278" t="s">
        <v>355</v>
      </c>
    </row>
    <row r="22" spans="1:11" x14ac:dyDescent="0.15">
      <c r="A22" s="21">
        <v>1</v>
      </c>
      <c r="B22" s="21" t="s">
        <v>532</v>
      </c>
      <c r="C22" s="21">
        <f ca="1">SUMIF('Gebouw A'!$D$23:$D$176,'Totalen Ruimtestaat'!A22,'Gebouw A'!$N$23:$N$174)</f>
        <v>1505</v>
      </c>
      <c r="D22" s="21">
        <f>SUMIF('Gebouw B'!$D$23:$D$191,'Totalen Ruimtestaat'!A22,'Gebouw B'!$N$23:$N$192)</f>
        <v>2286</v>
      </c>
      <c r="E22" s="21">
        <f>SUMIF('Gebouw D'!$D$26:$D$47,'Totalen Ruimtestaat'!A22,'Gebouw D'!$N$26:$N$47)</f>
        <v>161.69999999999999</v>
      </c>
      <c r="F22" s="289">
        <f t="shared" ref="F22:F29" ca="1" si="1">SUM(C22:E22)</f>
        <v>3952.7</v>
      </c>
    </row>
    <row r="23" spans="1:11" x14ac:dyDescent="0.15">
      <c r="A23" s="21">
        <v>2</v>
      </c>
      <c r="B23" s="21" t="s">
        <v>533</v>
      </c>
      <c r="C23" s="21">
        <f ca="1">SUMIF('Gebouw A'!$D$23:$D$176,'Totalen Ruimtestaat'!A23,'Gebouw A'!$N$23:$N$174)</f>
        <v>469</v>
      </c>
      <c r="D23" s="21">
        <f>SUMIF('Gebouw B'!$D$23:$D$191,'Totalen Ruimtestaat'!A23,'Gebouw B'!$N$23:$N$192)</f>
        <v>351</v>
      </c>
      <c r="E23" s="21">
        <f>SUMIF('Gebouw D'!$D$26:$D$47,'Totalen Ruimtestaat'!A23,'Gebouw D'!$N$26:$N$47)</f>
        <v>97.7</v>
      </c>
      <c r="F23" s="289">
        <f t="shared" ca="1" si="1"/>
        <v>917.7</v>
      </c>
    </row>
    <row r="24" spans="1:11" x14ac:dyDescent="0.15">
      <c r="A24" s="21">
        <v>3</v>
      </c>
      <c r="B24" s="21" t="s">
        <v>528</v>
      </c>
      <c r="C24" s="21">
        <f ca="1">SUMIF('Gebouw A'!$D$23:$D$176,'Totalen Ruimtestaat'!A24,'Gebouw A'!$N$23:$N$174)</f>
        <v>135</v>
      </c>
      <c r="D24" s="21">
        <f>SUMIF('Gebouw B'!$D$23:$D$191,'Totalen Ruimtestaat'!A24,'Gebouw B'!$N$23:$N$192)</f>
        <v>185</v>
      </c>
      <c r="E24" s="21">
        <f>SUMIF('Gebouw D'!$D$26:$D$47,'Totalen Ruimtestaat'!A24,'Gebouw D'!$N$26:$N$47)</f>
        <v>33.1</v>
      </c>
      <c r="F24" s="289">
        <f t="shared" ca="1" si="1"/>
        <v>353.1</v>
      </c>
    </row>
    <row r="25" spans="1:11" x14ac:dyDescent="0.15">
      <c r="A25" s="286">
        <v>4</v>
      </c>
      <c r="B25" s="286" t="s">
        <v>621</v>
      </c>
      <c r="C25" s="21">
        <f ca="1">SUMIF('Gebouw A'!$D$23:$D$176,'Totalen Ruimtestaat'!A25,'Gebouw A'!$N$23:$N$174)</f>
        <v>503</v>
      </c>
      <c r="D25" s="21">
        <f>SUMIF('Gebouw B'!$D$23:$D$191,'Totalen Ruimtestaat'!A25,'Gebouw B'!$N$23:$N$192)</f>
        <v>1159</v>
      </c>
      <c r="E25" s="21">
        <f>SUMIF('Gebouw D'!$D$26:$D$47,'Totalen Ruimtestaat'!A25,'Gebouw D'!$N$26:$N$47)</f>
        <v>0</v>
      </c>
      <c r="F25" s="289">
        <f t="shared" ca="1" si="1"/>
        <v>1662</v>
      </c>
    </row>
    <row r="26" spans="1:11" x14ac:dyDescent="0.15">
      <c r="A26" s="21">
        <v>5</v>
      </c>
      <c r="B26" s="21" t="s">
        <v>534</v>
      </c>
      <c r="C26" s="21">
        <f ca="1">SUMIF('Gebouw A'!$D$23:$D$176,'Totalen Ruimtestaat'!A26,'Gebouw A'!$N$23:$N$174)</f>
        <v>3156.75</v>
      </c>
      <c r="D26" s="21">
        <f>SUMIF('Gebouw B'!$D$23:$D$191,'Totalen Ruimtestaat'!A26,'Gebouw B'!$N$23:$N$192)</f>
        <v>2484</v>
      </c>
      <c r="E26" s="21">
        <f>SUMIF('Gebouw D'!$D$26:$D$47,'Totalen Ruimtestaat'!A26,'Gebouw D'!$N$26:$N$47)</f>
        <v>280</v>
      </c>
      <c r="F26" s="289">
        <f t="shared" ca="1" si="1"/>
        <v>5920.75</v>
      </c>
    </row>
    <row r="27" spans="1:11" x14ac:dyDescent="0.15">
      <c r="A27" s="14">
        <v>6</v>
      </c>
      <c r="B27" s="21" t="s">
        <v>529</v>
      </c>
      <c r="C27" s="21">
        <f ca="1">SUMIF('Gebouw A'!$D$23:$D$176,'Totalen Ruimtestaat'!A27,'Gebouw A'!$N$23:$N$174)</f>
        <v>114</v>
      </c>
      <c r="D27" s="21">
        <f>SUMIF('Gebouw B'!$D$23:$D$191,'Totalen Ruimtestaat'!A27,'Gebouw B'!$N$23:$N$192)</f>
        <v>247</v>
      </c>
      <c r="E27" s="21">
        <f>SUMIF('Gebouw D'!$D$26:$D$47,'Totalen Ruimtestaat'!A27,'Gebouw D'!$N$26:$N$47)</f>
        <v>0</v>
      </c>
      <c r="F27" s="289">
        <f t="shared" ca="1" si="1"/>
        <v>361</v>
      </c>
    </row>
    <row r="28" spans="1:11" x14ac:dyDescent="0.15">
      <c r="A28" s="21">
        <v>7</v>
      </c>
      <c r="B28" s="21" t="s">
        <v>530</v>
      </c>
      <c r="C28" s="21">
        <f ca="1">SUMIF('Gebouw A'!$D$23:$D$176,'Totalen Ruimtestaat'!A28,'Gebouw A'!$N$23:$N$174)</f>
        <v>0</v>
      </c>
      <c r="D28" s="21">
        <f>SUMIF('Gebouw B'!$D$23:$D$191,'Totalen Ruimtestaat'!A28,'Gebouw B'!$N$23:$N$192)</f>
        <v>0</v>
      </c>
      <c r="E28" s="21">
        <f>SUMIF('Gebouw D'!$D$26:$D$47,'Totalen Ruimtestaat'!A28,'Gebouw D'!$N$26:$N$47)</f>
        <v>0</v>
      </c>
      <c r="F28" s="289">
        <f t="shared" ca="1" si="1"/>
        <v>0</v>
      </c>
    </row>
    <row r="29" spans="1:11" x14ac:dyDescent="0.15">
      <c r="A29" s="14">
        <v>8</v>
      </c>
      <c r="B29" s="21" t="s">
        <v>531</v>
      </c>
      <c r="C29" s="21">
        <f ca="1">SUMIF('Gebouw A'!$D$23:$D$176,'Totalen Ruimtestaat'!A29,'Gebouw A'!$N$23:$N$174)</f>
        <v>271</v>
      </c>
      <c r="D29" s="21">
        <f>SUMIF('Gebouw B'!$D$23:$D$191,'Totalen Ruimtestaat'!A29,'Gebouw B'!$N$23:$N$192)</f>
        <v>254</v>
      </c>
      <c r="E29" s="21">
        <f>SUMIF('Gebouw D'!$D$26:$D$47,'Totalen Ruimtestaat'!A29,'Gebouw D'!$N$26:$N$47)</f>
        <v>4.8000000000000007</v>
      </c>
      <c r="F29" s="289">
        <f t="shared" ca="1" si="1"/>
        <v>529.79999999999995</v>
      </c>
    </row>
    <row r="30" spans="1:11" x14ac:dyDescent="0.15">
      <c r="A30" s="14"/>
      <c r="B30" s="14"/>
      <c r="C30" s="277">
        <f ca="1">SUM(C22:C29)</f>
        <v>6153.75</v>
      </c>
      <c r="D30" s="277">
        <f>SUM(D22:D29)</f>
        <v>6966</v>
      </c>
      <c r="E30" s="277">
        <f>SUM(E22:E29)</f>
        <v>577.29999999999995</v>
      </c>
      <c r="F30" s="15">
        <f ca="1">SUM(F22:F29)</f>
        <v>13697.05</v>
      </c>
    </row>
  </sheetData>
  <mergeCells count="1">
    <mergeCell ref="A7:G7"/>
  </mergeCells>
  <phoneticPr fontId="0" type="noConversion"/>
  <pageMargins left="0.7" right="0.7" top="0.75" bottom="0.75" header="0.3" footer="0.3"/>
  <pageSetup paperSize="9" orientation="landscape" r:id="rId1"/>
  <headerFooter>
    <oddHeader>&amp;L&amp;"Verdana,Standaard"&amp;8Totalen ruimtestaten en glasmeters
Vondellaan 4, Veenendaal</oddHeader>
    <oddFooter>&amp;L&amp;"Verdana,Standaard"&amp;8Ichthus College Veenendaal&amp;R&amp;"Verdana,Standaard"&amp;8Oppervlakte inventarisatie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305"/>
  <sheetViews>
    <sheetView showGridLines="0" showWhiteSpace="0" topLeftCell="A10" zoomScaleNormal="100" zoomScaleSheetLayoutView="100" workbookViewId="0">
      <pane ySplit="14" topLeftCell="A92" activePane="bottomLeft" state="frozen"/>
      <selection activeCell="E60" sqref="E60"/>
      <selection pane="bottomLeft" activeCell="F62" sqref="F62"/>
    </sheetView>
  </sheetViews>
  <sheetFormatPr defaultColWidth="9.140625" defaultRowHeight="12.95" customHeight="1" x14ac:dyDescent="0.15"/>
  <cols>
    <col min="1" max="1" width="12.7109375" style="1" customWidth="1"/>
    <col min="2" max="2" width="13.5703125" style="1" bestFit="1" customWidth="1"/>
    <col min="3" max="3" width="33.85546875" style="2" customWidth="1"/>
    <col min="4" max="4" width="20.140625" style="1" bestFit="1" customWidth="1"/>
    <col min="5" max="5" width="9.85546875" style="1" customWidth="1"/>
    <col min="6" max="6" width="10.140625" style="1" customWidth="1"/>
    <col min="7" max="7" width="16.5703125" style="1" customWidth="1"/>
    <col min="8" max="8" width="12" style="1" customWidth="1"/>
    <col min="9" max="9" width="13.42578125" style="1" customWidth="1"/>
    <col min="10" max="10" width="13.28515625" style="1" bestFit="1" customWidth="1"/>
    <col min="11" max="11" width="9.7109375" style="1" bestFit="1" customWidth="1"/>
    <col min="12" max="12" width="16.7109375" style="1" bestFit="1" customWidth="1"/>
    <col min="13" max="13" width="11" style="1" customWidth="1"/>
    <col min="14" max="14" width="11.28515625" style="1" bestFit="1" customWidth="1"/>
    <col min="15" max="15" width="15.5703125" style="1" customWidth="1"/>
    <col min="16" max="17" width="11.42578125" style="1" customWidth="1"/>
    <col min="18" max="18" width="10.42578125" style="1" customWidth="1"/>
    <col min="19" max="16384" width="9.140625" style="1"/>
  </cols>
  <sheetData>
    <row r="1" spans="1:14" ht="12.95" customHeight="1" x14ac:dyDescent="0.25">
      <c r="A1" s="31"/>
      <c r="B1" s="31"/>
      <c r="C1" s="30"/>
      <c r="D1" s="31"/>
      <c r="E1" s="31"/>
      <c r="F1" s="31"/>
      <c r="G1" s="31"/>
      <c r="H1" s="31"/>
      <c r="I1" s="31"/>
      <c r="J1" s="31"/>
      <c r="K1" s="66"/>
      <c r="L1" s="31"/>
      <c r="M1" s="31"/>
      <c r="N1" s="31"/>
    </row>
    <row r="2" spans="1:14" ht="12.95" customHeight="1" thickBot="1" x14ac:dyDescent="0.3">
      <c r="A2" s="31"/>
      <c r="B2" s="31"/>
      <c r="C2" s="30"/>
      <c r="D2" s="31"/>
      <c r="E2" s="31"/>
      <c r="F2" s="31"/>
      <c r="G2" s="31"/>
      <c r="H2" s="31"/>
      <c r="I2" s="31"/>
      <c r="J2" s="67"/>
      <c r="K2" s="66"/>
      <c r="L2" s="31"/>
      <c r="M2" s="31"/>
      <c r="N2" s="31"/>
    </row>
    <row r="3" spans="1:14" ht="12.95" customHeight="1" x14ac:dyDescent="0.25">
      <c r="A3" s="31"/>
      <c r="B3" s="31"/>
      <c r="C3" s="33" t="s">
        <v>4</v>
      </c>
      <c r="D3" s="31"/>
      <c r="E3" s="30"/>
      <c r="F3" s="31"/>
      <c r="G3" s="31"/>
      <c r="H3" s="31"/>
      <c r="I3" s="31"/>
      <c r="J3" s="68"/>
      <c r="K3" s="66"/>
      <c r="L3" s="31"/>
      <c r="M3" s="31"/>
      <c r="N3" s="31"/>
    </row>
    <row r="4" spans="1:14" ht="12.95" customHeight="1" x14ac:dyDescent="0.25">
      <c r="A4" s="31"/>
      <c r="B4" s="31"/>
      <c r="C4" s="35"/>
      <c r="D4" s="31"/>
      <c r="E4" s="30"/>
      <c r="F4" s="31"/>
      <c r="G4" s="31"/>
      <c r="H4" s="31"/>
      <c r="I4" s="31"/>
      <c r="J4" s="68"/>
      <c r="K4" s="66"/>
      <c r="L4" s="31"/>
      <c r="M4" s="31"/>
      <c r="N4" s="31"/>
    </row>
    <row r="5" spans="1:14" ht="12.95" customHeight="1" x14ac:dyDescent="0.25">
      <c r="A5" s="31"/>
      <c r="B5" s="31"/>
      <c r="C5" s="35" t="s">
        <v>7</v>
      </c>
      <c r="D5" s="31"/>
      <c r="E5" s="30"/>
      <c r="F5" s="31"/>
      <c r="G5" s="31"/>
      <c r="H5" s="31"/>
      <c r="I5" s="31"/>
      <c r="J5" s="68"/>
      <c r="K5" s="66"/>
      <c r="L5" s="31"/>
      <c r="M5" s="31"/>
      <c r="N5" s="31"/>
    </row>
    <row r="6" spans="1:14" ht="12.95" customHeight="1" x14ac:dyDescent="0.25">
      <c r="A6" s="31"/>
      <c r="B6" s="31"/>
      <c r="C6" s="35"/>
      <c r="D6" s="31"/>
      <c r="E6" s="30"/>
      <c r="F6" s="31"/>
      <c r="G6" s="31"/>
      <c r="H6" s="31"/>
      <c r="I6" s="31"/>
      <c r="J6" s="68"/>
      <c r="K6" s="66"/>
      <c r="L6" s="31"/>
      <c r="M6" s="31"/>
      <c r="N6" s="31"/>
    </row>
    <row r="7" spans="1:14" ht="12.95" customHeight="1" x14ac:dyDescent="0.25">
      <c r="A7" s="31"/>
      <c r="B7" s="31"/>
      <c r="C7" s="35"/>
      <c r="D7" s="31"/>
      <c r="E7" s="30"/>
      <c r="F7" s="31"/>
      <c r="G7" s="31"/>
      <c r="H7" s="31"/>
      <c r="I7" s="31"/>
      <c r="J7" s="68"/>
      <c r="K7" s="66"/>
      <c r="L7" s="31"/>
      <c r="M7" s="31"/>
      <c r="N7" s="31"/>
    </row>
    <row r="8" spans="1:14" ht="12.95" customHeight="1" x14ac:dyDescent="0.25">
      <c r="A8" s="31"/>
      <c r="B8" s="31"/>
      <c r="C8" s="36" t="s">
        <v>5</v>
      </c>
      <c r="D8" s="31"/>
      <c r="E8" s="30"/>
      <c r="F8" s="31"/>
      <c r="G8" s="31"/>
      <c r="H8" s="31"/>
      <c r="I8" s="31"/>
      <c r="J8" s="68"/>
      <c r="K8" s="66"/>
      <c r="L8" s="31"/>
      <c r="M8" s="31"/>
      <c r="N8" s="31"/>
    </row>
    <row r="9" spans="1:14" ht="12.95" customHeight="1" x14ac:dyDescent="0.25">
      <c r="A9" s="31"/>
      <c r="B9" s="31"/>
      <c r="C9" s="35"/>
      <c r="D9" s="31"/>
      <c r="E9" s="30"/>
      <c r="F9" s="31"/>
      <c r="G9" s="31"/>
      <c r="H9" s="31"/>
      <c r="I9" s="31"/>
      <c r="J9" s="68"/>
      <c r="K9" s="66"/>
      <c r="L9" s="31"/>
      <c r="M9" s="31"/>
      <c r="N9" s="31"/>
    </row>
    <row r="10" spans="1:14" ht="12.95" customHeight="1" x14ac:dyDescent="0.15">
      <c r="A10" s="31"/>
      <c r="B10" s="31"/>
      <c r="C10" s="37"/>
      <c r="D10" s="31"/>
      <c r="E10" s="30"/>
      <c r="F10" s="31"/>
      <c r="G10" s="31"/>
      <c r="H10" s="31"/>
      <c r="I10" s="31"/>
      <c r="J10" s="68"/>
      <c r="K10" s="34"/>
      <c r="L10" s="31"/>
      <c r="M10" s="31"/>
      <c r="N10" s="31"/>
    </row>
    <row r="11" spans="1:14" ht="12.95" customHeight="1" thickBot="1" x14ac:dyDescent="0.2">
      <c r="A11" s="31"/>
      <c r="B11" s="31"/>
      <c r="C11" s="38"/>
      <c r="D11" s="31"/>
      <c r="E11" s="30"/>
      <c r="F11" s="31"/>
      <c r="G11" s="31"/>
      <c r="H11" s="31"/>
      <c r="I11" s="31"/>
      <c r="J11" s="31"/>
      <c r="K11" s="31"/>
      <c r="L11" s="31"/>
      <c r="M11" s="31"/>
      <c r="N11" s="31"/>
    </row>
    <row r="12" spans="1:14" ht="12.95" customHeight="1" thickBot="1" x14ac:dyDescent="0.2">
      <c r="A12" s="31"/>
      <c r="B12" s="31"/>
      <c r="C12" s="69"/>
      <c r="D12" s="31"/>
      <c r="E12" s="30"/>
      <c r="F12" s="31"/>
      <c r="G12" s="31"/>
      <c r="H12" s="31"/>
      <c r="I12" s="31"/>
      <c r="J12" s="31"/>
      <c r="K12" s="31"/>
      <c r="L12" s="31"/>
      <c r="M12" s="31"/>
      <c r="N12" s="31"/>
    </row>
    <row r="13" spans="1:14" ht="12.95" customHeight="1" x14ac:dyDescent="0.15">
      <c r="A13" s="31"/>
      <c r="B13" s="31"/>
      <c r="C13" s="39" t="s">
        <v>339</v>
      </c>
      <c r="D13" s="40"/>
      <c r="E13" s="30"/>
      <c r="F13" s="31"/>
      <c r="G13" s="31"/>
      <c r="H13" s="31"/>
      <c r="I13" s="31"/>
      <c r="J13" s="31"/>
      <c r="K13" s="31"/>
      <c r="L13" s="31"/>
      <c r="M13" s="31"/>
      <c r="N13" s="31"/>
    </row>
    <row r="14" spans="1:14" ht="12.95" customHeight="1" x14ac:dyDescent="0.15">
      <c r="A14" s="31"/>
      <c r="B14" s="31"/>
      <c r="C14" s="41" t="s">
        <v>340</v>
      </c>
      <c r="D14" s="42"/>
      <c r="E14" s="30"/>
      <c r="F14" s="31"/>
      <c r="G14" s="31"/>
      <c r="H14" s="31"/>
      <c r="I14" s="31"/>
      <c r="J14" s="31"/>
      <c r="K14" s="31"/>
      <c r="L14" s="31"/>
      <c r="M14" s="31"/>
      <c r="N14" s="31"/>
    </row>
    <row r="15" spans="1:14" ht="12.95" customHeight="1" x14ac:dyDescent="0.15">
      <c r="A15" s="31"/>
      <c r="B15" s="31"/>
      <c r="C15" s="43" t="s">
        <v>341</v>
      </c>
      <c r="D15" s="44" t="s">
        <v>343</v>
      </c>
      <c r="E15" s="30"/>
      <c r="F15" s="31"/>
      <c r="G15" s="31"/>
      <c r="H15" s="31"/>
      <c r="I15" s="31"/>
      <c r="J15" s="31"/>
      <c r="K15" s="31"/>
      <c r="L15" s="31"/>
      <c r="M15" s="31"/>
      <c r="N15" s="31"/>
    </row>
    <row r="16" spans="1:14" ht="12.95" customHeight="1" thickBot="1" x14ac:dyDescent="0.2">
      <c r="A16" s="31"/>
      <c r="B16" s="31"/>
      <c r="C16" s="45" t="s">
        <v>342</v>
      </c>
      <c r="D16" s="46" t="s">
        <v>344</v>
      </c>
      <c r="E16" s="30"/>
      <c r="F16" s="31"/>
      <c r="G16" s="31"/>
      <c r="H16" s="31"/>
      <c r="I16" s="31"/>
      <c r="J16" s="31"/>
      <c r="K16" s="31"/>
      <c r="L16" s="31"/>
      <c r="M16" s="31"/>
      <c r="N16" s="31"/>
    </row>
    <row r="17" spans="1:17" ht="12.95" customHeight="1" x14ac:dyDescent="0.15">
      <c r="A17" s="31"/>
      <c r="B17" s="31"/>
      <c r="C17" s="69"/>
      <c r="D17" s="31"/>
      <c r="E17" s="30"/>
      <c r="F17" s="31"/>
      <c r="G17" s="31"/>
      <c r="H17" s="31"/>
      <c r="I17" s="31"/>
      <c r="J17" s="31"/>
      <c r="K17" s="31"/>
      <c r="L17" s="31"/>
      <c r="M17" s="31"/>
      <c r="N17" s="31"/>
    </row>
    <row r="18" spans="1:17" ht="12.95" customHeight="1" x14ac:dyDescent="0.15">
      <c r="A18" s="31"/>
      <c r="B18" s="31"/>
      <c r="C18" s="69"/>
      <c r="D18" s="31"/>
      <c r="E18" s="30"/>
      <c r="F18" s="31"/>
      <c r="G18" s="31"/>
      <c r="H18" s="31"/>
      <c r="I18" s="31"/>
      <c r="J18" s="31"/>
      <c r="K18" s="31"/>
      <c r="L18" s="31"/>
      <c r="M18" s="31"/>
      <c r="N18" s="31"/>
    </row>
    <row r="19" spans="1:17" ht="12.95" customHeight="1" x14ac:dyDescent="0.15">
      <c r="A19" s="31"/>
      <c r="B19" s="31"/>
      <c r="C19" s="69"/>
      <c r="D19" s="31"/>
      <c r="E19" s="30"/>
      <c r="F19" s="31"/>
      <c r="G19" s="31"/>
      <c r="H19" s="31"/>
      <c r="I19" s="31"/>
      <c r="J19" s="31"/>
      <c r="K19" s="31"/>
      <c r="L19" s="31"/>
      <c r="M19" s="31"/>
      <c r="N19" s="31"/>
    </row>
    <row r="20" spans="1:17" ht="12.95" customHeight="1" x14ac:dyDescent="0.15">
      <c r="A20" s="31"/>
      <c r="B20" s="31"/>
      <c r="C20" s="112" t="s">
        <v>479</v>
      </c>
      <c r="D20" s="81"/>
      <c r="E20" s="114"/>
      <c r="F20" s="81"/>
      <c r="G20" s="31"/>
      <c r="H20" s="31"/>
      <c r="I20" s="31"/>
      <c r="J20" s="31"/>
      <c r="K20" s="31"/>
      <c r="L20" s="31"/>
      <c r="M20" s="31"/>
      <c r="N20" s="31"/>
    </row>
    <row r="21" spans="1:17" ht="12.95" customHeight="1" x14ac:dyDescent="0.15">
      <c r="A21" s="31"/>
      <c r="B21" s="31"/>
      <c r="C21" s="30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</row>
    <row r="22" spans="1:17" s="3" customFormat="1" ht="25.5" customHeight="1" x14ac:dyDescent="0.25">
      <c r="A22" s="85" t="s">
        <v>3</v>
      </c>
      <c r="B22" s="86" t="s">
        <v>11</v>
      </c>
      <c r="C22" s="87" t="s">
        <v>0</v>
      </c>
      <c r="D22" s="86" t="s">
        <v>6</v>
      </c>
      <c r="E22" s="86" t="s">
        <v>1</v>
      </c>
      <c r="F22" s="86" t="s">
        <v>521</v>
      </c>
      <c r="G22" s="86" t="s">
        <v>2</v>
      </c>
      <c r="H22" s="86" t="s">
        <v>471</v>
      </c>
      <c r="I22" s="86" t="s">
        <v>93</v>
      </c>
      <c r="J22" s="86" t="s">
        <v>335</v>
      </c>
      <c r="K22" s="86" t="s">
        <v>385</v>
      </c>
      <c r="L22" s="86" t="s">
        <v>522</v>
      </c>
      <c r="M22" s="86" t="s">
        <v>539</v>
      </c>
      <c r="N22" s="94" t="s">
        <v>345</v>
      </c>
      <c r="O22" s="89" t="s">
        <v>520</v>
      </c>
      <c r="P22" s="85" t="s">
        <v>342</v>
      </c>
      <c r="Q22" s="115" t="s">
        <v>524</v>
      </c>
    </row>
    <row r="23" spans="1:17" ht="11.25" x14ac:dyDescent="0.15">
      <c r="A23" s="83"/>
      <c r="B23" s="9"/>
      <c r="C23" s="10"/>
      <c r="D23" s="173"/>
      <c r="E23" s="49"/>
      <c r="F23" s="49"/>
      <c r="G23" s="49"/>
      <c r="H23" s="49"/>
      <c r="I23" s="49"/>
      <c r="J23" s="49"/>
      <c r="K23" s="49"/>
      <c r="L23" s="49"/>
      <c r="M23" s="49"/>
      <c r="N23" s="149"/>
      <c r="O23" s="50" t="s">
        <v>520</v>
      </c>
      <c r="P23" s="163" t="s">
        <v>342</v>
      </c>
      <c r="Q23" s="24"/>
    </row>
    <row r="24" spans="1:17" ht="11.25" x14ac:dyDescent="0.15">
      <c r="A24" s="31" t="s">
        <v>8</v>
      </c>
      <c r="B24" s="8" t="s">
        <v>14</v>
      </c>
      <c r="C24" s="133" t="s">
        <v>483</v>
      </c>
      <c r="D24" s="174" t="s">
        <v>346</v>
      </c>
      <c r="E24" s="143"/>
      <c r="F24" s="54"/>
      <c r="G24" s="54">
        <v>450</v>
      </c>
      <c r="H24" s="54"/>
      <c r="I24" s="54"/>
      <c r="J24" s="54"/>
      <c r="K24" s="54"/>
      <c r="L24" s="54"/>
      <c r="M24" s="54"/>
      <c r="N24" s="152">
        <f t="shared" ref="N24:N55" si="0">SUM(E24:M24)</f>
        <v>450</v>
      </c>
      <c r="O24" s="155">
        <f>Tabel1[[#This Row],[Totaal 
m2]]</f>
        <v>450</v>
      </c>
      <c r="P24" s="152"/>
      <c r="Q24" s="164"/>
    </row>
    <row r="25" spans="1:17" ht="11.25" x14ac:dyDescent="0.15">
      <c r="A25" s="31"/>
      <c r="B25" s="12" t="s">
        <v>12</v>
      </c>
      <c r="C25" s="134" t="s">
        <v>13</v>
      </c>
      <c r="D25" s="175" t="s">
        <v>337</v>
      </c>
      <c r="E25" s="144"/>
      <c r="F25" s="51"/>
      <c r="G25" s="51">
        <v>35</v>
      </c>
      <c r="H25" s="51"/>
      <c r="I25" s="51"/>
      <c r="J25" s="51"/>
      <c r="K25" s="51"/>
      <c r="L25" s="51"/>
      <c r="M25" s="51"/>
      <c r="N25" s="152">
        <f t="shared" si="0"/>
        <v>35</v>
      </c>
      <c r="O25" s="156">
        <f>Tabel1[[#This Row],[Totaal 
m2]]</f>
        <v>35</v>
      </c>
      <c r="P25" s="153"/>
      <c r="Q25" s="164"/>
    </row>
    <row r="26" spans="1:17" ht="11.25" x14ac:dyDescent="0.15">
      <c r="A26" s="31"/>
      <c r="B26" s="8" t="s">
        <v>15</v>
      </c>
      <c r="C26" s="135" t="s">
        <v>16</v>
      </c>
      <c r="D26" s="175" t="s">
        <v>337</v>
      </c>
      <c r="E26" s="143"/>
      <c r="F26" s="54"/>
      <c r="G26" s="54">
        <v>35</v>
      </c>
      <c r="H26" s="54"/>
      <c r="I26" s="54"/>
      <c r="J26" s="54"/>
      <c r="K26" s="54"/>
      <c r="L26" s="54"/>
      <c r="M26" s="54"/>
      <c r="N26" s="152">
        <f t="shared" si="0"/>
        <v>35</v>
      </c>
      <c r="O26" s="156">
        <f>Tabel1[[#This Row],[Totaal 
m2]]</f>
        <v>35</v>
      </c>
      <c r="P26" s="152"/>
      <c r="Q26" s="164"/>
    </row>
    <row r="27" spans="1:17" ht="11.25" x14ac:dyDescent="0.15">
      <c r="A27" s="31"/>
      <c r="B27" s="8" t="s">
        <v>17</v>
      </c>
      <c r="C27" s="135" t="s">
        <v>18</v>
      </c>
      <c r="D27" s="176" t="s">
        <v>381</v>
      </c>
      <c r="E27" s="143"/>
      <c r="F27" s="54"/>
      <c r="G27" s="54"/>
      <c r="H27" s="54"/>
      <c r="I27" s="54"/>
      <c r="J27" s="54"/>
      <c r="K27" s="54"/>
      <c r="L27" s="54"/>
      <c r="M27" s="54"/>
      <c r="N27" s="152">
        <f t="shared" si="0"/>
        <v>0</v>
      </c>
      <c r="O27" s="157">
        <f>Tabel1[[#This Row],[Totaal 
m2]]</f>
        <v>0</v>
      </c>
      <c r="P27" s="152"/>
      <c r="Q27" s="164"/>
    </row>
    <row r="28" spans="1:17" ht="11.25" x14ac:dyDescent="0.15">
      <c r="A28" s="31"/>
      <c r="B28" s="8" t="s">
        <v>419</v>
      </c>
      <c r="C28" s="135" t="s">
        <v>420</v>
      </c>
      <c r="D28" s="176" t="s">
        <v>381</v>
      </c>
      <c r="E28" s="143"/>
      <c r="F28" s="54"/>
      <c r="G28" s="54"/>
      <c r="H28" s="54"/>
      <c r="I28" s="54"/>
      <c r="J28" s="54"/>
      <c r="K28" s="54"/>
      <c r="L28" s="54"/>
      <c r="M28" s="54"/>
      <c r="N28" s="152">
        <f t="shared" si="0"/>
        <v>0</v>
      </c>
      <c r="O28" s="157">
        <f>Tabel1[[#This Row],[Totaal 
m2]]</f>
        <v>0</v>
      </c>
      <c r="P28" s="152"/>
      <c r="Q28" s="164"/>
    </row>
    <row r="29" spans="1:17" ht="11.25" x14ac:dyDescent="0.15">
      <c r="A29" s="31"/>
      <c r="B29" s="8" t="s">
        <v>19</v>
      </c>
      <c r="C29" s="135" t="s">
        <v>20</v>
      </c>
      <c r="D29" s="176" t="s">
        <v>346</v>
      </c>
      <c r="E29" s="143"/>
      <c r="F29" s="54"/>
      <c r="G29" s="54"/>
      <c r="H29" s="54"/>
      <c r="I29" s="54"/>
      <c r="J29" s="54"/>
      <c r="K29" s="54"/>
      <c r="L29" s="54"/>
      <c r="M29" s="148">
        <v>20</v>
      </c>
      <c r="N29" s="152">
        <f t="shared" si="0"/>
        <v>20</v>
      </c>
      <c r="O29" s="156">
        <f>Tabel1[[#This Row],[Totaal 
m2]]</f>
        <v>20</v>
      </c>
      <c r="P29" s="152"/>
      <c r="Q29" s="164"/>
    </row>
    <row r="30" spans="1:17" ht="11.25" x14ac:dyDescent="0.15">
      <c r="A30" s="31"/>
      <c r="B30" s="8"/>
      <c r="C30" s="135" t="s">
        <v>484</v>
      </c>
      <c r="D30" s="176" t="s">
        <v>346</v>
      </c>
      <c r="E30" s="143"/>
      <c r="F30" s="54"/>
      <c r="G30" s="54"/>
      <c r="H30" s="54"/>
      <c r="I30" s="54"/>
      <c r="J30" s="54"/>
      <c r="K30" s="54"/>
      <c r="L30" s="54"/>
      <c r="M30" s="148">
        <v>15</v>
      </c>
      <c r="N30" s="152">
        <f t="shared" si="0"/>
        <v>15</v>
      </c>
      <c r="O30" s="156">
        <f>Tabel1[[#This Row],[Totaal 
m2]]</f>
        <v>15</v>
      </c>
      <c r="P30" s="152"/>
      <c r="Q30" s="164"/>
    </row>
    <row r="31" spans="1:17" ht="11.25" x14ac:dyDescent="0.15">
      <c r="A31" s="31"/>
      <c r="B31" s="8" t="s">
        <v>22</v>
      </c>
      <c r="C31" s="135" t="s">
        <v>23</v>
      </c>
      <c r="D31" s="176" t="s">
        <v>381</v>
      </c>
      <c r="E31" s="143"/>
      <c r="F31" s="54"/>
      <c r="G31" s="54">
        <v>10</v>
      </c>
      <c r="H31" s="54"/>
      <c r="I31" s="54"/>
      <c r="J31" s="54"/>
      <c r="K31" s="54"/>
      <c r="L31" s="54"/>
      <c r="M31" s="54"/>
      <c r="N31" s="152">
        <f t="shared" si="0"/>
        <v>10</v>
      </c>
      <c r="O31" s="157">
        <f>Tabel1[[#This Row],[Totaal 
m2]]</f>
        <v>10</v>
      </c>
      <c r="P31" s="152"/>
      <c r="Q31" s="164"/>
    </row>
    <row r="32" spans="1:17" ht="11.25" x14ac:dyDescent="0.15">
      <c r="A32" s="31"/>
      <c r="B32" s="8" t="s">
        <v>24</v>
      </c>
      <c r="C32" s="135" t="s">
        <v>485</v>
      </c>
      <c r="D32" s="176" t="s">
        <v>336</v>
      </c>
      <c r="E32" s="143"/>
      <c r="F32" s="54"/>
      <c r="G32" s="54">
        <v>74</v>
      </c>
      <c r="H32" s="54"/>
      <c r="I32" s="54"/>
      <c r="J32" s="54"/>
      <c r="K32" s="54"/>
      <c r="L32" s="54"/>
      <c r="M32" s="54"/>
      <c r="N32" s="152">
        <f t="shared" si="0"/>
        <v>74</v>
      </c>
      <c r="O32" s="158"/>
      <c r="P32" s="152">
        <f>Tabel1[[#This Row],[Totaal 
m2]]</f>
        <v>74</v>
      </c>
      <c r="Q32" s="164"/>
    </row>
    <row r="33" spans="1:17" ht="11.25" x14ac:dyDescent="0.15">
      <c r="A33" s="31"/>
      <c r="B33" s="8" t="s">
        <v>25</v>
      </c>
      <c r="C33" s="135" t="s">
        <v>28</v>
      </c>
      <c r="D33" s="176" t="s">
        <v>336</v>
      </c>
      <c r="E33" s="143"/>
      <c r="F33" s="54"/>
      <c r="G33" s="54">
        <v>10</v>
      </c>
      <c r="H33" s="54"/>
      <c r="I33" s="54"/>
      <c r="J33" s="54"/>
      <c r="K33" s="54"/>
      <c r="L33" s="54"/>
      <c r="M33" s="54"/>
      <c r="N33" s="152">
        <f t="shared" si="0"/>
        <v>10</v>
      </c>
      <c r="O33" s="158"/>
      <c r="P33" s="152">
        <f>Tabel1[[#This Row],[Totaal 
m2]]</f>
        <v>10</v>
      </c>
      <c r="Q33" s="164"/>
    </row>
    <row r="34" spans="1:17" ht="11.25" x14ac:dyDescent="0.15">
      <c r="A34" s="31"/>
      <c r="B34" s="8" t="s">
        <v>27</v>
      </c>
      <c r="C34" s="135" t="s">
        <v>26</v>
      </c>
      <c r="D34" s="176" t="s">
        <v>381</v>
      </c>
      <c r="E34" s="143"/>
      <c r="F34" s="54"/>
      <c r="G34" s="54">
        <v>14</v>
      </c>
      <c r="H34" s="54"/>
      <c r="I34" s="54"/>
      <c r="J34" s="54"/>
      <c r="K34" s="54"/>
      <c r="L34" s="54"/>
      <c r="M34" s="54"/>
      <c r="N34" s="152">
        <f t="shared" si="0"/>
        <v>14</v>
      </c>
      <c r="O34" s="158"/>
      <c r="P34" s="152">
        <f>Tabel1[[#This Row],[Totaal 
m2]]</f>
        <v>14</v>
      </c>
      <c r="Q34" s="164"/>
    </row>
    <row r="35" spans="1:17" ht="11.25" x14ac:dyDescent="0.15">
      <c r="A35" s="31"/>
      <c r="B35" s="8" t="s">
        <v>29</v>
      </c>
      <c r="C35" s="135" t="s">
        <v>30</v>
      </c>
      <c r="D35" s="176" t="s">
        <v>338</v>
      </c>
      <c r="E35" s="143"/>
      <c r="F35" s="54"/>
      <c r="G35" s="54"/>
      <c r="H35" s="54"/>
      <c r="I35" s="54"/>
      <c r="J35" s="54"/>
      <c r="K35" s="54"/>
      <c r="L35" s="54"/>
      <c r="M35" s="54">
        <v>3</v>
      </c>
      <c r="N35" s="152">
        <f t="shared" si="0"/>
        <v>3</v>
      </c>
      <c r="O35" s="158"/>
      <c r="P35" s="152">
        <f>Tabel1[[#This Row],[Totaal 
m2]]</f>
        <v>3</v>
      </c>
      <c r="Q35" s="164"/>
    </row>
    <row r="36" spans="1:17" ht="11.25" x14ac:dyDescent="0.15">
      <c r="A36" s="31"/>
      <c r="B36" s="8" t="s">
        <v>31</v>
      </c>
      <c r="C36" s="135" t="s">
        <v>32</v>
      </c>
      <c r="D36" s="176" t="s">
        <v>338</v>
      </c>
      <c r="E36" s="143"/>
      <c r="F36" s="54"/>
      <c r="G36" s="54"/>
      <c r="H36" s="54"/>
      <c r="I36" s="54"/>
      <c r="J36" s="54"/>
      <c r="K36" s="54"/>
      <c r="L36" s="54"/>
      <c r="M36" s="54">
        <v>6</v>
      </c>
      <c r="N36" s="152">
        <f t="shared" si="0"/>
        <v>6</v>
      </c>
      <c r="O36" s="158"/>
      <c r="P36" s="152">
        <f>Tabel1[[#This Row],[Totaal 
m2]]</f>
        <v>6</v>
      </c>
      <c r="Q36" s="164"/>
    </row>
    <row r="37" spans="1:17" ht="11.25" x14ac:dyDescent="0.15">
      <c r="A37" s="31"/>
      <c r="B37" s="8" t="s">
        <v>33</v>
      </c>
      <c r="C37" s="135" t="s">
        <v>487</v>
      </c>
      <c r="D37" s="175" t="s">
        <v>337</v>
      </c>
      <c r="E37" s="143">
        <v>14</v>
      </c>
      <c r="F37" s="54"/>
      <c r="G37" s="54"/>
      <c r="H37" s="54"/>
      <c r="I37" s="54"/>
      <c r="J37" s="54"/>
      <c r="K37" s="54"/>
      <c r="L37" s="54"/>
      <c r="M37" s="54"/>
      <c r="N37" s="152">
        <f t="shared" si="0"/>
        <v>14</v>
      </c>
      <c r="O37" s="158"/>
      <c r="P37" s="152">
        <f>Tabel1[[#This Row],[Totaal 
m2]]</f>
        <v>14</v>
      </c>
      <c r="Q37" s="164"/>
    </row>
    <row r="38" spans="1:17" ht="11.25" x14ac:dyDescent="0.15">
      <c r="A38" s="31"/>
      <c r="B38" s="8" t="s">
        <v>34</v>
      </c>
      <c r="C38" s="135" t="s">
        <v>486</v>
      </c>
      <c r="D38" s="176" t="s">
        <v>347</v>
      </c>
      <c r="E38" s="145"/>
      <c r="F38" s="31"/>
      <c r="G38" s="54">
        <v>28</v>
      </c>
      <c r="H38" s="54"/>
      <c r="I38" s="54"/>
      <c r="J38" s="54"/>
      <c r="K38" s="54"/>
      <c r="L38" s="54"/>
      <c r="M38" s="54"/>
      <c r="N38" s="152">
        <f t="shared" si="0"/>
        <v>28</v>
      </c>
      <c r="O38" s="158"/>
      <c r="P38" s="152">
        <f>Tabel1[[#This Row],[Totaal 
m2]]</f>
        <v>28</v>
      </c>
      <c r="Q38" s="164"/>
    </row>
    <row r="39" spans="1:17" ht="11.25" x14ac:dyDescent="0.15">
      <c r="A39" s="31"/>
      <c r="B39" s="8" t="s">
        <v>35</v>
      </c>
      <c r="C39" s="135" t="s">
        <v>36</v>
      </c>
      <c r="D39" s="176" t="s">
        <v>336</v>
      </c>
      <c r="E39" s="143"/>
      <c r="F39" s="54"/>
      <c r="G39" s="54">
        <v>50</v>
      </c>
      <c r="H39" s="54"/>
      <c r="I39" s="54"/>
      <c r="J39" s="54"/>
      <c r="K39" s="54"/>
      <c r="L39" s="54"/>
      <c r="M39" s="54"/>
      <c r="N39" s="152">
        <f t="shared" si="0"/>
        <v>50</v>
      </c>
      <c r="O39" s="158"/>
      <c r="P39" s="152">
        <f>Tabel1[[#This Row],[Totaal 
m2]]</f>
        <v>50</v>
      </c>
      <c r="Q39" s="164"/>
    </row>
    <row r="40" spans="1:17" ht="11.25" x14ac:dyDescent="0.15">
      <c r="A40" s="31"/>
      <c r="B40" s="8" t="s">
        <v>37</v>
      </c>
      <c r="C40" s="135" t="s">
        <v>36</v>
      </c>
      <c r="D40" s="176" t="s">
        <v>336</v>
      </c>
      <c r="E40" s="143"/>
      <c r="F40" s="54"/>
      <c r="G40" s="54">
        <v>56</v>
      </c>
      <c r="H40" s="54"/>
      <c r="I40" s="54"/>
      <c r="J40" s="54"/>
      <c r="K40" s="54"/>
      <c r="L40" s="54"/>
      <c r="M40" s="54"/>
      <c r="N40" s="152">
        <f t="shared" si="0"/>
        <v>56</v>
      </c>
      <c r="O40" s="158"/>
      <c r="P40" s="152">
        <f>Tabel1[[#This Row],[Totaal 
m2]]</f>
        <v>56</v>
      </c>
      <c r="Q40" s="164"/>
    </row>
    <row r="41" spans="1:17" ht="11.25" x14ac:dyDescent="0.15">
      <c r="A41" s="31"/>
      <c r="B41" s="8" t="s">
        <v>38</v>
      </c>
      <c r="C41" s="135" t="s">
        <v>36</v>
      </c>
      <c r="D41" s="176" t="s">
        <v>336</v>
      </c>
      <c r="E41" s="143"/>
      <c r="F41" s="54"/>
      <c r="G41" s="54">
        <v>59</v>
      </c>
      <c r="H41" s="54"/>
      <c r="I41" s="54"/>
      <c r="J41" s="54"/>
      <c r="K41" s="54"/>
      <c r="L41" s="54"/>
      <c r="M41" s="54"/>
      <c r="N41" s="152">
        <f t="shared" si="0"/>
        <v>59</v>
      </c>
      <c r="O41" s="158"/>
      <c r="P41" s="152">
        <f>Tabel1[[#This Row],[Totaal 
m2]]</f>
        <v>59</v>
      </c>
      <c r="Q41" s="164"/>
    </row>
    <row r="42" spans="1:17" ht="11.25" x14ac:dyDescent="0.15">
      <c r="A42" s="31"/>
      <c r="B42" s="8" t="s">
        <v>39</v>
      </c>
      <c r="C42" s="135" t="s">
        <v>40</v>
      </c>
      <c r="D42" s="176" t="s">
        <v>336</v>
      </c>
      <c r="E42" s="143"/>
      <c r="F42" s="54"/>
      <c r="G42" s="54">
        <v>59</v>
      </c>
      <c r="H42" s="54"/>
      <c r="I42" s="54"/>
      <c r="J42" s="54"/>
      <c r="K42" s="54"/>
      <c r="L42" s="54"/>
      <c r="M42" s="54"/>
      <c r="N42" s="152">
        <f t="shared" si="0"/>
        <v>59</v>
      </c>
      <c r="O42" s="156"/>
      <c r="P42" s="152">
        <f>Tabel1[[#This Row],[Totaal 
m2]]</f>
        <v>59</v>
      </c>
      <c r="Q42" s="164"/>
    </row>
    <row r="43" spans="1:17" ht="11.25" x14ac:dyDescent="0.15">
      <c r="A43" s="31"/>
      <c r="B43" s="8" t="s">
        <v>41</v>
      </c>
      <c r="C43" s="135" t="s">
        <v>421</v>
      </c>
      <c r="D43" s="176" t="s">
        <v>381</v>
      </c>
      <c r="E43" s="143"/>
      <c r="F43" s="54"/>
      <c r="G43" s="54">
        <v>7</v>
      </c>
      <c r="H43" s="54"/>
      <c r="I43" s="54"/>
      <c r="J43" s="54"/>
      <c r="K43" s="54"/>
      <c r="L43" s="54"/>
      <c r="M43" s="54"/>
      <c r="N43" s="152">
        <f t="shared" si="0"/>
        <v>7</v>
      </c>
      <c r="O43" s="158"/>
      <c r="P43" s="152">
        <f>Tabel1[[#This Row],[Totaal 
m2]]</f>
        <v>7</v>
      </c>
      <c r="Q43" s="164"/>
    </row>
    <row r="44" spans="1:17" ht="11.25" x14ac:dyDescent="0.15">
      <c r="A44" s="31"/>
      <c r="B44" s="8" t="s">
        <v>43</v>
      </c>
      <c r="C44" s="135" t="s">
        <v>36</v>
      </c>
      <c r="D44" s="176" t="s">
        <v>336</v>
      </c>
      <c r="E44" s="143"/>
      <c r="F44" s="54"/>
      <c r="G44" s="54">
        <v>56</v>
      </c>
      <c r="H44" s="54"/>
      <c r="I44" s="54"/>
      <c r="J44" s="54"/>
      <c r="K44" s="54"/>
      <c r="L44" s="54"/>
      <c r="M44" s="54"/>
      <c r="N44" s="152">
        <f t="shared" si="0"/>
        <v>56</v>
      </c>
      <c r="O44" s="156"/>
      <c r="P44" s="152">
        <f>Tabel1[[#This Row],[Totaal 
m2]]</f>
        <v>56</v>
      </c>
      <c r="Q44" s="164"/>
    </row>
    <row r="45" spans="1:17" ht="11.25" x14ac:dyDescent="0.15">
      <c r="A45" s="31"/>
      <c r="B45" s="8" t="s">
        <v>44</v>
      </c>
      <c r="C45" s="135" t="s">
        <v>36</v>
      </c>
      <c r="D45" s="176" t="s">
        <v>336</v>
      </c>
      <c r="E45" s="143"/>
      <c r="F45" s="54"/>
      <c r="G45" s="54">
        <v>50</v>
      </c>
      <c r="H45" s="54"/>
      <c r="I45" s="54"/>
      <c r="J45" s="54"/>
      <c r="K45" s="54"/>
      <c r="L45" s="54"/>
      <c r="M45" s="54"/>
      <c r="N45" s="152">
        <f t="shared" si="0"/>
        <v>50</v>
      </c>
      <c r="O45" s="156"/>
      <c r="P45" s="152">
        <f>Tabel1[[#This Row],[Totaal 
m2]]</f>
        <v>50</v>
      </c>
      <c r="Q45" s="164"/>
    </row>
    <row r="46" spans="1:17" ht="11.25" x14ac:dyDescent="0.15">
      <c r="A46" s="31"/>
      <c r="B46" s="8" t="s">
        <v>45</v>
      </c>
      <c r="C46" s="135" t="s">
        <v>422</v>
      </c>
      <c r="D46" s="175" t="s">
        <v>337</v>
      </c>
      <c r="E46" s="143">
        <v>42</v>
      </c>
      <c r="F46" s="54"/>
      <c r="G46" s="54">
        <v>10</v>
      </c>
      <c r="H46" s="54"/>
      <c r="I46" s="54"/>
      <c r="J46" s="54"/>
      <c r="K46" s="54"/>
      <c r="L46" s="54"/>
      <c r="M46" s="54"/>
      <c r="N46" s="152">
        <f t="shared" si="0"/>
        <v>52</v>
      </c>
      <c r="O46" s="158"/>
      <c r="P46" s="152">
        <f>Tabel1[[#This Row],[Totaal 
m2]]</f>
        <v>52</v>
      </c>
      <c r="Q46" s="164"/>
    </row>
    <row r="47" spans="1:17" ht="11.25" x14ac:dyDescent="0.15">
      <c r="A47" s="31"/>
      <c r="B47" s="8" t="s">
        <v>46</v>
      </c>
      <c r="C47" s="135" t="s">
        <v>47</v>
      </c>
      <c r="D47" s="175" t="s">
        <v>337</v>
      </c>
      <c r="E47" s="143"/>
      <c r="F47" s="54"/>
      <c r="G47" s="54">
        <v>82</v>
      </c>
      <c r="H47" s="54"/>
      <c r="I47" s="54"/>
      <c r="J47" s="54"/>
      <c r="K47" s="54"/>
      <c r="L47" s="54"/>
      <c r="M47" s="54"/>
      <c r="N47" s="152">
        <f t="shared" si="0"/>
        <v>82</v>
      </c>
      <c r="O47" s="156"/>
      <c r="P47" s="152">
        <f>Tabel1[[#This Row],[Totaal 
m2]]</f>
        <v>82</v>
      </c>
      <c r="Q47" s="164"/>
    </row>
    <row r="48" spans="1:17" ht="11.25" x14ac:dyDescent="0.15">
      <c r="A48" s="31"/>
      <c r="B48" s="8" t="s">
        <v>48</v>
      </c>
      <c r="C48" s="135" t="s">
        <v>49</v>
      </c>
      <c r="D48" s="176" t="s">
        <v>381</v>
      </c>
      <c r="E48" s="143"/>
      <c r="F48" s="54"/>
      <c r="G48" s="54">
        <v>12</v>
      </c>
      <c r="H48" s="54"/>
      <c r="I48" s="54"/>
      <c r="J48" s="54"/>
      <c r="K48" s="54"/>
      <c r="L48" s="54"/>
      <c r="M48" s="54"/>
      <c r="N48" s="152">
        <f t="shared" si="0"/>
        <v>12</v>
      </c>
      <c r="O48" s="158"/>
      <c r="P48" s="152">
        <f>Tabel1[[#This Row],[Totaal 
m2]]</f>
        <v>12</v>
      </c>
      <c r="Q48" s="164"/>
    </row>
    <row r="49" spans="1:17" ht="11.25" x14ac:dyDescent="0.15">
      <c r="A49" s="31"/>
      <c r="B49" s="8" t="s">
        <v>50</v>
      </c>
      <c r="C49" s="135" t="s">
        <v>423</v>
      </c>
      <c r="D49" s="176" t="s">
        <v>381</v>
      </c>
      <c r="E49" s="143"/>
      <c r="F49" s="54"/>
      <c r="G49" s="54"/>
      <c r="H49" s="54"/>
      <c r="I49" s="54"/>
      <c r="J49" s="54"/>
      <c r="K49" s="54"/>
      <c r="L49" s="54"/>
      <c r="M49" s="148">
        <v>15</v>
      </c>
      <c r="N49" s="152">
        <f t="shared" si="0"/>
        <v>15</v>
      </c>
      <c r="O49" s="158"/>
      <c r="P49" s="152">
        <f>Tabel1[[#This Row],[Totaal 
m2]]</f>
        <v>15</v>
      </c>
      <c r="Q49" s="164"/>
    </row>
    <row r="50" spans="1:17" ht="11.25" x14ac:dyDescent="0.15">
      <c r="A50" s="31"/>
      <c r="B50" s="8" t="s">
        <v>51</v>
      </c>
      <c r="C50" s="135" t="s">
        <v>36</v>
      </c>
      <c r="D50" s="176" t="s">
        <v>336</v>
      </c>
      <c r="E50" s="143"/>
      <c r="F50" s="54"/>
      <c r="G50" s="54">
        <v>57</v>
      </c>
      <c r="H50" s="54"/>
      <c r="I50" s="54"/>
      <c r="J50" s="54"/>
      <c r="K50" s="54"/>
      <c r="L50" s="54"/>
      <c r="M50" s="54"/>
      <c r="N50" s="152">
        <f t="shared" si="0"/>
        <v>57</v>
      </c>
      <c r="O50" s="156"/>
      <c r="P50" s="152">
        <f>Tabel1[[#This Row],[Totaal 
m2]]</f>
        <v>57</v>
      </c>
      <c r="Q50" s="164"/>
    </row>
    <row r="51" spans="1:17" ht="11.25" x14ac:dyDescent="0.15">
      <c r="A51" s="31"/>
      <c r="B51" s="8" t="s">
        <v>52</v>
      </c>
      <c r="C51" s="135" t="s">
        <v>53</v>
      </c>
      <c r="D51" s="176" t="s">
        <v>381</v>
      </c>
      <c r="E51" s="143"/>
      <c r="F51" s="54"/>
      <c r="G51" s="54"/>
      <c r="H51" s="54">
        <v>14</v>
      </c>
      <c r="I51" s="54"/>
      <c r="J51" s="54"/>
      <c r="K51" s="54"/>
      <c r="L51" s="54"/>
      <c r="M51" s="54"/>
      <c r="N51" s="152">
        <f t="shared" si="0"/>
        <v>14</v>
      </c>
      <c r="O51" s="158"/>
      <c r="P51" s="152">
        <f>Tabel1[[#This Row],[Totaal 
m2]]</f>
        <v>14</v>
      </c>
      <c r="Q51" s="164"/>
    </row>
    <row r="52" spans="1:17" ht="11.25" x14ac:dyDescent="0.15">
      <c r="A52" s="31"/>
      <c r="B52" s="8" t="s">
        <v>54</v>
      </c>
      <c r="C52" s="135" t="s">
        <v>55</v>
      </c>
      <c r="D52" s="176" t="s">
        <v>338</v>
      </c>
      <c r="E52" s="143"/>
      <c r="F52" s="54"/>
      <c r="G52" s="54"/>
      <c r="H52" s="54"/>
      <c r="I52" s="54"/>
      <c r="J52" s="54"/>
      <c r="K52" s="54"/>
      <c r="L52" s="54"/>
      <c r="M52" s="54">
        <v>16</v>
      </c>
      <c r="N52" s="152">
        <f t="shared" si="0"/>
        <v>16</v>
      </c>
      <c r="O52" s="158"/>
      <c r="P52" s="152">
        <f>Tabel1[[#This Row],[Totaal 
m2]]</f>
        <v>16</v>
      </c>
      <c r="Q52" s="164"/>
    </row>
    <row r="53" spans="1:17" ht="11.25" x14ac:dyDescent="0.15">
      <c r="A53" s="31"/>
      <c r="B53" s="8" t="s">
        <v>56</v>
      </c>
      <c r="C53" s="135" t="s">
        <v>57</v>
      </c>
      <c r="D53" s="176" t="s">
        <v>381</v>
      </c>
      <c r="E53" s="143"/>
      <c r="F53" s="54"/>
      <c r="G53" s="54"/>
      <c r="H53" s="54"/>
      <c r="I53" s="54"/>
      <c r="J53" s="54"/>
      <c r="K53" s="54"/>
      <c r="L53" s="54"/>
      <c r="M53" s="148">
        <v>2</v>
      </c>
      <c r="N53" s="152">
        <f t="shared" si="0"/>
        <v>2</v>
      </c>
      <c r="O53" s="158"/>
      <c r="P53" s="152">
        <f>Tabel1[[#This Row],[Totaal 
m2]]</f>
        <v>2</v>
      </c>
      <c r="Q53" s="164"/>
    </row>
    <row r="54" spans="1:17" ht="11.25" x14ac:dyDescent="0.15">
      <c r="A54" s="31"/>
      <c r="B54" s="8" t="s">
        <v>58</v>
      </c>
      <c r="C54" s="135" t="s">
        <v>59</v>
      </c>
      <c r="D54" s="176" t="s">
        <v>338</v>
      </c>
      <c r="E54" s="143"/>
      <c r="F54" s="54"/>
      <c r="G54" s="54"/>
      <c r="H54" s="54"/>
      <c r="I54" s="54"/>
      <c r="J54" s="54"/>
      <c r="K54" s="54"/>
      <c r="L54" s="54"/>
      <c r="M54" s="54">
        <v>14</v>
      </c>
      <c r="N54" s="152">
        <f t="shared" si="0"/>
        <v>14</v>
      </c>
      <c r="O54" s="158"/>
      <c r="P54" s="152">
        <f>Tabel1[[#This Row],[Totaal 
m2]]</f>
        <v>14</v>
      </c>
      <c r="Q54" s="164"/>
    </row>
    <row r="55" spans="1:17" ht="11.25" x14ac:dyDescent="0.15">
      <c r="A55" s="31"/>
      <c r="B55" s="8" t="s">
        <v>60</v>
      </c>
      <c r="C55" s="135" t="s">
        <v>61</v>
      </c>
      <c r="D55" s="176" t="s">
        <v>336</v>
      </c>
      <c r="E55" s="143"/>
      <c r="F55" s="54"/>
      <c r="G55" s="54"/>
      <c r="H55" s="54">
        <v>100</v>
      </c>
      <c r="I55" s="54"/>
      <c r="J55" s="54"/>
      <c r="K55" s="54"/>
      <c r="L55" s="54"/>
      <c r="M55" s="54"/>
      <c r="N55" s="152">
        <f t="shared" si="0"/>
        <v>100</v>
      </c>
      <c r="O55" s="156"/>
      <c r="P55" s="152">
        <f>Tabel1[[#This Row],[Totaal 
m2]]</f>
        <v>100</v>
      </c>
      <c r="Q55" s="164"/>
    </row>
    <row r="56" spans="1:17" ht="11.25" x14ac:dyDescent="0.15">
      <c r="A56" s="31"/>
      <c r="B56" s="8" t="s">
        <v>62</v>
      </c>
      <c r="C56" s="135" t="s">
        <v>63</v>
      </c>
      <c r="D56" s="176" t="s">
        <v>381</v>
      </c>
      <c r="E56" s="143"/>
      <c r="F56" s="54"/>
      <c r="G56" s="54"/>
      <c r="H56" s="54">
        <v>25</v>
      </c>
      <c r="I56" s="54"/>
      <c r="J56" s="54"/>
      <c r="K56" s="54"/>
      <c r="L56" s="54"/>
      <c r="M56" s="54"/>
      <c r="N56" s="152">
        <f t="shared" ref="N56:N79" si="1">SUM(E56:M56)</f>
        <v>25</v>
      </c>
      <c r="O56" s="156"/>
      <c r="P56" s="152">
        <f>Tabel1[[#This Row],[Totaal 
m2]]</f>
        <v>25</v>
      </c>
      <c r="Q56" s="164"/>
    </row>
    <row r="57" spans="1:17" ht="11.25" x14ac:dyDescent="0.15">
      <c r="A57" s="31"/>
      <c r="B57" s="8" t="s">
        <v>64</v>
      </c>
      <c r="C57" s="135" t="s">
        <v>65</v>
      </c>
      <c r="D57" s="176" t="s">
        <v>336</v>
      </c>
      <c r="E57" s="143"/>
      <c r="F57" s="54"/>
      <c r="G57" s="54"/>
      <c r="H57" s="54">
        <v>81</v>
      </c>
      <c r="I57" s="54"/>
      <c r="J57" s="54"/>
      <c r="K57" s="54"/>
      <c r="L57" s="54"/>
      <c r="M57" s="54"/>
      <c r="N57" s="152">
        <f t="shared" si="1"/>
        <v>81</v>
      </c>
      <c r="O57" s="156"/>
      <c r="P57" s="152">
        <f>Tabel1[[#This Row],[Totaal 
m2]]</f>
        <v>81</v>
      </c>
      <c r="Q57" s="164"/>
    </row>
    <row r="58" spans="1:17" ht="11.25" x14ac:dyDescent="0.15">
      <c r="A58" s="31"/>
      <c r="B58" s="8" t="s">
        <v>66</v>
      </c>
      <c r="C58" s="135" t="s">
        <v>92</v>
      </c>
      <c r="D58" s="175" t="s">
        <v>337</v>
      </c>
      <c r="E58" s="143"/>
      <c r="F58" s="54"/>
      <c r="G58" s="54">
        <v>24</v>
      </c>
      <c r="H58" s="54"/>
      <c r="I58" s="54"/>
      <c r="J58" s="54"/>
      <c r="K58" s="54"/>
      <c r="L58" s="54"/>
      <c r="M58" s="54"/>
      <c r="N58" s="152">
        <f t="shared" si="1"/>
        <v>24</v>
      </c>
      <c r="O58" s="156"/>
      <c r="P58" s="152">
        <f>Tabel1[[#This Row],[Totaal 
m2]]</f>
        <v>24</v>
      </c>
      <c r="Q58" s="164"/>
    </row>
    <row r="59" spans="1:17" ht="11.25" x14ac:dyDescent="0.15">
      <c r="A59" s="31"/>
      <c r="B59" s="8"/>
      <c r="C59" s="135" t="s">
        <v>91</v>
      </c>
      <c r="D59" s="175" t="s">
        <v>337</v>
      </c>
      <c r="E59" s="143"/>
      <c r="F59" s="54"/>
      <c r="G59" s="54"/>
      <c r="H59" s="54"/>
      <c r="I59" s="54">
        <v>12</v>
      </c>
      <c r="J59" s="54"/>
      <c r="K59" s="54"/>
      <c r="L59" s="54"/>
      <c r="M59" s="54"/>
      <c r="N59" s="152">
        <f t="shared" si="1"/>
        <v>12</v>
      </c>
      <c r="O59" s="156"/>
      <c r="P59" s="152">
        <f>Tabel1[[#This Row],[Totaal 
m2]]</f>
        <v>12</v>
      </c>
      <c r="Q59" s="164"/>
    </row>
    <row r="60" spans="1:17" ht="11.25" x14ac:dyDescent="0.15">
      <c r="A60" s="31"/>
      <c r="B60" s="8" t="s">
        <v>67</v>
      </c>
      <c r="C60" s="135" t="s">
        <v>488</v>
      </c>
      <c r="D60" s="175" t="s">
        <v>337</v>
      </c>
      <c r="E60" s="143"/>
      <c r="F60" s="54"/>
      <c r="G60" s="54">
        <v>42</v>
      </c>
      <c r="H60" s="54"/>
      <c r="I60" s="54"/>
      <c r="J60" s="54"/>
      <c r="K60" s="54"/>
      <c r="L60" s="54"/>
      <c r="M60" s="54"/>
      <c r="N60" s="152">
        <f t="shared" si="1"/>
        <v>42</v>
      </c>
      <c r="O60" s="156"/>
      <c r="P60" s="152">
        <f>Tabel1[[#This Row],[Totaal 
m2]]</f>
        <v>42</v>
      </c>
      <c r="Q60" s="164"/>
    </row>
    <row r="61" spans="1:17" ht="11.25" x14ac:dyDescent="0.15">
      <c r="A61" s="31"/>
      <c r="B61" s="8" t="s">
        <v>68</v>
      </c>
      <c r="C61" s="135" t="s">
        <v>69</v>
      </c>
      <c r="D61" s="176" t="s">
        <v>336</v>
      </c>
      <c r="E61" s="143"/>
      <c r="F61" s="54"/>
      <c r="G61" s="54"/>
      <c r="H61" s="54">
        <v>104</v>
      </c>
      <c r="I61" s="54"/>
      <c r="J61" s="54"/>
      <c r="K61" s="54" t="s">
        <v>409</v>
      </c>
      <c r="L61" s="54"/>
      <c r="M61" s="54"/>
      <c r="N61" s="152">
        <f t="shared" si="1"/>
        <v>104</v>
      </c>
      <c r="O61" s="156"/>
      <c r="P61" s="152">
        <f>Tabel1[[#This Row],[Totaal 
m2]]</f>
        <v>104</v>
      </c>
      <c r="Q61" s="164"/>
    </row>
    <row r="62" spans="1:17" ht="11.25" x14ac:dyDescent="0.15">
      <c r="A62" s="31"/>
      <c r="B62" s="8" t="s">
        <v>70</v>
      </c>
      <c r="C62" s="135" t="s">
        <v>71</v>
      </c>
      <c r="D62" s="176" t="s">
        <v>381</v>
      </c>
      <c r="E62" s="143"/>
      <c r="F62" s="54"/>
      <c r="G62" s="54"/>
      <c r="H62" s="54">
        <v>33</v>
      </c>
      <c r="I62" s="54"/>
      <c r="J62" s="54"/>
      <c r="K62" s="54"/>
      <c r="L62" s="54"/>
      <c r="M62" s="54"/>
      <c r="N62" s="152">
        <f t="shared" si="1"/>
        <v>33</v>
      </c>
      <c r="O62" s="156"/>
      <c r="P62" s="152">
        <f>Tabel1[[#This Row],[Totaal 
m2]]</f>
        <v>33</v>
      </c>
      <c r="Q62" s="164"/>
    </row>
    <row r="63" spans="1:17" ht="11.25" x14ac:dyDescent="0.15">
      <c r="A63" s="31"/>
      <c r="B63" s="8" t="s">
        <v>72</v>
      </c>
      <c r="C63" s="135" t="s">
        <v>348</v>
      </c>
      <c r="D63" s="176" t="s">
        <v>336</v>
      </c>
      <c r="E63" s="143"/>
      <c r="F63" s="54"/>
      <c r="G63" s="54"/>
      <c r="H63" s="54">
        <v>104</v>
      </c>
      <c r="I63" s="54" t="s">
        <v>409</v>
      </c>
      <c r="J63" s="54"/>
      <c r="K63" s="54"/>
      <c r="L63" s="54"/>
      <c r="M63" s="54"/>
      <c r="N63" s="152">
        <f t="shared" si="1"/>
        <v>104</v>
      </c>
      <c r="O63" s="156"/>
      <c r="P63" s="152">
        <f>Tabel1[[#This Row],[Totaal 
m2]]</f>
        <v>104</v>
      </c>
      <c r="Q63" s="164"/>
    </row>
    <row r="64" spans="1:17" ht="11.25" x14ac:dyDescent="0.15">
      <c r="A64" s="31"/>
      <c r="B64" s="8" t="s">
        <v>73</v>
      </c>
      <c r="C64" s="135" t="s">
        <v>74</v>
      </c>
      <c r="D64" s="176" t="s">
        <v>381</v>
      </c>
      <c r="E64" s="143"/>
      <c r="F64" s="54"/>
      <c r="G64" s="54"/>
      <c r="H64" s="54">
        <v>22</v>
      </c>
      <c r="I64" s="54"/>
      <c r="J64" s="54"/>
      <c r="K64" s="54"/>
      <c r="L64" s="54"/>
      <c r="M64" s="54"/>
      <c r="N64" s="152">
        <f t="shared" si="1"/>
        <v>22</v>
      </c>
      <c r="O64" s="158"/>
      <c r="P64" s="152">
        <f>Tabel1[[#This Row],[Totaal 
m2]]</f>
        <v>22</v>
      </c>
      <c r="Q64" s="164"/>
    </row>
    <row r="65" spans="1:17" ht="22.5" x14ac:dyDescent="0.15">
      <c r="A65" s="31"/>
      <c r="B65" s="8" t="s">
        <v>75</v>
      </c>
      <c r="C65" s="135" t="s">
        <v>489</v>
      </c>
      <c r="D65" s="176" t="s">
        <v>381</v>
      </c>
      <c r="E65" s="143"/>
      <c r="F65" s="54"/>
      <c r="G65" s="54">
        <v>30</v>
      </c>
      <c r="H65" s="54"/>
      <c r="I65" s="54"/>
      <c r="J65" s="54"/>
      <c r="K65" s="54"/>
      <c r="L65" s="54"/>
      <c r="M65" s="54"/>
      <c r="N65" s="152">
        <f t="shared" si="1"/>
        <v>30</v>
      </c>
      <c r="O65" s="157">
        <f>Tabel1[[#This Row],[Totaal 
m2]]</f>
        <v>30</v>
      </c>
      <c r="P65" s="152"/>
      <c r="Q65" s="164"/>
    </row>
    <row r="66" spans="1:17" s="79" customFormat="1" ht="11.25" x14ac:dyDescent="0.15">
      <c r="A66" s="84"/>
      <c r="B66" s="132" t="s">
        <v>76</v>
      </c>
      <c r="C66" s="136" t="s">
        <v>94</v>
      </c>
      <c r="D66" s="175" t="s">
        <v>337</v>
      </c>
      <c r="E66" s="146"/>
      <c r="F66" s="78"/>
      <c r="G66" s="78"/>
      <c r="H66" s="78"/>
      <c r="I66" s="78">
        <v>30</v>
      </c>
      <c r="J66" s="78"/>
      <c r="K66" s="78"/>
      <c r="L66" s="78"/>
      <c r="M66" s="78"/>
      <c r="N66" s="152">
        <f t="shared" si="1"/>
        <v>30</v>
      </c>
      <c r="O66" s="159"/>
      <c r="P66" s="154">
        <f>Tabel1[[#This Row],[Totaal 
m2]]</f>
        <v>30</v>
      </c>
      <c r="Q66" s="164"/>
    </row>
    <row r="67" spans="1:17" ht="11.25" x14ac:dyDescent="0.15">
      <c r="A67" s="31"/>
      <c r="B67" s="8" t="s">
        <v>76</v>
      </c>
      <c r="C67" s="135" t="s">
        <v>77</v>
      </c>
      <c r="D67" s="175" t="s">
        <v>337</v>
      </c>
      <c r="E67" s="143"/>
      <c r="F67" s="54"/>
      <c r="G67" s="54">
        <v>130</v>
      </c>
      <c r="H67" s="54"/>
      <c r="I67" s="54"/>
      <c r="J67" s="54"/>
      <c r="K67" s="54"/>
      <c r="L67" s="54"/>
      <c r="M67" s="54"/>
      <c r="N67" s="152">
        <f t="shared" si="1"/>
        <v>130</v>
      </c>
      <c r="O67" s="156"/>
      <c r="P67" s="152">
        <f>Tabel1[[#This Row],[Totaal 
m2]]</f>
        <v>130</v>
      </c>
      <c r="Q67" s="164"/>
    </row>
    <row r="68" spans="1:17" ht="11.25" x14ac:dyDescent="0.15">
      <c r="A68" s="31"/>
      <c r="B68" s="8" t="s">
        <v>78</v>
      </c>
      <c r="C68" s="135" t="s">
        <v>468</v>
      </c>
      <c r="D68" s="176" t="s">
        <v>381</v>
      </c>
      <c r="E68" s="143"/>
      <c r="F68" s="54"/>
      <c r="G68" s="54"/>
      <c r="H68" s="54"/>
      <c r="I68" s="54"/>
      <c r="J68" s="54"/>
      <c r="K68" s="54"/>
      <c r="L68" s="54"/>
      <c r="M68" s="54"/>
      <c r="N68" s="152">
        <f t="shared" si="1"/>
        <v>0</v>
      </c>
      <c r="O68" s="157">
        <f>Tabel1[[#This Row],[Totaal 
m2]]</f>
        <v>0</v>
      </c>
      <c r="P68" s="152"/>
      <c r="Q68" s="164"/>
    </row>
    <row r="69" spans="1:17" ht="11.25" x14ac:dyDescent="0.15">
      <c r="A69" s="31"/>
      <c r="B69" s="8" t="s">
        <v>79</v>
      </c>
      <c r="C69" s="135" t="s">
        <v>80</v>
      </c>
      <c r="D69" s="175" t="s">
        <v>337</v>
      </c>
      <c r="E69" s="143"/>
      <c r="F69" s="54"/>
      <c r="G69" s="54">
        <v>168</v>
      </c>
      <c r="H69" s="54"/>
      <c r="I69" s="54"/>
      <c r="J69" s="54"/>
      <c r="K69" s="54"/>
      <c r="L69" s="54"/>
      <c r="M69" s="54"/>
      <c r="N69" s="152">
        <f t="shared" si="1"/>
        <v>168</v>
      </c>
      <c r="O69" s="158"/>
      <c r="P69" s="152">
        <f>Tabel1[[#This Row],[Totaal 
m2]]</f>
        <v>168</v>
      </c>
      <c r="Q69" s="164"/>
    </row>
    <row r="70" spans="1:17" ht="11.25" x14ac:dyDescent="0.15">
      <c r="A70" s="31"/>
      <c r="B70" s="8" t="s">
        <v>424</v>
      </c>
      <c r="C70" s="137" t="s">
        <v>425</v>
      </c>
      <c r="D70" s="176" t="s">
        <v>381</v>
      </c>
      <c r="E70" s="143"/>
      <c r="F70" s="54"/>
      <c r="G70" s="54"/>
      <c r="H70" s="54"/>
      <c r="I70" s="54"/>
      <c r="J70" s="54"/>
      <c r="K70" s="54"/>
      <c r="L70" s="54"/>
      <c r="M70" s="54"/>
      <c r="N70" s="152">
        <f t="shared" si="1"/>
        <v>0</v>
      </c>
      <c r="O70" s="157">
        <f>Tabel1[[#This Row],[Totaal 
m2]]</f>
        <v>0</v>
      </c>
      <c r="P70" s="152"/>
      <c r="Q70" s="164"/>
    </row>
    <row r="71" spans="1:17" ht="11.25" x14ac:dyDescent="0.15">
      <c r="A71" s="31"/>
      <c r="B71" s="8" t="s">
        <v>473</v>
      </c>
      <c r="C71" s="135"/>
      <c r="D71" s="175" t="s">
        <v>337</v>
      </c>
      <c r="E71" s="143"/>
      <c r="F71" s="54"/>
      <c r="G71" s="54">
        <v>3</v>
      </c>
      <c r="H71" s="193"/>
      <c r="I71" s="54"/>
      <c r="J71" s="54"/>
      <c r="K71" s="54"/>
      <c r="L71" s="52"/>
      <c r="M71" s="52"/>
      <c r="N71" s="152">
        <f t="shared" si="1"/>
        <v>3</v>
      </c>
      <c r="O71" s="160"/>
      <c r="P71" s="152">
        <f>Tabel1[[#This Row],[Totaal 
m2]]</f>
        <v>3</v>
      </c>
      <c r="Q71" s="164"/>
    </row>
    <row r="72" spans="1:17" ht="11.25" x14ac:dyDescent="0.15">
      <c r="A72" s="31"/>
      <c r="B72" s="8" t="s">
        <v>81</v>
      </c>
      <c r="C72" s="135" t="s">
        <v>82</v>
      </c>
      <c r="D72" s="176" t="s">
        <v>336</v>
      </c>
      <c r="E72" s="143"/>
      <c r="F72" s="54"/>
      <c r="G72" s="54">
        <v>60</v>
      </c>
      <c r="H72" s="54"/>
      <c r="I72" s="54"/>
      <c r="J72" s="54"/>
      <c r="K72" s="54"/>
      <c r="L72" s="54"/>
      <c r="M72" s="54"/>
      <c r="N72" s="152">
        <f t="shared" si="1"/>
        <v>60</v>
      </c>
      <c r="O72" s="161"/>
      <c r="P72" s="152">
        <f>Tabel1[[#This Row],[Totaal 
m2]]</f>
        <v>60</v>
      </c>
      <c r="Q72" s="164"/>
    </row>
    <row r="73" spans="1:17" ht="11.25" x14ac:dyDescent="0.15">
      <c r="A73" s="31"/>
      <c r="B73" s="8" t="s">
        <v>83</v>
      </c>
      <c r="C73" s="135" t="s">
        <v>28</v>
      </c>
      <c r="D73" s="176" t="s">
        <v>336</v>
      </c>
      <c r="E73" s="143"/>
      <c r="F73" s="54"/>
      <c r="G73" s="54">
        <v>10</v>
      </c>
      <c r="H73" s="54"/>
      <c r="I73" s="54"/>
      <c r="J73" s="54"/>
      <c r="K73" s="54"/>
      <c r="L73" s="54"/>
      <c r="M73" s="54"/>
      <c r="N73" s="152">
        <f t="shared" si="1"/>
        <v>10</v>
      </c>
      <c r="O73" s="158"/>
      <c r="P73" s="152">
        <f>Tabel1[[#This Row],[Totaal 
m2]]</f>
        <v>10</v>
      </c>
      <c r="Q73" s="164"/>
    </row>
    <row r="74" spans="1:17" ht="11.25" x14ac:dyDescent="0.15">
      <c r="A74" s="31"/>
      <c r="B74" s="8" t="s">
        <v>84</v>
      </c>
      <c r="C74" s="135" t="s">
        <v>85</v>
      </c>
      <c r="D74" s="176" t="s">
        <v>381</v>
      </c>
      <c r="E74" s="143"/>
      <c r="F74" s="54"/>
      <c r="G74" s="54">
        <v>11</v>
      </c>
      <c r="H74" s="54"/>
      <c r="I74" s="54"/>
      <c r="J74" s="54"/>
      <c r="K74" s="54"/>
      <c r="L74" s="54"/>
      <c r="M74" s="54"/>
      <c r="N74" s="152">
        <f t="shared" si="1"/>
        <v>11</v>
      </c>
      <c r="O74" s="158"/>
      <c r="P74" s="152">
        <f>Tabel1[[#This Row],[Totaal 
m2]]</f>
        <v>11</v>
      </c>
      <c r="Q74" s="164"/>
    </row>
    <row r="75" spans="1:17" ht="11.25" x14ac:dyDescent="0.15">
      <c r="A75" s="31"/>
      <c r="B75" s="8" t="s">
        <v>86</v>
      </c>
      <c r="C75" s="135" t="s">
        <v>92</v>
      </c>
      <c r="D75" s="175" t="s">
        <v>337</v>
      </c>
      <c r="E75" s="143"/>
      <c r="F75" s="54"/>
      <c r="G75" s="54">
        <v>27</v>
      </c>
      <c r="H75" s="54"/>
      <c r="I75" s="54"/>
      <c r="J75" s="54"/>
      <c r="K75" s="54"/>
      <c r="L75" s="54"/>
      <c r="M75" s="54"/>
      <c r="N75" s="152">
        <f t="shared" si="1"/>
        <v>27</v>
      </c>
      <c r="O75" s="158"/>
      <c r="P75" s="152">
        <f>Tabel1[[#This Row],[Totaal 
m2]]</f>
        <v>27</v>
      </c>
      <c r="Q75" s="164"/>
    </row>
    <row r="76" spans="1:17" ht="11.25" x14ac:dyDescent="0.15">
      <c r="A76" s="31"/>
      <c r="B76" s="8"/>
      <c r="C76" s="135" t="s">
        <v>91</v>
      </c>
      <c r="D76" s="175" t="s">
        <v>337</v>
      </c>
      <c r="E76" s="143"/>
      <c r="F76" s="54"/>
      <c r="G76" s="54"/>
      <c r="H76" s="54"/>
      <c r="I76" s="54">
        <v>14</v>
      </c>
      <c r="J76" s="54"/>
      <c r="K76" s="54"/>
      <c r="L76" s="54"/>
      <c r="M76" s="54"/>
      <c r="N76" s="152">
        <f t="shared" si="1"/>
        <v>14</v>
      </c>
      <c r="O76" s="158"/>
      <c r="P76" s="152">
        <f>Tabel1[[#This Row],[Totaal 
m2]]</f>
        <v>14</v>
      </c>
      <c r="Q76" s="164"/>
    </row>
    <row r="77" spans="1:17" ht="11.25" x14ac:dyDescent="0.15">
      <c r="A77" s="31"/>
      <c r="B77" s="8" t="s">
        <v>87</v>
      </c>
      <c r="C77" s="135" t="s">
        <v>55</v>
      </c>
      <c r="D77" s="176" t="s">
        <v>338</v>
      </c>
      <c r="E77" s="143"/>
      <c r="F77" s="54"/>
      <c r="G77" s="54"/>
      <c r="H77" s="54"/>
      <c r="I77" s="54"/>
      <c r="J77" s="54"/>
      <c r="K77" s="54"/>
      <c r="L77" s="54"/>
      <c r="M77" s="54">
        <v>10</v>
      </c>
      <c r="N77" s="152">
        <f t="shared" si="1"/>
        <v>10</v>
      </c>
      <c r="O77" s="156">
        <f>Tabel1[[#This Row],[Totaal 
m2]]</f>
        <v>10</v>
      </c>
      <c r="P77" s="152"/>
      <c r="Q77" s="164"/>
    </row>
    <row r="78" spans="1:17" ht="11.25" x14ac:dyDescent="0.15">
      <c r="A78" s="31"/>
      <c r="B78" s="8" t="s">
        <v>88</v>
      </c>
      <c r="C78" s="135" t="s">
        <v>59</v>
      </c>
      <c r="D78" s="176" t="s">
        <v>338</v>
      </c>
      <c r="E78" s="143"/>
      <c r="F78" s="54"/>
      <c r="G78" s="54"/>
      <c r="H78" s="54"/>
      <c r="I78" s="54"/>
      <c r="J78" s="54"/>
      <c r="K78" s="54"/>
      <c r="L78" s="54"/>
      <c r="M78" s="54">
        <v>10</v>
      </c>
      <c r="N78" s="152">
        <f t="shared" si="1"/>
        <v>10</v>
      </c>
      <c r="O78" s="156">
        <f>Tabel1[[#This Row],[Totaal 
m2]]</f>
        <v>10</v>
      </c>
      <c r="P78" s="152"/>
      <c r="Q78" s="164"/>
    </row>
    <row r="79" spans="1:17" ht="11.25" x14ac:dyDescent="0.15">
      <c r="A79" s="31"/>
      <c r="B79" s="8" t="s">
        <v>89</v>
      </c>
      <c r="C79" s="135" t="s">
        <v>90</v>
      </c>
      <c r="D79" s="175" t="s">
        <v>337</v>
      </c>
      <c r="E79" s="143">
        <v>18</v>
      </c>
      <c r="F79" s="54"/>
      <c r="G79" s="54">
        <v>120</v>
      </c>
      <c r="H79" s="54"/>
      <c r="I79" s="54"/>
      <c r="J79" s="54"/>
      <c r="K79" s="54"/>
      <c r="L79" s="54"/>
      <c r="M79" s="54"/>
      <c r="N79" s="152">
        <f t="shared" si="1"/>
        <v>138</v>
      </c>
      <c r="O79" s="162"/>
      <c r="P79" s="152">
        <f>Tabel1[[#This Row],[Totaal 
m2]]</f>
        <v>138</v>
      </c>
      <c r="Q79" s="165"/>
    </row>
    <row r="80" spans="1:17" ht="11.25" x14ac:dyDescent="0.15">
      <c r="A80" s="90"/>
      <c r="B80" s="95"/>
      <c r="C80" s="138" t="s">
        <v>349</v>
      </c>
      <c r="D80" s="177"/>
      <c r="E80" s="147">
        <f>SUM(E24:E79)</f>
        <v>74</v>
      </c>
      <c r="F80" s="92">
        <f t="shared" ref="F80:M80" si="2">SUM(F24:F79)</f>
        <v>0</v>
      </c>
      <c r="G80" s="92">
        <f t="shared" si="2"/>
        <v>1779</v>
      </c>
      <c r="H80" s="92">
        <f t="shared" si="2"/>
        <v>483</v>
      </c>
      <c r="I80" s="92">
        <f t="shared" si="2"/>
        <v>56</v>
      </c>
      <c r="J80" s="92">
        <f t="shared" si="2"/>
        <v>0</v>
      </c>
      <c r="K80" s="92">
        <f t="shared" si="2"/>
        <v>0</v>
      </c>
      <c r="L80" s="92">
        <f t="shared" si="2"/>
        <v>0</v>
      </c>
      <c r="M80" s="92">
        <f t="shared" si="2"/>
        <v>111</v>
      </c>
      <c r="N80" s="140">
        <f>SUM(N24:N79)</f>
        <v>2503</v>
      </c>
      <c r="O80" s="92">
        <f>SUM(O24:O79)</f>
        <v>615</v>
      </c>
      <c r="P80" s="93">
        <f>SUM(P24:P79)</f>
        <v>1888</v>
      </c>
      <c r="Q80" s="165"/>
    </row>
    <row r="81" spans="1:17" ht="12.95" customHeight="1" x14ac:dyDescent="0.15">
      <c r="A81" s="31"/>
      <c r="B81" s="31"/>
      <c r="C81" s="30"/>
      <c r="D81" s="31"/>
      <c r="E81" s="145"/>
      <c r="F81" s="31"/>
      <c r="G81" s="31"/>
      <c r="H81" s="31"/>
      <c r="I81" s="31"/>
      <c r="J81" s="31"/>
      <c r="K81" s="31"/>
      <c r="L81" s="31"/>
      <c r="M81" s="31"/>
      <c r="N81" s="184"/>
    </row>
    <row r="82" spans="1:17" ht="12.95" customHeight="1" x14ac:dyDescent="0.15">
      <c r="A82" s="59"/>
      <c r="B82" s="59"/>
      <c r="C82" s="30"/>
      <c r="D82" s="31"/>
      <c r="E82" s="145"/>
      <c r="F82" s="31"/>
      <c r="G82" s="31"/>
      <c r="H82" s="31"/>
      <c r="I82" s="31"/>
      <c r="J82" s="31"/>
      <c r="K82" s="31"/>
      <c r="L82" s="31"/>
      <c r="M82" s="31"/>
      <c r="N82" s="184"/>
    </row>
    <row r="83" spans="1:17" ht="22.5" x14ac:dyDescent="0.15">
      <c r="A83" s="85" t="s">
        <v>3</v>
      </c>
      <c r="B83" s="86" t="s">
        <v>11</v>
      </c>
      <c r="C83" s="87" t="s">
        <v>0</v>
      </c>
      <c r="D83" s="89" t="s">
        <v>6</v>
      </c>
      <c r="E83" s="86" t="s">
        <v>1</v>
      </c>
      <c r="F83" s="86" t="s">
        <v>521</v>
      </c>
      <c r="G83" s="86" t="s">
        <v>2</v>
      </c>
      <c r="H83" s="86" t="s">
        <v>471</v>
      </c>
      <c r="I83" s="86" t="s">
        <v>93</v>
      </c>
      <c r="J83" s="86" t="s">
        <v>335</v>
      </c>
      <c r="K83" s="86" t="s">
        <v>385</v>
      </c>
      <c r="L83" s="86" t="s">
        <v>522</v>
      </c>
      <c r="M83" s="86" t="s">
        <v>539</v>
      </c>
      <c r="N83" s="182" t="s">
        <v>345</v>
      </c>
      <c r="O83" s="89" t="s">
        <v>520</v>
      </c>
      <c r="P83" s="85" t="s">
        <v>342</v>
      </c>
      <c r="Q83" s="115" t="s">
        <v>524</v>
      </c>
    </row>
    <row r="84" spans="1:17" ht="11.25" x14ac:dyDescent="0.15">
      <c r="A84" s="95" t="s">
        <v>10</v>
      </c>
      <c r="B84" s="166" t="s">
        <v>95</v>
      </c>
      <c r="C84" s="133" t="s">
        <v>395</v>
      </c>
      <c r="D84" s="178" t="s">
        <v>347</v>
      </c>
      <c r="E84" s="185">
        <v>25</v>
      </c>
      <c r="F84" s="25"/>
      <c r="G84" s="25"/>
      <c r="H84" s="25"/>
      <c r="I84" s="25"/>
      <c r="J84" s="25"/>
      <c r="K84" s="25"/>
      <c r="L84" s="25"/>
      <c r="M84" s="25"/>
      <c r="N84" s="202">
        <f t="shared" ref="N84:N127" si="3">SUM(E84:M84)</f>
        <v>25</v>
      </c>
      <c r="O84" s="195"/>
      <c r="P84" s="194">
        <f>Tabel2[[#This Row],[Totaal 
m2]]</f>
        <v>25</v>
      </c>
      <c r="Q84" s="195"/>
    </row>
    <row r="85" spans="1:17" ht="11.25" x14ac:dyDescent="0.15">
      <c r="A85" s="31"/>
      <c r="B85" s="8" t="s">
        <v>96</v>
      </c>
      <c r="C85" s="135" t="s">
        <v>382</v>
      </c>
      <c r="D85" s="179" t="s">
        <v>347</v>
      </c>
      <c r="E85" s="187">
        <v>30</v>
      </c>
      <c r="F85" s="27"/>
      <c r="G85" s="27"/>
      <c r="H85" s="27"/>
      <c r="I85" s="27"/>
      <c r="J85" s="27"/>
      <c r="K85" s="27"/>
      <c r="L85" s="27"/>
      <c r="M85" s="27"/>
      <c r="N85" s="196">
        <f t="shared" si="3"/>
        <v>30</v>
      </c>
      <c r="O85" s="196"/>
      <c r="P85" s="194">
        <f>Tabel2[[#This Row],[Totaal 
m2]]</f>
        <v>30</v>
      </c>
      <c r="Q85" s="196"/>
    </row>
    <row r="86" spans="1:17" ht="11.25" x14ac:dyDescent="0.15">
      <c r="A86" s="31"/>
      <c r="B86" s="8" t="s">
        <v>97</v>
      </c>
      <c r="C86" s="135" t="s">
        <v>490</v>
      </c>
      <c r="D86" s="179" t="s">
        <v>347</v>
      </c>
      <c r="E86" s="187">
        <v>30</v>
      </c>
      <c r="F86" s="27"/>
      <c r="G86" s="27"/>
      <c r="H86" s="27"/>
      <c r="I86" s="27"/>
      <c r="J86" s="27"/>
      <c r="K86" s="27"/>
      <c r="L86" s="27"/>
      <c r="M86" s="27"/>
      <c r="N86" s="196">
        <f t="shared" si="3"/>
        <v>30</v>
      </c>
      <c r="O86" s="196"/>
      <c r="P86" s="194">
        <f>Tabel2[[#This Row],[Totaal 
m2]]</f>
        <v>30</v>
      </c>
      <c r="Q86" s="196"/>
    </row>
    <row r="87" spans="1:17" ht="11.25" x14ac:dyDescent="0.15">
      <c r="A87" s="31"/>
      <c r="B87" s="8" t="s">
        <v>98</v>
      </c>
      <c r="C87" s="135" t="s">
        <v>99</v>
      </c>
      <c r="D87" s="179" t="s">
        <v>338</v>
      </c>
      <c r="E87" s="187"/>
      <c r="F87" s="27"/>
      <c r="G87" s="27"/>
      <c r="H87" s="27"/>
      <c r="I87" s="27"/>
      <c r="J87" s="27"/>
      <c r="K87" s="27"/>
      <c r="L87" s="27"/>
      <c r="M87" s="27">
        <v>4</v>
      </c>
      <c r="N87" s="196">
        <f t="shared" si="3"/>
        <v>4</v>
      </c>
      <c r="O87" s="196"/>
      <c r="P87" s="194">
        <f>Tabel2[[#This Row],[Totaal 
m2]]</f>
        <v>4</v>
      </c>
      <c r="Q87" s="196"/>
    </row>
    <row r="88" spans="1:17" ht="11.25" x14ac:dyDescent="0.15">
      <c r="A88" s="31"/>
      <c r="B88" s="8" t="s">
        <v>100</v>
      </c>
      <c r="C88" s="135" t="s">
        <v>101</v>
      </c>
      <c r="D88" s="179" t="s">
        <v>338</v>
      </c>
      <c r="E88" s="187"/>
      <c r="F88" s="27"/>
      <c r="G88" s="27"/>
      <c r="H88" s="27"/>
      <c r="I88" s="27"/>
      <c r="J88" s="27"/>
      <c r="K88" s="27"/>
      <c r="L88" s="27"/>
      <c r="M88" s="27">
        <v>4</v>
      </c>
      <c r="N88" s="196">
        <f t="shared" si="3"/>
        <v>4</v>
      </c>
      <c r="O88" s="196"/>
      <c r="P88" s="194">
        <f>Tabel2[[#This Row],[Totaal 
m2]]</f>
        <v>4</v>
      </c>
      <c r="Q88" s="196"/>
    </row>
    <row r="89" spans="1:17" ht="11.25" x14ac:dyDescent="0.15">
      <c r="A89" s="31"/>
      <c r="B89" s="8" t="s">
        <v>102</v>
      </c>
      <c r="C89" s="135" t="s">
        <v>481</v>
      </c>
      <c r="D89" s="179" t="s">
        <v>347</v>
      </c>
      <c r="E89" s="187">
        <v>20</v>
      </c>
      <c r="F89" s="27"/>
      <c r="G89" s="27"/>
      <c r="H89" s="27"/>
      <c r="I89" s="27"/>
      <c r="J89" s="27"/>
      <c r="K89" s="27"/>
      <c r="L89" s="27"/>
      <c r="M89" s="27"/>
      <c r="N89" s="196">
        <f t="shared" si="3"/>
        <v>20</v>
      </c>
      <c r="O89" s="201"/>
      <c r="P89" s="194">
        <f>Tabel2[[#This Row],[Totaal 
m2]]</f>
        <v>20</v>
      </c>
      <c r="Q89" s="196"/>
    </row>
    <row r="90" spans="1:17" ht="11.25" x14ac:dyDescent="0.15">
      <c r="A90" s="31"/>
      <c r="B90" s="8" t="s">
        <v>103</v>
      </c>
      <c r="C90" s="135" t="s">
        <v>480</v>
      </c>
      <c r="D90" s="179" t="s">
        <v>347</v>
      </c>
      <c r="E90" s="187">
        <v>19</v>
      </c>
      <c r="F90" s="27"/>
      <c r="G90" s="27"/>
      <c r="H90" s="27"/>
      <c r="I90" s="27"/>
      <c r="J90" s="27"/>
      <c r="K90" s="27"/>
      <c r="L90" s="27"/>
      <c r="M90" s="27"/>
      <c r="N90" s="194">
        <f t="shared" si="3"/>
        <v>19</v>
      </c>
      <c r="O90" s="195"/>
      <c r="P90" s="194">
        <f>Tabel2[[#This Row],[Totaal 
m2]]</f>
        <v>19</v>
      </c>
      <c r="Q90" s="196"/>
    </row>
    <row r="91" spans="1:17" ht="11.25" x14ac:dyDescent="0.15">
      <c r="A91" s="31"/>
      <c r="B91" s="8" t="s">
        <v>104</v>
      </c>
      <c r="C91" s="135" t="s">
        <v>426</v>
      </c>
      <c r="D91" s="179" t="s">
        <v>347</v>
      </c>
      <c r="E91" s="187">
        <v>28</v>
      </c>
      <c r="F91" s="27"/>
      <c r="G91" s="27"/>
      <c r="H91" s="27"/>
      <c r="I91" s="27"/>
      <c r="J91" s="27"/>
      <c r="K91" s="27"/>
      <c r="L91" s="27"/>
      <c r="M91" s="27"/>
      <c r="N91" s="194">
        <f t="shared" si="3"/>
        <v>28</v>
      </c>
      <c r="O91" s="196"/>
      <c r="P91" s="194">
        <f>Tabel2[[#This Row],[Totaal 
m2]]</f>
        <v>28</v>
      </c>
      <c r="Q91" s="196"/>
    </row>
    <row r="92" spans="1:17" ht="11.25" x14ac:dyDescent="0.15">
      <c r="A92" s="31"/>
      <c r="B92" s="8" t="s">
        <v>105</v>
      </c>
      <c r="C92" s="170" t="s">
        <v>36</v>
      </c>
      <c r="D92" s="179" t="s">
        <v>336</v>
      </c>
      <c r="E92" s="187"/>
      <c r="F92" s="27"/>
      <c r="G92" s="27">
        <v>57</v>
      </c>
      <c r="H92" s="27"/>
      <c r="I92" s="27"/>
      <c r="J92" s="27"/>
      <c r="K92" s="27"/>
      <c r="L92" s="27"/>
      <c r="M92" s="27"/>
      <c r="N92" s="194">
        <f t="shared" si="3"/>
        <v>57</v>
      </c>
      <c r="O92" s="196"/>
      <c r="P92" s="194">
        <f>Tabel2[[#This Row],[Totaal 
m2]]</f>
        <v>57</v>
      </c>
      <c r="Q92" s="196"/>
    </row>
    <row r="93" spans="1:17" ht="11.25" x14ac:dyDescent="0.15">
      <c r="A93" s="31"/>
      <c r="B93" s="8" t="s">
        <v>106</v>
      </c>
      <c r="C93" s="135" t="s">
        <v>36</v>
      </c>
      <c r="D93" s="179" t="s">
        <v>336</v>
      </c>
      <c r="E93" s="187"/>
      <c r="F93" s="27"/>
      <c r="G93" s="27">
        <v>62</v>
      </c>
      <c r="H93" s="27"/>
      <c r="I93" s="27"/>
      <c r="J93" s="27"/>
      <c r="K93" s="27"/>
      <c r="L93" s="27"/>
      <c r="M93" s="27"/>
      <c r="N93" s="194">
        <f t="shared" si="3"/>
        <v>62</v>
      </c>
      <c r="O93" s="196"/>
      <c r="P93" s="194">
        <f>Tabel2[[#This Row],[Totaal 
m2]]</f>
        <v>62</v>
      </c>
      <c r="Q93" s="196"/>
    </row>
    <row r="94" spans="1:17" ht="11.25" x14ac:dyDescent="0.15">
      <c r="A94" s="31"/>
      <c r="B94" s="8" t="s">
        <v>107</v>
      </c>
      <c r="C94" s="135" t="s">
        <v>36</v>
      </c>
      <c r="D94" s="179" t="s">
        <v>336</v>
      </c>
      <c r="E94" s="187"/>
      <c r="F94" s="27"/>
      <c r="G94" s="27">
        <v>58</v>
      </c>
      <c r="H94" s="27"/>
      <c r="I94" s="27"/>
      <c r="J94" s="27"/>
      <c r="K94" s="27"/>
      <c r="L94" s="27"/>
      <c r="M94" s="27"/>
      <c r="N94" s="194">
        <f t="shared" si="3"/>
        <v>58</v>
      </c>
      <c r="O94" s="196"/>
      <c r="P94" s="194">
        <f>Tabel2[[#This Row],[Totaal 
m2]]</f>
        <v>58</v>
      </c>
      <c r="Q94" s="196"/>
    </row>
    <row r="95" spans="1:17" ht="11.25" x14ac:dyDescent="0.15">
      <c r="A95" s="31"/>
      <c r="B95" s="8" t="s">
        <v>108</v>
      </c>
      <c r="C95" s="135" t="s">
        <v>491</v>
      </c>
      <c r="D95" s="179" t="s">
        <v>381</v>
      </c>
      <c r="E95" s="187"/>
      <c r="F95" s="27"/>
      <c r="G95" s="27"/>
      <c r="H95" s="27"/>
      <c r="I95" s="27"/>
      <c r="J95" s="27"/>
      <c r="K95" s="27"/>
      <c r="L95" s="27"/>
      <c r="M95" s="27"/>
      <c r="N95" s="194">
        <f t="shared" si="3"/>
        <v>0</v>
      </c>
      <c r="O95" s="197" t="s">
        <v>387</v>
      </c>
      <c r="P95" s="194"/>
      <c r="Q95" s="196"/>
    </row>
    <row r="96" spans="1:17" ht="11.25" x14ac:dyDescent="0.15">
      <c r="A96" s="31"/>
      <c r="B96" s="8" t="s">
        <v>109</v>
      </c>
      <c r="C96" s="135" t="s">
        <v>36</v>
      </c>
      <c r="D96" s="179" t="s">
        <v>336</v>
      </c>
      <c r="E96" s="187"/>
      <c r="F96" s="27"/>
      <c r="G96" s="27">
        <v>60</v>
      </c>
      <c r="H96" s="27"/>
      <c r="I96" s="27"/>
      <c r="J96" s="27"/>
      <c r="K96" s="27"/>
      <c r="L96" s="27"/>
      <c r="M96" s="27"/>
      <c r="N96" s="194">
        <f t="shared" si="3"/>
        <v>60</v>
      </c>
      <c r="O96" s="196"/>
      <c r="P96" s="194">
        <f>Tabel2[[#This Row],[Totaal 
m2]]</f>
        <v>60</v>
      </c>
      <c r="Q96" s="196"/>
    </row>
    <row r="97" spans="1:17" ht="11.25" x14ac:dyDescent="0.15">
      <c r="A97" s="31"/>
      <c r="B97" s="8" t="s">
        <v>110</v>
      </c>
      <c r="C97" s="135" t="s">
        <v>36</v>
      </c>
      <c r="D97" s="179" t="s">
        <v>336</v>
      </c>
      <c r="E97" s="187"/>
      <c r="F97" s="27"/>
      <c r="G97" s="27">
        <v>59</v>
      </c>
      <c r="H97" s="27"/>
      <c r="I97" s="27"/>
      <c r="J97" s="27"/>
      <c r="K97" s="27"/>
      <c r="L97" s="27"/>
      <c r="M97" s="27"/>
      <c r="N97" s="194">
        <f t="shared" si="3"/>
        <v>59</v>
      </c>
      <c r="O97" s="196"/>
      <c r="P97" s="194">
        <f>Tabel2[[#This Row],[Totaal 
m2]]</f>
        <v>59</v>
      </c>
      <c r="Q97" s="196"/>
    </row>
    <row r="98" spans="1:17" ht="11.25" x14ac:dyDescent="0.15">
      <c r="A98" s="31"/>
      <c r="B98" s="8" t="s">
        <v>111</v>
      </c>
      <c r="C98" s="135" t="s">
        <v>36</v>
      </c>
      <c r="D98" s="179" t="s">
        <v>336</v>
      </c>
      <c r="E98" s="187"/>
      <c r="F98" s="27"/>
      <c r="G98" s="27">
        <v>57</v>
      </c>
      <c r="H98" s="27"/>
      <c r="I98" s="27"/>
      <c r="J98" s="27"/>
      <c r="K98" s="27"/>
      <c r="L98" s="27"/>
      <c r="M98" s="27"/>
      <c r="N98" s="194">
        <f t="shared" si="3"/>
        <v>57</v>
      </c>
      <c r="O98" s="196"/>
      <c r="P98" s="194">
        <f>Tabel2[[#This Row],[Totaal 
m2]]</f>
        <v>57</v>
      </c>
      <c r="Q98" s="196"/>
    </row>
    <row r="99" spans="1:17" ht="11.25" x14ac:dyDescent="0.15">
      <c r="A99" s="31"/>
      <c r="B99" s="8" t="s">
        <v>112</v>
      </c>
      <c r="C99" s="135" t="s">
        <v>36</v>
      </c>
      <c r="D99" s="179" t="s">
        <v>336</v>
      </c>
      <c r="E99" s="187"/>
      <c r="F99" s="27"/>
      <c r="G99" s="27">
        <v>53</v>
      </c>
      <c r="H99" s="27"/>
      <c r="I99" s="27"/>
      <c r="J99" s="27"/>
      <c r="K99" s="27"/>
      <c r="L99" s="27"/>
      <c r="M99" s="27"/>
      <c r="N99" s="194">
        <f t="shared" si="3"/>
        <v>53</v>
      </c>
      <c r="O99" s="196"/>
      <c r="P99" s="194">
        <f>Tabel2[[#This Row],[Totaal 
m2]]</f>
        <v>53</v>
      </c>
      <c r="Q99" s="196"/>
    </row>
    <row r="100" spans="1:17" ht="22.5" x14ac:dyDescent="0.15">
      <c r="A100" s="31"/>
      <c r="B100" s="8" t="s">
        <v>113</v>
      </c>
      <c r="C100" s="135" t="s">
        <v>388</v>
      </c>
      <c r="D100" s="179" t="s">
        <v>381</v>
      </c>
      <c r="E100" s="187"/>
      <c r="F100" s="27"/>
      <c r="G100" s="27">
        <v>7</v>
      </c>
      <c r="H100" s="27"/>
      <c r="I100" s="27"/>
      <c r="J100" s="27"/>
      <c r="K100" s="27"/>
      <c r="L100" s="27"/>
      <c r="M100" s="27"/>
      <c r="N100" s="194">
        <f t="shared" si="3"/>
        <v>7</v>
      </c>
      <c r="O100" s="198">
        <f>Tabel2[[#This Row],[Totaal 
m2]]</f>
        <v>7</v>
      </c>
      <c r="P100" s="194"/>
      <c r="Q100" s="196" t="s">
        <v>476</v>
      </c>
    </row>
    <row r="101" spans="1:17" ht="11.25" x14ac:dyDescent="0.15">
      <c r="A101" s="31"/>
      <c r="B101" s="8" t="s">
        <v>114</v>
      </c>
      <c r="C101" s="135" t="s">
        <v>492</v>
      </c>
      <c r="D101" s="179" t="s">
        <v>337</v>
      </c>
      <c r="E101" s="187"/>
      <c r="F101" s="27"/>
      <c r="G101" s="27">
        <v>10</v>
      </c>
      <c r="H101" s="27"/>
      <c r="I101" s="27"/>
      <c r="J101" s="27"/>
      <c r="K101" s="27"/>
      <c r="L101" s="27"/>
      <c r="M101" s="27"/>
      <c r="N101" s="194">
        <f t="shared" si="3"/>
        <v>10</v>
      </c>
      <c r="O101" s="196"/>
      <c r="P101" s="194">
        <f>Tabel2[[#This Row],[Totaal 
m2]]</f>
        <v>10</v>
      </c>
      <c r="Q101" s="196"/>
    </row>
    <row r="102" spans="1:17" ht="11.25" x14ac:dyDescent="0.15">
      <c r="A102" s="31"/>
      <c r="B102" s="8" t="s">
        <v>115</v>
      </c>
      <c r="C102" s="135" t="s">
        <v>116</v>
      </c>
      <c r="D102" s="179" t="s">
        <v>336</v>
      </c>
      <c r="E102" s="187"/>
      <c r="F102" s="27"/>
      <c r="G102" s="27">
        <v>70</v>
      </c>
      <c r="H102" s="27"/>
      <c r="I102" s="27"/>
      <c r="J102" s="27"/>
      <c r="K102" s="27"/>
      <c r="L102" s="27"/>
      <c r="M102" s="27"/>
      <c r="N102" s="194">
        <f t="shared" si="3"/>
        <v>70</v>
      </c>
      <c r="O102" s="196"/>
      <c r="P102" s="194">
        <f>Tabel2[[#This Row],[Totaal 
m2]]</f>
        <v>70</v>
      </c>
      <c r="Q102" s="196"/>
    </row>
    <row r="103" spans="1:17" ht="11.25" x14ac:dyDescent="0.15">
      <c r="A103" s="31"/>
      <c r="B103" s="8" t="s">
        <v>117</v>
      </c>
      <c r="C103" s="135" t="s">
        <v>396</v>
      </c>
      <c r="D103" s="179" t="s">
        <v>347</v>
      </c>
      <c r="E103" s="187">
        <v>44</v>
      </c>
      <c r="F103" s="27"/>
      <c r="G103" s="27"/>
      <c r="H103" s="27"/>
      <c r="I103" s="27"/>
      <c r="J103" s="27"/>
      <c r="K103" s="27"/>
      <c r="L103" s="27"/>
      <c r="M103" s="27"/>
      <c r="N103" s="194">
        <f t="shared" si="3"/>
        <v>44</v>
      </c>
      <c r="O103" s="196"/>
      <c r="P103" s="194">
        <f>Tabel2[[#This Row],[Totaal 
m2]]</f>
        <v>44</v>
      </c>
      <c r="Q103" s="196"/>
    </row>
    <row r="104" spans="1:17" ht="22.5" x14ac:dyDescent="0.15">
      <c r="A104" s="31"/>
      <c r="B104" s="8" t="s">
        <v>118</v>
      </c>
      <c r="C104" s="135" t="s">
        <v>119</v>
      </c>
      <c r="D104" s="179" t="s">
        <v>381</v>
      </c>
      <c r="E104" s="187"/>
      <c r="F104" s="27"/>
      <c r="G104" s="27">
        <v>11</v>
      </c>
      <c r="H104" s="27"/>
      <c r="I104" s="27"/>
      <c r="J104" s="27"/>
      <c r="K104" s="27"/>
      <c r="L104" s="27"/>
      <c r="M104" s="27"/>
      <c r="N104" s="194">
        <f t="shared" si="3"/>
        <v>11</v>
      </c>
      <c r="O104" s="198">
        <f>Tabel2[[#This Row],[Totaal 
m2]]</f>
        <v>11</v>
      </c>
      <c r="P104" s="194"/>
      <c r="Q104" s="196" t="s">
        <v>476</v>
      </c>
    </row>
    <row r="105" spans="1:17" ht="11.25" x14ac:dyDescent="0.15">
      <c r="A105" s="31"/>
      <c r="B105" s="8" t="s">
        <v>120</v>
      </c>
      <c r="C105" s="135" t="s">
        <v>55</v>
      </c>
      <c r="D105" s="179" t="s">
        <v>338</v>
      </c>
      <c r="E105" s="187"/>
      <c r="F105" s="27"/>
      <c r="G105" s="27"/>
      <c r="H105" s="27"/>
      <c r="I105" s="27"/>
      <c r="J105" s="27"/>
      <c r="K105" s="27"/>
      <c r="L105" s="27"/>
      <c r="M105" s="27">
        <v>16</v>
      </c>
      <c r="N105" s="194">
        <f t="shared" si="3"/>
        <v>16</v>
      </c>
      <c r="O105" s="196"/>
      <c r="P105" s="194">
        <f>Tabel2[[#This Row],[Totaal 
m2]]</f>
        <v>16</v>
      </c>
      <c r="Q105" s="196"/>
    </row>
    <row r="106" spans="1:17" ht="11.25" x14ac:dyDescent="0.15">
      <c r="A106" s="31"/>
      <c r="B106" s="8" t="s">
        <v>121</v>
      </c>
      <c r="C106" s="135" t="s">
        <v>57</v>
      </c>
      <c r="D106" s="179" t="s">
        <v>381</v>
      </c>
      <c r="E106" s="187"/>
      <c r="F106" s="27"/>
      <c r="G106" s="27"/>
      <c r="H106" s="27"/>
      <c r="I106" s="27"/>
      <c r="J106" s="27"/>
      <c r="K106" s="27"/>
      <c r="L106" s="27"/>
      <c r="M106" s="27">
        <v>2</v>
      </c>
      <c r="N106" s="194">
        <f t="shared" si="3"/>
        <v>2</v>
      </c>
      <c r="O106" s="196"/>
      <c r="P106" s="194">
        <f>Tabel2[[#This Row],[Totaal 
m2]]</f>
        <v>2</v>
      </c>
      <c r="Q106" s="196"/>
    </row>
    <row r="107" spans="1:17" ht="11.25" x14ac:dyDescent="0.15">
      <c r="A107" s="31"/>
      <c r="B107" s="8" t="s">
        <v>122</v>
      </c>
      <c r="C107" s="135" t="s">
        <v>59</v>
      </c>
      <c r="D107" s="179" t="s">
        <v>338</v>
      </c>
      <c r="E107" s="187"/>
      <c r="F107" s="27"/>
      <c r="G107" s="27"/>
      <c r="H107" s="27"/>
      <c r="I107" s="27"/>
      <c r="J107" s="27"/>
      <c r="K107" s="27"/>
      <c r="L107" s="27"/>
      <c r="M107" s="27">
        <v>14</v>
      </c>
      <c r="N107" s="194">
        <f t="shared" si="3"/>
        <v>14</v>
      </c>
      <c r="O107" s="196"/>
      <c r="P107" s="194">
        <f>Tabel2[[#This Row],[Totaal 
m2]]</f>
        <v>14</v>
      </c>
      <c r="Q107" s="196"/>
    </row>
    <row r="108" spans="1:17" s="79" customFormat="1" ht="11.25" x14ac:dyDescent="0.15">
      <c r="A108" s="31"/>
      <c r="B108" s="8" t="s">
        <v>123</v>
      </c>
      <c r="C108" s="135" t="s">
        <v>404</v>
      </c>
      <c r="D108" s="179" t="s">
        <v>381</v>
      </c>
      <c r="E108" s="187"/>
      <c r="F108" s="27"/>
      <c r="G108" s="27">
        <v>12</v>
      </c>
      <c r="H108" s="27"/>
      <c r="I108" s="27"/>
      <c r="J108" s="27"/>
      <c r="K108" s="27"/>
      <c r="L108" s="27"/>
      <c r="M108" s="27"/>
      <c r="N108" s="194">
        <f t="shared" si="3"/>
        <v>12</v>
      </c>
      <c r="O108" s="198">
        <f>Tabel2[[#This Row],[Totaal 
m2]]</f>
        <v>12</v>
      </c>
      <c r="P108" s="194"/>
      <c r="Q108" s="196"/>
    </row>
    <row r="109" spans="1:17" s="79" customFormat="1" ht="11.25" x14ac:dyDescent="0.15">
      <c r="A109" s="84"/>
      <c r="B109" s="117" t="s">
        <v>124</v>
      </c>
      <c r="C109" s="136" t="s">
        <v>413</v>
      </c>
      <c r="D109" s="180" t="s">
        <v>336</v>
      </c>
      <c r="E109" s="189"/>
      <c r="F109" s="80"/>
      <c r="G109" s="80">
        <v>17.600000000000001</v>
      </c>
      <c r="H109" s="80"/>
      <c r="I109" s="80"/>
      <c r="J109" s="80"/>
      <c r="K109" s="80"/>
      <c r="L109" s="80"/>
      <c r="M109" s="80"/>
      <c r="N109" s="194">
        <f t="shared" si="3"/>
        <v>17.600000000000001</v>
      </c>
      <c r="O109" s="199"/>
      <c r="P109" s="194">
        <f>Tabel2[[#This Row],[Totaal 
m2]]</f>
        <v>17.600000000000001</v>
      </c>
      <c r="Q109" s="196"/>
    </row>
    <row r="110" spans="1:17" s="79" customFormat="1" ht="11.25" x14ac:dyDescent="0.15">
      <c r="A110" s="99"/>
      <c r="B110" s="167" t="s">
        <v>126</v>
      </c>
      <c r="C110" s="170" t="s">
        <v>414</v>
      </c>
      <c r="D110" s="181" t="s">
        <v>336</v>
      </c>
      <c r="E110" s="190"/>
      <c r="F110" s="100"/>
      <c r="G110" s="100">
        <v>17.7</v>
      </c>
      <c r="H110" s="100"/>
      <c r="I110" s="100"/>
      <c r="J110" s="100"/>
      <c r="K110" s="100"/>
      <c r="L110" s="100"/>
      <c r="M110" s="100"/>
      <c r="N110" s="194">
        <f t="shared" si="3"/>
        <v>17.7</v>
      </c>
      <c r="O110" s="200"/>
      <c r="P110" s="194">
        <f>Tabel2[[#This Row],[Totaal 
m2]]</f>
        <v>17.7</v>
      </c>
      <c r="Q110" s="196"/>
    </row>
    <row r="111" spans="1:17" s="79" customFormat="1" ht="11.25" x14ac:dyDescent="0.15">
      <c r="A111" s="84"/>
      <c r="B111" s="117" t="s">
        <v>127</v>
      </c>
      <c r="C111" s="136" t="s">
        <v>415</v>
      </c>
      <c r="D111" s="180" t="s">
        <v>336</v>
      </c>
      <c r="E111" s="189"/>
      <c r="F111" s="80"/>
      <c r="G111" s="80">
        <v>35.1</v>
      </c>
      <c r="H111" s="80"/>
      <c r="I111" s="80"/>
      <c r="J111" s="80"/>
      <c r="K111" s="80"/>
      <c r="L111" s="80"/>
      <c r="M111" s="80"/>
      <c r="N111" s="194">
        <f t="shared" si="3"/>
        <v>35.1</v>
      </c>
      <c r="O111" s="199"/>
      <c r="P111" s="194">
        <f>Tabel2[[#This Row],[Totaal 
m2]]</f>
        <v>35.1</v>
      </c>
      <c r="Q111" s="196"/>
    </row>
    <row r="112" spans="1:17" s="79" customFormat="1" ht="11.25" x14ac:dyDescent="0.15">
      <c r="A112" s="99"/>
      <c r="B112" s="167" t="s">
        <v>128</v>
      </c>
      <c r="C112" s="170" t="s">
        <v>229</v>
      </c>
      <c r="D112" s="181" t="s">
        <v>336</v>
      </c>
      <c r="E112" s="190"/>
      <c r="F112" s="100"/>
      <c r="G112" s="100">
        <v>54.48</v>
      </c>
      <c r="H112" s="100"/>
      <c r="I112" s="100"/>
      <c r="J112" s="100"/>
      <c r="K112" s="100"/>
      <c r="L112" s="100"/>
      <c r="M112" s="100"/>
      <c r="N112" s="194">
        <f t="shared" si="3"/>
        <v>54.48</v>
      </c>
      <c r="O112" s="200"/>
      <c r="P112" s="194">
        <f>Tabel2[[#This Row],[Totaal 
m2]]</f>
        <v>54.48</v>
      </c>
      <c r="Q112" s="196"/>
    </row>
    <row r="113" spans="1:17" s="79" customFormat="1" ht="11.25" x14ac:dyDescent="0.15">
      <c r="A113" s="84"/>
      <c r="B113" s="117" t="s">
        <v>129</v>
      </c>
      <c r="C113" s="136" t="s">
        <v>91</v>
      </c>
      <c r="D113" s="180" t="s">
        <v>337</v>
      </c>
      <c r="E113" s="189"/>
      <c r="F113" s="80"/>
      <c r="G113" s="80"/>
      <c r="H113" s="80"/>
      <c r="I113" s="80">
        <v>20</v>
      </c>
      <c r="J113" s="80"/>
      <c r="K113" s="80"/>
      <c r="L113" s="80"/>
      <c r="M113" s="80"/>
      <c r="N113" s="194">
        <f t="shared" si="3"/>
        <v>20</v>
      </c>
      <c r="O113" s="199"/>
      <c r="P113" s="194">
        <f>Tabel2[[#This Row],[Totaal 
m2]]</f>
        <v>20</v>
      </c>
      <c r="Q113" s="196"/>
    </row>
    <row r="114" spans="1:17" ht="11.25" x14ac:dyDescent="0.15">
      <c r="A114" s="99"/>
      <c r="B114" s="167" t="s">
        <v>130</v>
      </c>
      <c r="C114" s="170" t="s">
        <v>416</v>
      </c>
      <c r="D114" s="181" t="s">
        <v>336</v>
      </c>
      <c r="E114" s="190"/>
      <c r="F114" s="100"/>
      <c r="G114" s="100">
        <f>359.87+51</f>
        <v>410.87</v>
      </c>
      <c r="H114" s="100"/>
      <c r="I114" s="100"/>
      <c r="J114" s="100"/>
      <c r="K114" s="100"/>
      <c r="L114" s="100"/>
      <c r="M114" s="100"/>
      <c r="N114" s="194">
        <f t="shared" si="3"/>
        <v>410.87</v>
      </c>
      <c r="O114" s="200"/>
      <c r="P114" s="194">
        <f>Tabel2[[#This Row],[Totaal 
m2]]</f>
        <v>410.87</v>
      </c>
      <c r="Q114" s="196"/>
    </row>
    <row r="115" spans="1:17" ht="11.25" x14ac:dyDescent="0.15">
      <c r="A115" s="31"/>
      <c r="B115" s="8" t="s">
        <v>131</v>
      </c>
      <c r="C115" s="135" t="s">
        <v>91</v>
      </c>
      <c r="D115" s="179" t="s">
        <v>337</v>
      </c>
      <c r="E115" s="187"/>
      <c r="F115" s="27"/>
      <c r="G115" s="27"/>
      <c r="H115" s="27"/>
      <c r="I115" s="27">
        <v>20</v>
      </c>
      <c r="J115" s="27"/>
      <c r="K115" s="27"/>
      <c r="L115" s="27"/>
      <c r="M115" s="27"/>
      <c r="N115" s="194">
        <f t="shared" si="3"/>
        <v>20</v>
      </c>
      <c r="O115" s="196"/>
      <c r="P115" s="194">
        <f>Tabel2[[#This Row],[Totaal 
m2]]</f>
        <v>20</v>
      </c>
      <c r="Q115" s="196"/>
    </row>
    <row r="116" spans="1:17" ht="11.25" x14ac:dyDescent="0.15">
      <c r="A116" s="31"/>
      <c r="B116" s="8"/>
      <c r="C116" s="135" t="s">
        <v>142</v>
      </c>
      <c r="D116" s="179" t="s">
        <v>337</v>
      </c>
      <c r="E116" s="187"/>
      <c r="F116" s="27"/>
      <c r="G116" s="27">
        <v>18</v>
      </c>
      <c r="H116" s="27"/>
      <c r="I116" s="27"/>
      <c r="J116" s="27"/>
      <c r="K116" s="27"/>
      <c r="L116" s="27"/>
      <c r="M116" s="27"/>
      <c r="N116" s="194">
        <f t="shared" si="3"/>
        <v>18</v>
      </c>
      <c r="O116" s="196"/>
      <c r="P116" s="194">
        <f>Tabel2[[#This Row],[Totaal 
m2]]</f>
        <v>18</v>
      </c>
      <c r="Q116" s="196"/>
    </row>
    <row r="117" spans="1:17" ht="11.25" x14ac:dyDescent="0.15">
      <c r="A117" s="31"/>
      <c r="B117" s="8" t="s">
        <v>132</v>
      </c>
      <c r="C117" s="135" t="s">
        <v>90</v>
      </c>
      <c r="D117" s="179" t="s">
        <v>337</v>
      </c>
      <c r="E117" s="187"/>
      <c r="F117" s="27"/>
      <c r="G117" s="27">
        <v>195</v>
      </c>
      <c r="H117" s="27"/>
      <c r="I117" s="27"/>
      <c r="J117" s="27"/>
      <c r="K117" s="27"/>
      <c r="L117" s="27"/>
      <c r="M117" s="27"/>
      <c r="N117" s="194">
        <f t="shared" si="3"/>
        <v>195</v>
      </c>
      <c r="O117" s="196"/>
      <c r="P117" s="194">
        <f>Tabel2[[#This Row],[Totaal 
m2]]</f>
        <v>195</v>
      </c>
      <c r="Q117" s="196"/>
    </row>
    <row r="118" spans="1:17" ht="11.25" x14ac:dyDescent="0.15">
      <c r="A118" s="31"/>
      <c r="B118" s="8" t="s">
        <v>417</v>
      </c>
      <c r="C118" s="135" t="s">
        <v>133</v>
      </c>
      <c r="D118" s="179" t="s">
        <v>381</v>
      </c>
      <c r="E118" s="187"/>
      <c r="F118" s="27"/>
      <c r="G118" s="27"/>
      <c r="H118" s="27"/>
      <c r="I118" s="27"/>
      <c r="J118" s="27"/>
      <c r="K118" s="27"/>
      <c r="L118" s="27"/>
      <c r="M118" s="188">
        <v>1</v>
      </c>
      <c r="N118" s="194">
        <f t="shared" si="3"/>
        <v>1</v>
      </c>
      <c r="O118" s="198">
        <f>Tabel2[[#This Row],[Totaal 
m2]]</f>
        <v>1</v>
      </c>
      <c r="P118" s="194"/>
      <c r="Q118" s="196"/>
    </row>
    <row r="119" spans="1:17" ht="11.25" x14ac:dyDescent="0.15">
      <c r="A119" s="31"/>
      <c r="B119" s="8" t="s">
        <v>134</v>
      </c>
      <c r="C119" s="135" t="s">
        <v>36</v>
      </c>
      <c r="D119" s="179" t="s">
        <v>336</v>
      </c>
      <c r="E119" s="187"/>
      <c r="F119" s="27"/>
      <c r="G119" s="27">
        <v>56</v>
      </c>
      <c r="H119" s="27"/>
      <c r="I119" s="27"/>
      <c r="J119" s="27"/>
      <c r="K119" s="27"/>
      <c r="L119" s="27"/>
      <c r="M119" s="27"/>
      <c r="N119" s="194">
        <f t="shared" si="3"/>
        <v>56</v>
      </c>
      <c r="O119" s="196"/>
      <c r="P119" s="194">
        <f>Tabel2[[#This Row],[Totaal 
m2]]</f>
        <v>56</v>
      </c>
      <c r="Q119" s="196"/>
    </row>
    <row r="120" spans="1:17" ht="11.25" x14ac:dyDescent="0.15">
      <c r="A120" s="31"/>
      <c r="B120" s="8" t="s">
        <v>135</v>
      </c>
      <c r="C120" s="170" t="s">
        <v>36</v>
      </c>
      <c r="D120" s="179" t="s">
        <v>336</v>
      </c>
      <c r="E120" s="187"/>
      <c r="F120" s="27"/>
      <c r="G120" s="27">
        <v>56</v>
      </c>
      <c r="H120" s="27"/>
      <c r="I120" s="27"/>
      <c r="J120" s="27"/>
      <c r="K120" s="27"/>
      <c r="L120" s="27"/>
      <c r="M120" s="27"/>
      <c r="N120" s="194">
        <f t="shared" si="3"/>
        <v>56</v>
      </c>
      <c r="O120" s="196"/>
      <c r="P120" s="194">
        <f>Tabel2[[#This Row],[Totaal 
m2]]</f>
        <v>56</v>
      </c>
      <c r="Q120" s="196"/>
    </row>
    <row r="121" spans="1:17" ht="11.25" x14ac:dyDescent="0.15">
      <c r="A121" s="31"/>
      <c r="B121" s="8" t="s">
        <v>136</v>
      </c>
      <c r="C121" s="135" t="s">
        <v>397</v>
      </c>
      <c r="D121" s="179" t="s">
        <v>347</v>
      </c>
      <c r="E121" s="187">
        <v>69</v>
      </c>
      <c r="F121" s="27"/>
      <c r="G121" s="27"/>
      <c r="H121" s="27"/>
      <c r="I121" s="27"/>
      <c r="J121" s="27"/>
      <c r="K121" s="27"/>
      <c r="L121" s="27"/>
      <c r="M121" s="27"/>
      <c r="N121" s="194">
        <f t="shared" si="3"/>
        <v>69</v>
      </c>
      <c r="O121" s="196"/>
      <c r="P121" s="194">
        <f>Tabel2[[#This Row],[Totaal 
m2]]</f>
        <v>69</v>
      </c>
      <c r="Q121" s="196"/>
    </row>
    <row r="122" spans="1:17" ht="11.25" x14ac:dyDescent="0.15">
      <c r="A122" s="31"/>
      <c r="B122" s="8" t="s">
        <v>137</v>
      </c>
      <c r="C122" s="135" t="s">
        <v>138</v>
      </c>
      <c r="D122" s="179" t="s">
        <v>381</v>
      </c>
      <c r="E122" s="187"/>
      <c r="F122" s="27"/>
      <c r="G122" s="27">
        <v>14</v>
      </c>
      <c r="H122" s="27"/>
      <c r="I122" s="27"/>
      <c r="J122" s="27"/>
      <c r="K122" s="27"/>
      <c r="L122" s="27"/>
      <c r="M122" s="27"/>
      <c r="N122" s="194">
        <f t="shared" si="3"/>
        <v>14</v>
      </c>
      <c r="O122" s="196">
        <f>Tabel2[[#This Row],[Totaal 
m2]]</f>
        <v>14</v>
      </c>
      <c r="P122" s="194"/>
      <c r="Q122" s="196"/>
    </row>
    <row r="123" spans="1:17" ht="11.25" x14ac:dyDescent="0.15">
      <c r="A123" s="31"/>
      <c r="B123" s="8" t="s">
        <v>139</v>
      </c>
      <c r="C123" s="135" t="s">
        <v>427</v>
      </c>
      <c r="D123" s="179" t="s">
        <v>347</v>
      </c>
      <c r="E123" s="187">
        <v>21</v>
      </c>
      <c r="F123" s="27"/>
      <c r="G123" s="27"/>
      <c r="H123" s="27"/>
      <c r="I123" s="27"/>
      <c r="J123" s="27"/>
      <c r="K123" s="27"/>
      <c r="L123" s="27"/>
      <c r="M123" s="27"/>
      <c r="N123" s="194">
        <f t="shared" si="3"/>
        <v>21</v>
      </c>
      <c r="O123" s="196"/>
      <c r="P123" s="194">
        <f>Tabel2[[#This Row],[Totaal 
m2]]</f>
        <v>21</v>
      </c>
      <c r="Q123" s="196"/>
    </row>
    <row r="124" spans="1:17" ht="11.25" x14ac:dyDescent="0.15">
      <c r="A124" s="31"/>
      <c r="B124" s="8" t="s">
        <v>429</v>
      </c>
      <c r="C124" s="135" t="s">
        <v>90</v>
      </c>
      <c r="D124" s="179" t="s">
        <v>337</v>
      </c>
      <c r="E124" s="187"/>
      <c r="F124" s="27"/>
      <c r="G124" s="27">
        <v>80</v>
      </c>
      <c r="H124" s="27"/>
      <c r="I124" s="27"/>
      <c r="J124" s="27"/>
      <c r="K124" s="27"/>
      <c r="L124" s="27"/>
      <c r="M124" s="27"/>
      <c r="N124" s="194">
        <f t="shared" si="3"/>
        <v>80</v>
      </c>
      <c r="O124" s="196"/>
      <c r="P124" s="194">
        <f>Tabel2[[#This Row],[Totaal 
m2]]</f>
        <v>80</v>
      </c>
      <c r="Q124" s="196"/>
    </row>
    <row r="125" spans="1:17" ht="11.25" x14ac:dyDescent="0.15">
      <c r="A125" s="31"/>
      <c r="B125" s="8" t="s">
        <v>140</v>
      </c>
      <c r="C125" s="136" t="s">
        <v>221</v>
      </c>
      <c r="D125" s="179" t="s">
        <v>347</v>
      </c>
      <c r="E125" s="187">
        <v>19</v>
      </c>
      <c r="F125" s="27"/>
      <c r="G125" s="27"/>
      <c r="H125" s="27"/>
      <c r="I125" s="27"/>
      <c r="J125" s="27"/>
      <c r="K125" s="27"/>
      <c r="L125" s="27"/>
      <c r="M125" s="27"/>
      <c r="N125" s="194">
        <f t="shared" si="3"/>
        <v>19</v>
      </c>
      <c r="O125" s="196"/>
      <c r="P125" s="194">
        <f>Tabel2[[#This Row],[Totaal 
m2]]</f>
        <v>19</v>
      </c>
      <c r="Q125" s="196"/>
    </row>
    <row r="126" spans="1:17" ht="11.25" x14ac:dyDescent="0.15">
      <c r="A126" s="31"/>
      <c r="B126" s="168" t="s">
        <v>141</v>
      </c>
      <c r="C126" s="171" t="s">
        <v>91</v>
      </c>
      <c r="D126" s="179" t="s">
        <v>337</v>
      </c>
      <c r="E126" s="187"/>
      <c r="F126" s="27"/>
      <c r="G126" s="27"/>
      <c r="H126" s="27"/>
      <c r="I126" s="27">
        <v>20</v>
      </c>
      <c r="J126" s="27"/>
      <c r="K126" s="27"/>
      <c r="L126" s="27"/>
      <c r="M126" s="27"/>
      <c r="N126" s="194">
        <f t="shared" si="3"/>
        <v>20</v>
      </c>
      <c r="O126" s="196"/>
      <c r="P126" s="194">
        <f>Tabel2[[#This Row],[Totaal 
m2]]</f>
        <v>20</v>
      </c>
      <c r="Q126" s="196"/>
    </row>
    <row r="127" spans="1:17" ht="11.25" x14ac:dyDescent="0.15">
      <c r="A127" s="31"/>
      <c r="B127" s="169"/>
      <c r="C127" s="172" t="s">
        <v>142</v>
      </c>
      <c r="D127" s="179" t="s">
        <v>337</v>
      </c>
      <c r="E127" s="187"/>
      <c r="F127" s="27"/>
      <c r="G127" s="27">
        <v>14</v>
      </c>
      <c r="H127" s="27"/>
      <c r="I127" s="27"/>
      <c r="J127" s="27"/>
      <c r="K127" s="27"/>
      <c r="L127" s="27"/>
      <c r="M127" s="27"/>
      <c r="N127" s="201">
        <f t="shared" si="3"/>
        <v>14</v>
      </c>
      <c r="O127" s="201"/>
      <c r="P127" s="194">
        <f>Tabel2[[#This Row],[Totaal 
m2]]</f>
        <v>14</v>
      </c>
      <c r="Q127" s="201"/>
    </row>
    <row r="128" spans="1:17" ht="11.25" x14ac:dyDescent="0.15">
      <c r="A128" s="90"/>
      <c r="B128" s="95"/>
      <c r="C128" s="138" t="s">
        <v>356</v>
      </c>
      <c r="D128" s="95"/>
      <c r="E128" s="191">
        <f>SUM(E84:E127)</f>
        <v>305</v>
      </c>
      <c r="F128" s="192">
        <f t="shared" ref="F128:M128" si="4">SUM(F84:F127)</f>
        <v>0</v>
      </c>
      <c r="G128" s="192">
        <f t="shared" si="4"/>
        <v>1484.75</v>
      </c>
      <c r="H128" s="192">
        <f t="shared" si="4"/>
        <v>0</v>
      </c>
      <c r="I128" s="192">
        <f t="shared" si="4"/>
        <v>60</v>
      </c>
      <c r="J128" s="192">
        <f t="shared" si="4"/>
        <v>0</v>
      </c>
      <c r="K128" s="192">
        <f t="shared" si="4"/>
        <v>0</v>
      </c>
      <c r="L128" s="192">
        <f t="shared" si="4"/>
        <v>0</v>
      </c>
      <c r="M128" s="192">
        <f t="shared" si="4"/>
        <v>41</v>
      </c>
      <c r="N128" s="183">
        <f>SUM(N84:N127)</f>
        <v>1890.75</v>
      </c>
      <c r="O128" s="98">
        <f>SUM(O84:O127)</f>
        <v>45</v>
      </c>
      <c r="P128" s="98">
        <f>SUM(P84:P127)</f>
        <v>1845.75</v>
      </c>
      <c r="Q128" s="130"/>
    </row>
    <row r="129" spans="1:17" ht="12.95" customHeight="1" x14ac:dyDescent="0.15">
      <c r="A129" s="31"/>
      <c r="B129" s="31"/>
      <c r="C129" s="30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</row>
    <row r="130" spans="1:17" ht="12.95" customHeight="1" x14ac:dyDescent="0.15">
      <c r="A130" s="31"/>
      <c r="B130" s="31"/>
      <c r="C130" s="30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</row>
    <row r="131" spans="1:17" ht="22.5" x14ac:dyDescent="0.15">
      <c r="A131" s="85" t="s">
        <v>3</v>
      </c>
      <c r="B131" s="86" t="s">
        <v>11</v>
      </c>
      <c r="C131" s="87" t="s">
        <v>0</v>
      </c>
      <c r="D131" s="86" t="s">
        <v>6</v>
      </c>
      <c r="E131" s="86" t="s">
        <v>1</v>
      </c>
      <c r="F131" s="86" t="s">
        <v>521</v>
      </c>
      <c r="G131" s="86" t="s">
        <v>2</v>
      </c>
      <c r="H131" s="86" t="s">
        <v>471</v>
      </c>
      <c r="I131" s="86" t="s">
        <v>93</v>
      </c>
      <c r="J131" s="86" t="s">
        <v>335</v>
      </c>
      <c r="K131" s="86" t="s">
        <v>385</v>
      </c>
      <c r="L131" s="86" t="s">
        <v>522</v>
      </c>
      <c r="M131" s="86" t="s">
        <v>539</v>
      </c>
      <c r="N131" s="94" t="s">
        <v>345</v>
      </c>
      <c r="O131" s="89" t="s">
        <v>520</v>
      </c>
      <c r="P131" s="85" t="s">
        <v>342</v>
      </c>
      <c r="Q131" s="131" t="s">
        <v>524</v>
      </c>
    </row>
    <row r="132" spans="1:17" ht="11.25" x14ac:dyDescent="0.15">
      <c r="A132" s="95" t="s">
        <v>9</v>
      </c>
      <c r="B132" s="227" t="s">
        <v>143</v>
      </c>
      <c r="C132" s="222" t="s">
        <v>398</v>
      </c>
      <c r="D132" s="216" t="s">
        <v>347</v>
      </c>
      <c r="E132" s="25">
        <v>21</v>
      </c>
      <c r="F132" s="25"/>
      <c r="G132" s="25"/>
      <c r="H132" s="25"/>
      <c r="I132" s="25"/>
      <c r="J132" s="25"/>
      <c r="K132" s="25"/>
      <c r="L132" s="25"/>
      <c r="M132" s="25"/>
      <c r="N132" s="208">
        <f t="shared" ref="N132:N173" si="5">SUM(E132:M132)</f>
        <v>21</v>
      </c>
      <c r="O132" s="195"/>
      <c r="P132" s="208">
        <f>Tabel3[[#This Row],[Totaal 
m2]]</f>
        <v>21</v>
      </c>
      <c r="Q132" s="204"/>
    </row>
    <row r="133" spans="1:17" ht="11.25" x14ac:dyDescent="0.15">
      <c r="A133" s="118"/>
      <c r="B133" s="233" t="s">
        <v>144</v>
      </c>
      <c r="C133" s="223" t="s">
        <v>505</v>
      </c>
      <c r="D133" s="217" t="s">
        <v>346</v>
      </c>
      <c r="E133" s="121"/>
      <c r="F133" s="121"/>
      <c r="G133" s="121">
        <v>18</v>
      </c>
      <c r="H133" s="121"/>
      <c r="I133" s="121"/>
      <c r="J133" s="121"/>
      <c r="K133" s="121"/>
      <c r="L133" s="121"/>
      <c r="M133" s="121"/>
      <c r="N133" s="209">
        <f t="shared" si="5"/>
        <v>18</v>
      </c>
      <c r="O133" s="212"/>
      <c r="P133" s="209">
        <f>Tabel3[[#This Row],[Totaal 
m2]]</f>
        <v>18</v>
      </c>
      <c r="Q133" s="205"/>
    </row>
    <row r="134" spans="1:17" ht="11.25" x14ac:dyDescent="0.15">
      <c r="A134" s="118"/>
      <c r="B134" s="233" t="s">
        <v>145</v>
      </c>
      <c r="C134" s="223" t="s">
        <v>99</v>
      </c>
      <c r="D134" s="217" t="s">
        <v>338</v>
      </c>
      <c r="E134" s="121"/>
      <c r="F134" s="121"/>
      <c r="G134" s="121"/>
      <c r="H134" s="121"/>
      <c r="I134" s="121">
        <v>4</v>
      </c>
      <c r="J134" s="121"/>
      <c r="K134" s="121"/>
      <c r="L134" s="121"/>
      <c r="M134" s="121"/>
      <c r="N134" s="209">
        <f t="shared" si="5"/>
        <v>4</v>
      </c>
      <c r="O134" s="212"/>
      <c r="P134" s="209">
        <f>Tabel3[[#This Row],[Totaal 
m2]]</f>
        <v>4</v>
      </c>
      <c r="Q134" s="205"/>
    </row>
    <row r="135" spans="1:17" ht="11.25" x14ac:dyDescent="0.15">
      <c r="A135" s="118"/>
      <c r="B135" s="233" t="s">
        <v>147</v>
      </c>
      <c r="C135" s="223" t="s">
        <v>101</v>
      </c>
      <c r="D135" s="217" t="s">
        <v>338</v>
      </c>
      <c r="E135" s="121"/>
      <c r="F135" s="121"/>
      <c r="G135" s="121"/>
      <c r="H135" s="121"/>
      <c r="I135" s="121">
        <v>4</v>
      </c>
      <c r="J135" s="121"/>
      <c r="K135" s="121"/>
      <c r="L135" s="121"/>
      <c r="M135" s="121"/>
      <c r="N135" s="209">
        <f t="shared" si="5"/>
        <v>4</v>
      </c>
      <c r="O135" s="212"/>
      <c r="P135" s="209">
        <f>Tabel3[[#This Row],[Totaal 
m2]]</f>
        <v>4</v>
      </c>
      <c r="Q135" s="205"/>
    </row>
    <row r="136" spans="1:17" ht="11.25" x14ac:dyDescent="0.15">
      <c r="A136" s="118"/>
      <c r="B136" s="228" t="s">
        <v>148</v>
      </c>
      <c r="C136" s="223" t="s">
        <v>504</v>
      </c>
      <c r="D136" s="217" t="s">
        <v>336</v>
      </c>
      <c r="E136" s="121"/>
      <c r="F136" s="121"/>
      <c r="G136" s="121">
        <v>81</v>
      </c>
      <c r="H136" s="121"/>
      <c r="I136" s="121"/>
      <c r="J136" s="121"/>
      <c r="K136" s="121"/>
      <c r="L136" s="121"/>
      <c r="M136" s="121"/>
      <c r="N136" s="209">
        <f t="shared" si="5"/>
        <v>81</v>
      </c>
      <c r="O136" s="213"/>
      <c r="P136" s="209">
        <f>Tabel3[[#This Row],[Totaal 
m2]]</f>
        <v>81</v>
      </c>
      <c r="Q136" s="205"/>
    </row>
    <row r="137" spans="1:17" ht="11.25" x14ac:dyDescent="0.15">
      <c r="A137" s="118"/>
      <c r="B137" s="228" t="s">
        <v>503</v>
      </c>
      <c r="C137" s="223" t="s">
        <v>502</v>
      </c>
      <c r="D137" s="217" t="s">
        <v>381</v>
      </c>
      <c r="E137" s="121"/>
      <c r="F137" s="121"/>
      <c r="G137" s="121">
        <v>4</v>
      </c>
      <c r="H137" s="121"/>
      <c r="I137" s="121"/>
      <c r="J137" s="121"/>
      <c r="K137" s="121"/>
      <c r="L137" s="121"/>
      <c r="M137" s="121"/>
      <c r="N137" s="209">
        <f t="shared" si="5"/>
        <v>4</v>
      </c>
      <c r="O137" s="214">
        <f>Tabel3[[#This Row],[Totaal 
m2]]</f>
        <v>4</v>
      </c>
      <c r="P137" s="210"/>
      <c r="Q137" s="205"/>
    </row>
    <row r="138" spans="1:17" ht="11.25" x14ac:dyDescent="0.15">
      <c r="A138" s="31"/>
      <c r="B138" s="229" t="s">
        <v>149</v>
      </c>
      <c r="C138" s="224" t="s">
        <v>36</v>
      </c>
      <c r="D138" s="218" t="s">
        <v>336</v>
      </c>
      <c r="E138" s="27"/>
      <c r="F138" s="27"/>
      <c r="G138" s="27">
        <v>54</v>
      </c>
      <c r="H138" s="27"/>
      <c r="I138" s="27"/>
      <c r="J138" s="27"/>
      <c r="K138" s="27"/>
      <c r="L138" s="27"/>
      <c r="M138" s="27"/>
      <c r="N138" s="194">
        <f t="shared" si="5"/>
        <v>54</v>
      </c>
      <c r="O138" s="196"/>
      <c r="P138" s="194">
        <f>Tabel3[[#This Row],[Totaal 
m2]]</f>
        <v>54</v>
      </c>
      <c r="Q138" s="205"/>
    </row>
    <row r="139" spans="1:17" ht="11.25" x14ac:dyDescent="0.15">
      <c r="A139" s="31"/>
      <c r="B139" s="229" t="s">
        <v>150</v>
      </c>
      <c r="C139" s="224" t="s">
        <v>36</v>
      </c>
      <c r="D139" s="218" t="s">
        <v>336</v>
      </c>
      <c r="E139" s="27"/>
      <c r="F139" s="27"/>
      <c r="G139" s="27">
        <v>57</v>
      </c>
      <c r="H139" s="27"/>
      <c r="I139" s="27"/>
      <c r="J139" s="27"/>
      <c r="K139" s="27"/>
      <c r="L139" s="27"/>
      <c r="M139" s="27"/>
      <c r="N139" s="194">
        <f t="shared" si="5"/>
        <v>57</v>
      </c>
      <c r="O139" s="196"/>
      <c r="P139" s="194">
        <f>Tabel3[[#This Row],[Totaal 
m2]]</f>
        <v>57</v>
      </c>
      <c r="Q139" s="205"/>
    </row>
    <row r="140" spans="1:17" ht="11.25" x14ac:dyDescent="0.15">
      <c r="A140" s="31"/>
      <c r="B140" s="229" t="s">
        <v>151</v>
      </c>
      <c r="C140" s="224" t="s">
        <v>36</v>
      </c>
      <c r="D140" s="218" t="s">
        <v>336</v>
      </c>
      <c r="E140" s="27"/>
      <c r="F140" s="27"/>
      <c r="G140" s="27">
        <v>62</v>
      </c>
      <c r="H140" s="27"/>
      <c r="I140" s="27"/>
      <c r="J140" s="27"/>
      <c r="K140" s="27"/>
      <c r="L140" s="27"/>
      <c r="M140" s="27"/>
      <c r="N140" s="194">
        <f t="shared" si="5"/>
        <v>62</v>
      </c>
      <c r="O140" s="196"/>
      <c r="P140" s="194">
        <f>Tabel3[[#This Row],[Totaal 
m2]]</f>
        <v>62</v>
      </c>
      <c r="Q140" s="205"/>
    </row>
    <row r="141" spans="1:17" ht="11.25" x14ac:dyDescent="0.15">
      <c r="A141" s="31"/>
      <c r="B141" s="229" t="s">
        <v>152</v>
      </c>
      <c r="C141" s="224" t="s">
        <v>36</v>
      </c>
      <c r="D141" s="218" t="s">
        <v>336</v>
      </c>
      <c r="E141" s="27"/>
      <c r="F141" s="27"/>
      <c r="G141" s="27">
        <v>58</v>
      </c>
      <c r="H141" s="27"/>
      <c r="I141" s="27"/>
      <c r="J141" s="27"/>
      <c r="K141" s="27"/>
      <c r="L141" s="27"/>
      <c r="M141" s="27"/>
      <c r="N141" s="194">
        <f t="shared" si="5"/>
        <v>58</v>
      </c>
      <c r="O141" s="196"/>
      <c r="P141" s="194">
        <f>Tabel3[[#This Row],[Totaal 
m2]]</f>
        <v>58</v>
      </c>
      <c r="Q141" s="205"/>
    </row>
    <row r="142" spans="1:17" ht="11.25" x14ac:dyDescent="0.15">
      <c r="A142" s="31"/>
      <c r="B142" s="229" t="s">
        <v>153</v>
      </c>
      <c r="C142" s="224" t="s">
        <v>154</v>
      </c>
      <c r="D142" s="218" t="s">
        <v>381</v>
      </c>
      <c r="E142" s="27"/>
      <c r="F142" s="27"/>
      <c r="G142" s="27"/>
      <c r="H142" s="27"/>
      <c r="I142" s="27"/>
      <c r="J142" s="27"/>
      <c r="K142" s="27"/>
      <c r="L142" s="27"/>
      <c r="M142" s="188">
        <v>3</v>
      </c>
      <c r="N142" s="194">
        <f t="shared" si="5"/>
        <v>3</v>
      </c>
      <c r="O142" s="198">
        <f>Tabel3[[#This Row],[Totaal 
m2]]</f>
        <v>3</v>
      </c>
      <c r="P142" s="211"/>
      <c r="Q142" s="205"/>
    </row>
    <row r="143" spans="1:17" ht="11.25" x14ac:dyDescent="0.15">
      <c r="A143" s="31"/>
      <c r="B143" s="229" t="s">
        <v>155</v>
      </c>
      <c r="C143" s="224" t="s">
        <v>36</v>
      </c>
      <c r="D143" s="218" t="s">
        <v>336</v>
      </c>
      <c r="E143" s="27"/>
      <c r="F143" s="27"/>
      <c r="G143" s="27">
        <v>59</v>
      </c>
      <c r="H143" s="27"/>
      <c r="I143" s="27"/>
      <c r="J143" s="27"/>
      <c r="K143" s="27"/>
      <c r="L143" s="27"/>
      <c r="M143" s="27"/>
      <c r="N143" s="194">
        <f t="shared" si="5"/>
        <v>59</v>
      </c>
      <c r="O143" s="196"/>
      <c r="P143" s="194">
        <f>Tabel3[[#This Row],[Totaal 
m2]]</f>
        <v>59</v>
      </c>
      <c r="Q143" s="205"/>
    </row>
    <row r="144" spans="1:17" ht="22.5" x14ac:dyDescent="0.15">
      <c r="A144" s="31"/>
      <c r="B144" s="229" t="s">
        <v>156</v>
      </c>
      <c r="C144" s="224" t="s">
        <v>186</v>
      </c>
      <c r="D144" s="218" t="s">
        <v>337</v>
      </c>
      <c r="E144" s="27"/>
      <c r="F144" s="27"/>
      <c r="G144" s="27">
        <v>1</v>
      </c>
      <c r="H144" s="27"/>
      <c r="I144" s="27"/>
      <c r="J144" s="27"/>
      <c r="K144" s="27"/>
      <c r="L144" s="27"/>
      <c r="M144" s="27"/>
      <c r="N144" s="194">
        <f t="shared" si="5"/>
        <v>1</v>
      </c>
      <c r="O144" s="198">
        <f>Tabel3[[#This Row],[Totaal 
m2]]</f>
        <v>1</v>
      </c>
      <c r="P144" s="211"/>
      <c r="Q144" s="205"/>
    </row>
    <row r="145" spans="1:17" ht="11.25" x14ac:dyDescent="0.15">
      <c r="A145" s="31"/>
      <c r="B145" s="229" t="s">
        <v>157</v>
      </c>
      <c r="C145" s="224" t="s">
        <v>158</v>
      </c>
      <c r="D145" s="218" t="s">
        <v>336</v>
      </c>
      <c r="E145" s="27"/>
      <c r="F145" s="27"/>
      <c r="G145" s="27">
        <v>85</v>
      </c>
      <c r="H145" s="27"/>
      <c r="I145" s="27"/>
      <c r="J145" s="27"/>
      <c r="K145" s="27"/>
      <c r="L145" s="27"/>
      <c r="M145" s="27"/>
      <c r="N145" s="194">
        <f t="shared" si="5"/>
        <v>85</v>
      </c>
      <c r="O145" s="196"/>
      <c r="P145" s="194">
        <f>Tabel3[[#This Row],[Totaal 
m2]]</f>
        <v>85</v>
      </c>
      <c r="Q145" s="205"/>
    </row>
    <row r="146" spans="1:17" ht="11.25" x14ac:dyDescent="0.15">
      <c r="A146" s="31"/>
      <c r="B146" s="229" t="s">
        <v>159</v>
      </c>
      <c r="C146" s="224" t="s">
        <v>408</v>
      </c>
      <c r="D146" s="218" t="s">
        <v>354</v>
      </c>
      <c r="E146" s="27"/>
      <c r="F146" s="27"/>
      <c r="G146" s="27">
        <v>33</v>
      </c>
      <c r="H146" s="27"/>
      <c r="I146" s="27"/>
      <c r="J146" s="27"/>
      <c r="K146" s="27"/>
      <c r="L146" s="27"/>
      <c r="M146" s="27"/>
      <c r="N146" s="194">
        <f t="shared" si="5"/>
        <v>33</v>
      </c>
      <c r="O146" s="196"/>
      <c r="P146" s="194">
        <f>Tabel3[[#This Row],[Totaal 
m2]]</f>
        <v>33</v>
      </c>
      <c r="Q146" s="205"/>
    </row>
    <row r="147" spans="1:17" ht="11.25" x14ac:dyDescent="0.15">
      <c r="A147" s="31"/>
      <c r="B147" s="229" t="s">
        <v>160</v>
      </c>
      <c r="C147" s="224" t="s">
        <v>161</v>
      </c>
      <c r="D147" s="218" t="s">
        <v>354</v>
      </c>
      <c r="E147" s="27"/>
      <c r="F147" s="27"/>
      <c r="G147" s="27">
        <v>81</v>
      </c>
      <c r="H147" s="27"/>
      <c r="I147" s="27"/>
      <c r="J147" s="27"/>
      <c r="K147" s="27"/>
      <c r="L147" s="27"/>
      <c r="M147" s="27"/>
      <c r="N147" s="194">
        <f t="shared" si="5"/>
        <v>81</v>
      </c>
      <c r="O147" s="196"/>
      <c r="P147" s="194">
        <f>Tabel3[[#This Row],[Totaal 
m2]]</f>
        <v>81</v>
      </c>
      <c r="Q147" s="205"/>
    </row>
    <row r="148" spans="1:17" ht="11.25" x14ac:dyDescent="0.15">
      <c r="A148" s="31"/>
      <c r="B148" s="229" t="s">
        <v>162</v>
      </c>
      <c r="C148" s="224" t="s">
        <v>492</v>
      </c>
      <c r="D148" s="218" t="s">
        <v>337</v>
      </c>
      <c r="E148" s="27"/>
      <c r="F148" s="27"/>
      <c r="G148" s="27">
        <v>10</v>
      </c>
      <c r="H148" s="27"/>
      <c r="I148" s="27"/>
      <c r="J148" s="27"/>
      <c r="K148" s="27"/>
      <c r="L148" s="27"/>
      <c r="M148" s="27"/>
      <c r="N148" s="194">
        <f t="shared" si="5"/>
        <v>10</v>
      </c>
      <c r="O148" s="196"/>
      <c r="P148" s="194">
        <f>Tabel3[[#This Row],[Totaal 
m2]]</f>
        <v>10</v>
      </c>
      <c r="Q148" s="205"/>
    </row>
    <row r="149" spans="1:17" ht="11.25" x14ac:dyDescent="0.15">
      <c r="A149" s="118"/>
      <c r="B149" s="228" t="s">
        <v>163</v>
      </c>
      <c r="C149" s="223" t="s">
        <v>90</v>
      </c>
      <c r="D149" s="217" t="s">
        <v>337</v>
      </c>
      <c r="E149" s="121"/>
      <c r="F149" s="121"/>
      <c r="G149" s="121">
        <v>219</v>
      </c>
      <c r="H149" s="121"/>
      <c r="I149" s="121"/>
      <c r="J149" s="121"/>
      <c r="K149" s="121"/>
      <c r="L149" s="121"/>
      <c r="M149" s="121"/>
      <c r="N149" s="194">
        <f t="shared" si="5"/>
        <v>219</v>
      </c>
      <c r="O149" s="212"/>
      <c r="P149" s="209">
        <f>Tabel3[[#This Row],[Totaal 
m2]]</f>
        <v>219</v>
      </c>
      <c r="Q149" s="205"/>
    </row>
    <row r="150" spans="1:17" ht="11.25" x14ac:dyDescent="0.15">
      <c r="A150" s="31"/>
      <c r="B150" s="229" t="s">
        <v>428</v>
      </c>
      <c r="C150" s="224" t="s">
        <v>133</v>
      </c>
      <c r="D150" s="218" t="s">
        <v>381</v>
      </c>
      <c r="E150" s="27"/>
      <c r="F150" s="27"/>
      <c r="G150" s="27"/>
      <c r="H150" s="27"/>
      <c r="I150" s="27"/>
      <c r="J150" s="27"/>
      <c r="K150" s="27"/>
      <c r="L150" s="27"/>
      <c r="M150" s="188">
        <v>1</v>
      </c>
      <c r="N150" s="194">
        <f t="shared" si="5"/>
        <v>1</v>
      </c>
      <c r="O150" s="198">
        <f>Tabel3[[#This Row],[Totaal 
m2]]</f>
        <v>1</v>
      </c>
      <c r="P150" s="211"/>
      <c r="Q150" s="205"/>
    </row>
    <row r="151" spans="1:17" ht="11.25" x14ac:dyDescent="0.15">
      <c r="A151" s="31"/>
      <c r="B151" s="229" t="s">
        <v>164</v>
      </c>
      <c r="C151" s="224" t="s">
        <v>36</v>
      </c>
      <c r="D151" s="218" t="s">
        <v>336</v>
      </c>
      <c r="E151" s="27"/>
      <c r="F151" s="27"/>
      <c r="G151" s="27">
        <v>56</v>
      </c>
      <c r="H151" s="27"/>
      <c r="I151" s="27"/>
      <c r="J151" s="27"/>
      <c r="K151" s="27"/>
      <c r="L151" s="27"/>
      <c r="M151" s="27"/>
      <c r="N151" s="194">
        <f t="shared" si="5"/>
        <v>56</v>
      </c>
      <c r="O151" s="196"/>
      <c r="P151" s="194">
        <f>Tabel3[[#This Row],[Totaal 
m2]]</f>
        <v>56</v>
      </c>
      <c r="Q151" s="205"/>
    </row>
    <row r="152" spans="1:17" ht="11.25" x14ac:dyDescent="0.15">
      <c r="A152" s="31"/>
      <c r="B152" s="229" t="s">
        <v>165</v>
      </c>
      <c r="C152" s="224" t="s">
        <v>36</v>
      </c>
      <c r="D152" s="218" t="s">
        <v>336</v>
      </c>
      <c r="E152" s="27"/>
      <c r="F152" s="27"/>
      <c r="G152" s="27">
        <v>56</v>
      </c>
      <c r="H152" s="27"/>
      <c r="I152" s="27"/>
      <c r="J152" s="27"/>
      <c r="K152" s="27"/>
      <c r="L152" s="27"/>
      <c r="M152" s="27"/>
      <c r="N152" s="194">
        <f t="shared" si="5"/>
        <v>56</v>
      </c>
      <c r="O152" s="196"/>
      <c r="P152" s="194">
        <f>Tabel3[[#This Row],[Totaal 
m2]]</f>
        <v>56</v>
      </c>
      <c r="Q152" s="205"/>
    </row>
    <row r="153" spans="1:17" ht="11.25" x14ac:dyDescent="0.15">
      <c r="A153" s="31"/>
      <c r="B153" s="229" t="s">
        <v>166</v>
      </c>
      <c r="C153" s="224" t="s">
        <v>55</v>
      </c>
      <c r="D153" s="218" t="s">
        <v>338</v>
      </c>
      <c r="E153" s="27"/>
      <c r="F153" s="27"/>
      <c r="G153" s="27">
        <v>16</v>
      </c>
      <c r="H153" s="27"/>
      <c r="I153" s="27"/>
      <c r="J153" s="27"/>
      <c r="K153" s="27"/>
      <c r="L153" s="27"/>
      <c r="M153" s="27"/>
      <c r="N153" s="194">
        <f t="shared" si="5"/>
        <v>16</v>
      </c>
      <c r="O153" s="196"/>
      <c r="P153" s="194">
        <f>Tabel3[[#This Row],[Totaal 
m2]]</f>
        <v>16</v>
      </c>
      <c r="Q153" s="205"/>
    </row>
    <row r="154" spans="1:17" ht="11.25" x14ac:dyDescent="0.15">
      <c r="A154" s="31"/>
      <c r="B154" s="229" t="s">
        <v>167</v>
      </c>
      <c r="C154" s="224" t="s">
        <v>57</v>
      </c>
      <c r="D154" s="218" t="s">
        <v>381</v>
      </c>
      <c r="E154" s="27"/>
      <c r="F154" s="27"/>
      <c r="G154" s="27"/>
      <c r="H154" s="27"/>
      <c r="I154" s="27"/>
      <c r="J154" s="27"/>
      <c r="K154" s="27"/>
      <c r="L154" s="27"/>
      <c r="M154" s="27">
        <v>2</v>
      </c>
      <c r="N154" s="194">
        <f t="shared" si="5"/>
        <v>2</v>
      </c>
      <c r="O154" s="196"/>
      <c r="P154" s="194">
        <f>Tabel3[[#This Row],[Totaal 
m2]]</f>
        <v>2</v>
      </c>
      <c r="Q154" s="205"/>
    </row>
    <row r="155" spans="1:17" ht="11.25" x14ac:dyDescent="0.15">
      <c r="A155" s="31"/>
      <c r="B155" s="229" t="s">
        <v>168</v>
      </c>
      <c r="C155" s="224" t="s">
        <v>59</v>
      </c>
      <c r="D155" s="218" t="s">
        <v>338</v>
      </c>
      <c r="E155" s="27"/>
      <c r="F155" s="27"/>
      <c r="G155" s="27"/>
      <c r="H155" s="27"/>
      <c r="I155" s="27"/>
      <c r="J155" s="27"/>
      <c r="K155" s="27"/>
      <c r="L155" s="27"/>
      <c r="M155" s="27">
        <v>14</v>
      </c>
      <c r="N155" s="194">
        <f t="shared" si="5"/>
        <v>14</v>
      </c>
      <c r="O155" s="196"/>
      <c r="P155" s="194">
        <f>Tabel3[[#This Row],[Totaal 
m2]]</f>
        <v>14</v>
      </c>
      <c r="Q155" s="205"/>
    </row>
    <row r="156" spans="1:17" ht="11.25" x14ac:dyDescent="0.15">
      <c r="A156" s="31"/>
      <c r="B156" s="229" t="s">
        <v>169</v>
      </c>
      <c r="C156" s="224" t="s">
        <v>170</v>
      </c>
      <c r="D156" s="218" t="s">
        <v>381</v>
      </c>
      <c r="E156" s="27"/>
      <c r="F156" s="27"/>
      <c r="G156" s="27">
        <v>19</v>
      </c>
      <c r="H156" s="27"/>
      <c r="I156" s="27"/>
      <c r="J156" s="27"/>
      <c r="K156" s="27"/>
      <c r="L156" s="27"/>
      <c r="M156" s="27"/>
      <c r="N156" s="194">
        <f t="shared" si="5"/>
        <v>19</v>
      </c>
      <c r="O156" s="196"/>
      <c r="P156" s="194">
        <f>Tabel3[[#This Row],[Totaal 
m2]]</f>
        <v>19</v>
      </c>
      <c r="Q156" s="205"/>
    </row>
    <row r="157" spans="1:17" ht="22.5" x14ac:dyDescent="0.15">
      <c r="A157" s="31"/>
      <c r="B157" s="229" t="s">
        <v>171</v>
      </c>
      <c r="C157" s="224" t="s">
        <v>172</v>
      </c>
      <c r="D157" s="218" t="s">
        <v>336</v>
      </c>
      <c r="E157" s="27"/>
      <c r="F157" s="27"/>
      <c r="G157" s="27">
        <v>66</v>
      </c>
      <c r="H157" s="27"/>
      <c r="I157" s="27"/>
      <c r="J157" s="27"/>
      <c r="K157" s="27"/>
      <c r="L157" s="27"/>
      <c r="M157" s="27"/>
      <c r="N157" s="194">
        <f t="shared" si="5"/>
        <v>66</v>
      </c>
      <c r="O157" s="196"/>
      <c r="P157" s="194">
        <f>Tabel3[[#This Row],[Totaal 
m2]]</f>
        <v>66</v>
      </c>
      <c r="Q157" s="205"/>
    </row>
    <row r="158" spans="1:17" ht="11.25" x14ac:dyDescent="0.15">
      <c r="A158" s="31"/>
      <c r="B158" s="229" t="s">
        <v>187</v>
      </c>
      <c r="C158" s="225" t="s">
        <v>399</v>
      </c>
      <c r="D158" s="218" t="s">
        <v>336</v>
      </c>
      <c r="E158" s="27"/>
      <c r="F158" s="27"/>
      <c r="G158" s="27">
        <v>98</v>
      </c>
      <c r="H158" s="27"/>
      <c r="I158" s="27"/>
      <c r="J158" s="27"/>
      <c r="K158" s="27"/>
      <c r="L158" s="27"/>
      <c r="M158" s="27"/>
      <c r="N158" s="194">
        <f t="shared" si="5"/>
        <v>98</v>
      </c>
      <c r="O158" s="196"/>
      <c r="P158" s="194">
        <f>Tabel3[[#This Row],[Totaal 
m2]]</f>
        <v>98</v>
      </c>
      <c r="Q158" s="205"/>
    </row>
    <row r="159" spans="1:17" s="7" customFormat="1" ht="11.25" x14ac:dyDescent="0.15">
      <c r="A159" s="31"/>
      <c r="B159" s="229" t="s">
        <v>173</v>
      </c>
      <c r="C159" s="224" t="s">
        <v>142</v>
      </c>
      <c r="D159" s="218" t="s">
        <v>337</v>
      </c>
      <c r="E159" s="27"/>
      <c r="F159" s="27"/>
      <c r="G159" s="27">
        <v>8</v>
      </c>
      <c r="H159" s="27"/>
      <c r="I159" s="27"/>
      <c r="J159" s="27"/>
      <c r="K159" s="27"/>
      <c r="L159" s="27"/>
      <c r="M159" s="27"/>
      <c r="N159" s="194">
        <f t="shared" si="5"/>
        <v>8</v>
      </c>
      <c r="O159" s="196"/>
      <c r="P159" s="194">
        <f>Tabel3[[#This Row],[Totaal 
m2]]</f>
        <v>8</v>
      </c>
      <c r="Q159" s="206"/>
    </row>
    <row r="160" spans="1:17" ht="11.25" x14ac:dyDescent="0.15">
      <c r="A160" s="55"/>
      <c r="B160" s="230" t="s">
        <v>430</v>
      </c>
      <c r="C160" s="226" t="s">
        <v>174</v>
      </c>
      <c r="D160" s="219" t="s">
        <v>336</v>
      </c>
      <c r="E160" s="70"/>
      <c r="F160" s="70"/>
      <c r="G160" s="70">
        <v>200</v>
      </c>
      <c r="H160" s="70"/>
      <c r="I160" s="70"/>
      <c r="J160" s="70"/>
      <c r="K160" s="70"/>
      <c r="L160" s="70"/>
      <c r="M160" s="70"/>
      <c r="N160" s="194">
        <f t="shared" si="5"/>
        <v>200</v>
      </c>
      <c r="O160" s="196"/>
      <c r="P160" s="194">
        <f>Tabel3[[#This Row],[Totaal 
m2]]</f>
        <v>200</v>
      </c>
      <c r="Q160" s="205"/>
    </row>
    <row r="161" spans="1:17" ht="11.25" x14ac:dyDescent="0.15">
      <c r="A161" s="118"/>
      <c r="B161" s="231" t="s">
        <v>506</v>
      </c>
      <c r="C161" s="223" t="s">
        <v>221</v>
      </c>
      <c r="D161" s="217" t="s">
        <v>347</v>
      </c>
      <c r="E161" s="121"/>
      <c r="F161" s="121">
        <v>13</v>
      </c>
      <c r="G161" s="121"/>
      <c r="H161" s="121"/>
      <c r="I161" s="121"/>
      <c r="J161" s="121"/>
      <c r="K161" s="121"/>
      <c r="L161" s="121"/>
      <c r="M161" s="121"/>
      <c r="N161" s="209">
        <f t="shared" si="5"/>
        <v>13</v>
      </c>
      <c r="O161" s="213"/>
      <c r="P161" s="209">
        <f>Tabel3[[#This Row],[Totaal 
m2]]</f>
        <v>13</v>
      </c>
      <c r="Q161" s="205"/>
    </row>
    <row r="162" spans="1:17" ht="11.25" x14ac:dyDescent="0.15">
      <c r="A162" s="118"/>
      <c r="B162" s="231" t="s">
        <v>175</v>
      </c>
      <c r="C162" s="223" t="s">
        <v>221</v>
      </c>
      <c r="D162" s="217" t="s">
        <v>347</v>
      </c>
      <c r="E162" s="121"/>
      <c r="F162" s="121">
        <v>12</v>
      </c>
      <c r="G162" s="121"/>
      <c r="H162" s="121"/>
      <c r="I162" s="121"/>
      <c r="J162" s="121"/>
      <c r="K162" s="121"/>
      <c r="L162" s="121"/>
      <c r="M162" s="121"/>
      <c r="N162" s="209">
        <f t="shared" si="5"/>
        <v>12</v>
      </c>
      <c r="O162" s="213"/>
      <c r="P162" s="209">
        <f>Tabel3[[#This Row],[Totaal 
m2]]</f>
        <v>12</v>
      </c>
      <c r="Q162" s="205"/>
    </row>
    <row r="163" spans="1:17" ht="22.5" x14ac:dyDescent="0.15">
      <c r="A163" s="118"/>
      <c r="B163" s="228" t="s">
        <v>176</v>
      </c>
      <c r="C163" s="223" t="s">
        <v>482</v>
      </c>
      <c r="D163" s="217" t="s">
        <v>347</v>
      </c>
      <c r="E163" s="121"/>
      <c r="F163" s="121"/>
      <c r="G163" s="121">
        <v>22</v>
      </c>
      <c r="H163" s="121"/>
      <c r="I163" s="121"/>
      <c r="J163" s="121"/>
      <c r="K163" s="121"/>
      <c r="L163" s="121"/>
      <c r="M163" s="121"/>
      <c r="N163" s="209">
        <f t="shared" si="5"/>
        <v>22</v>
      </c>
      <c r="O163" s="213"/>
      <c r="P163" s="209">
        <f>Tabel3[[#This Row],[Totaal 
m2]]</f>
        <v>22</v>
      </c>
      <c r="Q163" s="205"/>
    </row>
    <row r="164" spans="1:17" ht="11.25" x14ac:dyDescent="0.15">
      <c r="A164" s="31"/>
      <c r="B164" s="229" t="s">
        <v>177</v>
      </c>
      <c r="C164" s="224" t="s">
        <v>142</v>
      </c>
      <c r="D164" s="218" t="s">
        <v>337</v>
      </c>
      <c r="E164" s="27"/>
      <c r="F164" s="27"/>
      <c r="G164" s="27">
        <v>18</v>
      </c>
      <c r="H164" s="27"/>
      <c r="I164" s="27"/>
      <c r="J164" s="27"/>
      <c r="K164" s="27"/>
      <c r="L164" s="27"/>
      <c r="M164" s="27"/>
      <c r="N164" s="194">
        <f t="shared" si="5"/>
        <v>18</v>
      </c>
      <c r="O164" s="196"/>
      <c r="P164" s="194">
        <f>Tabel3[[#This Row],[Totaal 
m2]]</f>
        <v>18</v>
      </c>
      <c r="Q164" s="205"/>
    </row>
    <row r="165" spans="1:17" ht="11.25" x14ac:dyDescent="0.15">
      <c r="A165" s="31"/>
      <c r="B165" s="229" t="s">
        <v>178</v>
      </c>
      <c r="C165" s="224" t="s">
        <v>36</v>
      </c>
      <c r="D165" s="218" t="s">
        <v>336</v>
      </c>
      <c r="E165" s="27"/>
      <c r="F165" s="27"/>
      <c r="G165" s="27">
        <v>57</v>
      </c>
      <c r="H165" s="27"/>
      <c r="I165" s="27"/>
      <c r="J165" s="27"/>
      <c r="K165" s="27"/>
      <c r="L165" s="27"/>
      <c r="M165" s="27"/>
      <c r="N165" s="194">
        <f t="shared" si="5"/>
        <v>57</v>
      </c>
      <c r="O165" s="196"/>
      <c r="P165" s="194">
        <f>Tabel3[[#This Row],[Totaal 
m2]]</f>
        <v>57</v>
      </c>
      <c r="Q165" s="205"/>
    </row>
    <row r="166" spans="1:17" ht="11.25" x14ac:dyDescent="0.15">
      <c r="A166" s="31"/>
      <c r="B166" s="229" t="s">
        <v>179</v>
      </c>
      <c r="C166" s="224" t="s">
        <v>36</v>
      </c>
      <c r="D166" s="218" t="s">
        <v>336</v>
      </c>
      <c r="E166" s="27"/>
      <c r="F166" s="27"/>
      <c r="G166" s="27">
        <v>57</v>
      </c>
      <c r="H166" s="27"/>
      <c r="I166" s="27"/>
      <c r="J166" s="27"/>
      <c r="K166" s="27"/>
      <c r="L166" s="27"/>
      <c r="M166" s="27"/>
      <c r="N166" s="194">
        <f t="shared" si="5"/>
        <v>57</v>
      </c>
      <c r="O166" s="196"/>
      <c r="P166" s="194">
        <f>Tabel3[[#This Row],[Totaal 
m2]]</f>
        <v>57</v>
      </c>
      <c r="Q166" s="205"/>
    </row>
    <row r="167" spans="1:17" ht="11.25" x14ac:dyDescent="0.15">
      <c r="A167" s="31"/>
      <c r="B167" s="229" t="s">
        <v>180</v>
      </c>
      <c r="C167" s="224" t="s">
        <v>434</v>
      </c>
      <c r="D167" s="218" t="s">
        <v>347</v>
      </c>
      <c r="E167" s="27">
        <v>28</v>
      </c>
      <c r="F167" s="27"/>
      <c r="G167" s="27"/>
      <c r="H167" s="27"/>
      <c r="I167" s="27"/>
      <c r="J167" s="27"/>
      <c r="K167" s="27"/>
      <c r="L167" s="27"/>
      <c r="M167" s="27"/>
      <c r="N167" s="194">
        <f t="shared" si="5"/>
        <v>28</v>
      </c>
      <c r="O167" s="215"/>
      <c r="P167" s="194">
        <f>Tabel3[[#This Row],[Totaal 
m2]]</f>
        <v>28</v>
      </c>
      <c r="Q167" s="205"/>
    </row>
    <row r="168" spans="1:17" ht="11.25" x14ac:dyDescent="0.15">
      <c r="A168" s="31"/>
      <c r="B168" s="229" t="s">
        <v>181</v>
      </c>
      <c r="C168" s="224" t="s">
        <v>435</v>
      </c>
      <c r="D168" s="218" t="s">
        <v>347</v>
      </c>
      <c r="E168" s="27">
        <v>21</v>
      </c>
      <c r="F168" s="27"/>
      <c r="G168" s="27"/>
      <c r="H168" s="27"/>
      <c r="I168" s="27"/>
      <c r="J168" s="27"/>
      <c r="K168" s="27"/>
      <c r="L168" s="27"/>
      <c r="M168" s="27"/>
      <c r="N168" s="194">
        <f t="shared" si="5"/>
        <v>21</v>
      </c>
      <c r="O168" s="196"/>
      <c r="P168" s="194">
        <f>Tabel3[[#This Row],[Totaal 
m2]]</f>
        <v>21</v>
      </c>
      <c r="Q168" s="205"/>
    </row>
    <row r="169" spans="1:17" ht="11.25" x14ac:dyDescent="0.15">
      <c r="A169" s="31"/>
      <c r="B169" s="229" t="s">
        <v>182</v>
      </c>
      <c r="C169" s="224" t="s">
        <v>36</v>
      </c>
      <c r="D169" s="218" t="s">
        <v>336</v>
      </c>
      <c r="E169" s="27"/>
      <c r="F169" s="27"/>
      <c r="G169" s="27">
        <v>57</v>
      </c>
      <c r="H169" s="27"/>
      <c r="I169" s="27"/>
      <c r="J169" s="27"/>
      <c r="K169" s="27"/>
      <c r="L169" s="27"/>
      <c r="M169" s="27"/>
      <c r="N169" s="194">
        <f t="shared" si="5"/>
        <v>57</v>
      </c>
      <c r="O169" s="196"/>
      <c r="P169" s="194">
        <f>Tabel3[[#This Row],[Totaal 
m2]]</f>
        <v>57</v>
      </c>
      <c r="Q169" s="205"/>
    </row>
    <row r="170" spans="1:17" ht="11.25" x14ac:dyDescent="0.15">
      <c r="A170" s="31"/>
      <c r="B170" s="229" t="s">
        <v>183</v>
      </c>
      <c r="C170" s="224" t="s">
        <v>431</v>
      </c>
      <c r="D170" s="218" t="s">
        <v>347</v>
      </c>
      <c r="E170" s="27"/>
      <c r="F170" s="27"/>
      <c r="G170" s="27">
        <v>19</v>
      </c>
      <c r="H170" s="27"/>
      <c r="I170" s="27"/>
      <c r="J170" s="27"/>
      <c r="K170" s="27"/>
      <c r="L170" s="27"/>
      <c r="M170" s="27"/>
      <c r="N170" s="194">
        <f t="shared" si="5"/>
        <v>19</v>
      </c>
      <c r="O170" s="196"/>
      <c r="P170" s="194">
        <f>Tabel3[[#This Row],[Totaal 
m2]]</f>
        <v>19</v>
      </c>
      <c r="Q170" s="205"/>
    </row>
    <row r="171" spans="1:17" ht="11.25" x14ac:dyDescent="0.15">
      <c r="A171" s="31"/>
      <c r="B171" s="229" t="s">
        <v>184</v>
      </c>
      <c r="C171" s="224" t="s">
        <v>432</v>
      </c>
      <c r="D171" s="218" t="s">
        <v>337</v>
      </c>
      <c r="E171" s="27"/>
      <c r="F171" s="27"/>
      <c r="G171" s="27"/>
      <c r="H171" s="27"/>
      <c r="I171" s="27">
        <v>3</v>
      </c>
      <c r="J171" s="27"/>
      <c r="K171" s="27"/>
      <c r="L171" s="27"/>
      <c r="M171" s="27"/>
      <c r="N171" s="194">
        <f t="shared" si="5"/>
        <v>3</v>
      </c>
      <c r="O171" s="196"/>
      <c r="P171" s="194">
        <f>Tabel3[[#This Row],[Totaal 
m2]]</f>
        <v>3</v>
      </c>
      <c r="Q171" s="205"/>
    </row>
    <row r="172" spans="1:17" ht="11.25" x14ac:dyDescent="0.15">
      <c r="A172" s="31"/>
      <c r="B172" s="229"/>
      <c r="C172" s="224" t="s">
        <v>433</v>
      </c>
      <c r="D172" s="218" t="s">
        <v>337</v>
      </c>
      <c r="E172" s="27"/>
      <c r="F172" s="27"/>
      <c r="G172" s="27">
        <v>11</v>
      </c>
      <c r="H172" s="27"/>
      <c r="I172" s="27"/>
      <c r="J172" s="27"/>
      <c r="K172" s="27"/>
      <c r="L172" s="27"/>
      <c r="M172" s="27"/>
      <c r="N172" s="194">
        <f t="shared" si="5"/>
        <v>11</v>
      </c>
      <c r="O172" s="196"/>
      <c r="P172" s="194">
        <f>Tabel3[[#This Row],[Totaal 
m2]]</f>
        <v>11</v>
      </c>
      <c r="Q172" s="205"/>
    </row>
    <row r="173" spans="1:17" ht="11.25" x14ac:dyDescent="0.15">
      <c r="A173" s="31"/>
      <c r="B173" s="232" t="s">
        <v>185</v>
      </c>
      <c r="C173" s="224" t="s">
        <v>90</v>
      </c>
      <c r="D173" s="220" t="s">
        <v>337</v>
      </c>
      <c r="E173" s="65"/>
      <c r="F173" s="65"/>
      <c r="G173" s="65">
        <v>52</v>
      </c>
      <c r="H173" s="65"/>
      <c r="I173" s="65"/>
      <c r="J173" s="65"/>
      <c r="K173" s="65"/>
      <c r="L173" s="65"/>
      <c r="M173" s="65"/>
      <c r="N173" s="194">
        <f t="shared" si="5"/>
        <v>52</v>
      </c>
      <c r="O173" s="201"/>
      <c r="P173" s="194">
        <f>Tabel3[[#This Row],[Totaal 
m2]]</f>
        <v>52</v>
      </c>
      <c r="Q173" s="207"/>
    </row>
    <row r="174" spans="1:17" ht="11.25" x14ac:dyDescent="0.15">
      <c r="A174" s="90"/>
      <c r="B174" s="90"/>
      <c r="C174" s="91" t="s">
        <v>349</v>
      </c>
      <c r="D174" s="96"/>
      <c r="E174" s="97">
        <f>SUM(E132:E173)</f>
        <v>70</v>
      </c>
      <c r="F174" s="97">
        <f t="shared" ref="F174:M174" si="6">SUM(F132:F173)</f>
        <v>25</v>
      </c>
      <c r="G174" s="97">
        <f t="shared" si="6"/>
        <v>1634</v>
      </c>
      <c r="H174" s="97">
        <f t="shared" si="6"/>
        <v>0</v>
      </c>
      <c r="I174" s="97">
        <f t="shared" si="6"/>
        <v>11</v>
      </c>
      <c r="J174" s="97">
        <f t="shared" si="6"/>
        <v>0</v>
      </c>
      <c r="K174" s="97">
        <f t="shared" si="6"/>
        <v>0</v>
      </c>
      <c r="L174" s="97">
        <f t="shared" si="6"/>
        <v>0</v>
      </c>
      <c r="M174" s="97">
        <f t="shared" si="6"/>
        <v>20</v>
      </c>
      <c r="N174" s="97">
        <f t="shared" ref="N174" si="7">SUM(N132:N173)</f>
        <v>1760</v>
      </c>
      <c r="O174" s="98">
        <f>SUM(O132:O173)</f>
        <v>9</v>
      </c>
      <c r="P174" s="98">
        <f>SUM(P132:P173)</f>
        <v>1751</v>
      </c>
      <c r="Q174" s="203"/>
    </row>
    <row r="175" spans="1:17" ht="12.95" customHeight="1" x14ac:dyDescent="0.15">
      <c r="A175" s="31"/>
      <c r="B175" s="31"/>
      <c r="C175" s="30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</row>
    <row r="176" spans="1:17" ht="12.95" customHeight="1" x14ac:dyDescent="0.15">
      <c r="A176" s="31"/>
      <c r="B176" s="31"/>
      <c r="C176" s="30"/>
      <c r="D176" s="31"/>
      <c r="E176" s="31"/>
      <c r="F176" s="31"/>
      <c r="G176" s="31"/>
      <c r="H176" s="31"/>
      <c r="I176" s="31"/>
      <c r="J176" s="31"/>
      <c r="K176" s="31"/>
      <c r="L176" s="31"/>
      <c r="M176" s="71"/>
      <c r="N176" s="31"/>
    </row>
    <row r="177" spans="1:14" ht="12.95" customHeight="1" x14ac:dyDescent="0.15">
      <c r="A177" s="31"/>
      <c r="B177" s="31"/>
      <c r="C177" s="30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</row>
    <row r="178" spans="1:14" ht="12.95" customHeight="1" x14ac:dyDescent="0.15">
      <c r="A178" s="31"/>
      <c r="B178" s="31"/>
      <c r="C178" s="30"/>
      <c r="D178" s="31"/>
      <c r="E178" s="31"/>
      <c r="F178" s="31"/>
      <c r="G178" s="31"/>
      <c r="H178" s="31"/>
      <c r="I178" s="31"/>
      <c r="J178" s="31"/>
      <c r="K178" s="31"/>
      <c r="L178" s="58"/>
      <c r="M178" s="58"/>
      <c r="N178" s="58"/>
    </row>
    <row r="179" spans="1:14" ht="12.95" customHeight="1" x14ac:dyDescent="0.15">
      <c r="A179" s="31"/>
      <c r="B179" s="31"/>
      <c r="C179" s="30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</row>
    <row r="180" spans="1:14" ht="12.95" customHeight="1" x14ac:dyDescent="0.15">
      <c r="A180" s="31"/>
      <c r="B180" s="31"/>
      <c r="C180" s="30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</row>
    <row r="181" spans="1:14" ht="12.95" customHeight="1" x14ac:dyDescent="0.15">
      <c r="A181" s="31"/>
      <c r="B181" s="31"/>
      <c r="C181" s="30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</row>
    <row r="182" spans="1:14" ht="12.95" customHeight="1" x14ac:dyDescent="0.15">
      <c r="A182" s="31"/>
      <c r="B182" s="31"/>
      <c r="C182" s="30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</row>
    <row r="183" spans="1:14" ht="12.95" customHeight="1" x14ac:dyDescent="0.15">
      <c r="A183" s="31"/>
      <c r="B183" s="31"/>
      <c r="C183" s="30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</row>
    <row r="184" spans="1:14" ht="12.95" customHeight="1" x14ac:dyDescent="0.15">
      <c r="A184" s="31"/>
      <c r="B184" s="31"/>
      <c r="C184" s="30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</row>
    <row r="185" spans="1:14" ht="12.95" customHeight="1" x14ac:dyDescent="0.15">
      <c r="A185" s="31"/>
      <c r="B185" s="31"/>
      <c r="C185" s="30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</row>
    <row r="186" spans="1:14" ht="12.95" customHeight="1" x14ac:dyDescent="0.15">
      <c r="A186" s="31"/>
      <c r="B186" s="31"/>
      <c r="C186" s="30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</row>
    <row r="187" spans="1:14" ht="12.95" customHeight="1" x14ac:dyDescent="0.15">
      <c r="A187" s="31"/>
      <c r="B187" s="31"/>
      <c r="C187" s="30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</row>
    <row r="188" spans="1:14" ht="12.95" customHeight="1" x14ac:dyDescent="0.15">
      <c r="A188" s="31"/>
      <c r="B188" s="31"/>
      <c r="C188" s="30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</row>
    <row r="189" spans="1:14" ht="12.95" customHeight="1" x14ac:dyDescent="0.15">
      <c r="A189" s="31"/>
      <c r="B189" s="31"/>
      <c r="C189" s="30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</row>
    <row r="190" spans="1:14" ht="12.95" customHeight="1" x14ac:dyDescent="0.15">
      <c r="A190" s="31"/>
      <c r="B190" s="31"/>
      <c r="C190" s="30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</row>
    <row r="191" spans="1:14" ht="12.95" customHeight="1" x14ac:dyDescent="0.15">
      <c r="A191" s="31"/>
      <c r="B191" s="31"/>
      <c r="C191" s="30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</row>
    <row r="192" spans="1:14" ht="12.95" customHeight="1" x14ac:dyDescent="0.15">
      <c r="A192" s="31"/>
      <c r="B192" s="31"/>
      <c r="C192" s="30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</row>
    <row r="193" spans="1:14" ht="12.95" customHeight="1" x14ac:dyDescent="0.15">
      <c r="A193" s="31"/>
      <c r="B193" s="31"/>
      <c r="C193" s="30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</row>
    <row r="194" spans="1:14" ht="12.95" customHeight="1" x14ac:dyDescent="0.15">
      <c r="A194" s="31"/>
      <c r="B194" s="31"/>
      <c r="C194" s="30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</row>
    <row r="195" spans="1:14" ht="12.95" customHeight="1" x14ac:dyDescent="0.15">
      <c r="A195" s="31"/>
      <c r="B195" s="31"/>
      <c r="C195" s="30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</row>
    <row r="196" spans="1:14" ht="12.95" customHeight="1" x14ac:dyDescent="0.15">
      <c r="A196" s="31"/>
      <c r="B196" s="31"/>
      <c r="C196" s="30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</row>
    <row r="197" spans="1:14" ht="12.95" customHeight="1" x14ac:dyDescent="0.15">
      <c r="A197" s="31"/>
      <c r="B197" s="31"/>
      <c r="C197" s="30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</row>
    <row r="198" spans="1:14" ht="12.95" customHeight="1" x14ac:dyDescent="0.15">
      <c r="A198" s="31"/>
      <c r="B198" s="31"/>
      <c r="C198" s="30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</row>
    <row r="199" spans="1:14" ht="12.95" customHeight="1" x14ac:dyDescent="0.15">
      <c r="A199" s="31"/>
      <c r="B199" s="31"/>
      <c r="C199" s="30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</row>
    <row r="200" spans="1:14" ht="12.95" customHeight="1" x14ac:dyDescent="0.15">
      <c r="A200" s="31"/>
      <c r="B200" s="31"/>
      <c r="C200" s="30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</row>
    <row r="201" spans="1:14" ht="12.95" customHeight="1" x14ac:dyDescent="0.15">
      <c r="A201" s="31"/>
      <c r="B201" s="31"/>
      <c r="C201" s="30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</row>
    <row r="202" spans="1:14" ht="12.95" customHeight="1" x14ac:dyDescent="0.15">
      <c r="A202" s="31"/>
      <c r="B202" s="31"/>
      <c r="C202" s="30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</row>
    <row r="203" spans="1:14" ht="12.95" customHeight="1" x14ac:dyDescent="0.15">
      <c r="A203" s="31"/>
      <c r="B203" s="31"/>
      <c r="C203" s="30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</row>
    <row r="204" spans="1:14" ht="12.95" customHeight="1" x14ac:dyDescent="0.15">
      <c r="A204" s="31"/>
      <c r="B204" s="31"/>
      <c r="C204" s="30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</row>
    <row r="205" spans="1:14" ht="12.95" customHeight="1" x14ac:dyDescent="0.15">
      <c r="A205" s="31"/>
      <c r="B205" s="31"/>
      <c r="C205" s="30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</row>
    <row r="206" spans="1:14" ht="12.95" customHeight="1" x14ac:dyDescent="0.15">
      <c r="A206" s="31"/>
      <c r="B206" s="31"/>
      <c r="C206" s="30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</row>
    <row r="207" spans="1:14" ht="12.95" customHeight="1" x14ac:dyDescent="0.15">
      <c r="A207" s="31"/>
      <c r="B207" s="31"/>
      <c r="C207" s="30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</row>
    <row r="208" spans="1:14" ht="12.95" customHeight="1" x14ac:dyDescent="0.15">
      <c r="A208" s="31"/>
      <c r="B208" s="31"/>
      <c r="C208" s="30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</row>
    <row r="209" spans="1:14" ht="12.95" customHeight="1" x14ac:dyDescent="0.15">
      <c r="A209" s="31"/>
      <c r="B209" s="31"/>
      <c r="C209" s="30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</row>
    <row r="210" spans="1:14" ht="12.95" customHeight="1" x14ac:dyDescent="0.15">
      <c r="A210" s="31"/>
      <c r="B210" s="31"/>
      <c r="C210" s="30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</row>
    <row r="211" spans="1:14" ht="12.95" customHeight="1" x14ac:dyDescent="0.15">
      <c r="A211" s="31"/>
      <c r="B211" s="31"/>
      <c r="C211" s="30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</row>
    <row r="212" spans="1:14" ht="12.95" customHeight="1" x14ac:dyDescent="0.15">
      <c r="A212" s="31"/>
      <c r="B212" s="31"/>
      <c r="C212" s="30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</row>
    <row r="213" spans="1:14" ht="12.95" customHeight="1" x14ac:dyDescent="0.15">
      <c r="A213" s="31"/>
      <c r="B213" s="31"/>
      <c r="C213" s="30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</row>
    <row r="214" spans="1:14" ht="12.95" customHeight="1" x14ac:dyDescent="0.15">
      <c r="A214" s="31"/>
      <c r="B214" s="31"/>
      <c r="C214" s="30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</row>
    <row r="215" spans="1:14" ht="12.95" customHeight="1" x14ac:dyDescent="0.15">
      <c r="A215" s="31"/>
      <c r="B215" s="31"/>
      <c r="C215" s="30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</row>
    <row r="216" spans="1:14" ht="12.95" customHeight="1" x14ac:dyDescent="0.15">
      <c r="A216" s="31"/>
      <c r="B216" s="31"/>
      <c r="C216" s="30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</row>
    <row r="217" spans="1:14" ht="12.95" customHeight="1" x14ac:dyDescent="0.15">
      <c r="A217" s="31"/>
      <c r="B217" s="31"/>
      <c r="C217" s="30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</row>
    <row r="218" spans="1:14" ht="12.95" customHeight="1" x14ac:dyDescent="0.15">
      <c r="A218" s="31"/>
      <c r="B218" s="31"/>
      <c r="C218" s="30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</row>
    <row r="219" spans="1:14" ht="12.95" customHeight="1" x14ac:dyDescent="0.15">
      <c r="A219" s="31"/>
      <c r="B219" s="31"/>
      <c r="C219" s="30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</row>
    <row r="220" spans="1:14" ht="12.95" customHeight="1" x14ac:dyDescent="0.15">
      <c r="A220" s="31"/>
      <c r="B220" s="31"/>
      <c r="C220" s="30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</row>
    <row r="221" spans="1:14" ht="12.95" customHeight="1" x14ac:dyDescent="0.15">
      <c r="A221" s="31"/>
      <c r="B221" s="31"/>
      <c r="C221" s="30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</row>
    <row r="222" spans="1:14" ht="12.95" customHeight="1" x14ac:dyDescent="0.15">
      <c r="A222" s="31"/>
      <c r="B222" s="31"/>
      <c r="C222" s="30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</row>
    <row r="223" spans="1:14" ht="12.95" customHeight="1" x14ac:dyDescent="0.15">
      <c r="A223" s="31"/>
      <c r="B223" s="31"/>
      <c r="C223" s="30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</row>
    <row r="224" spans="1:14" ht="12.95" customHeight="1" x14ac:dyDescent="0.15">
      <c r="A224" s="31"/>
      <c r="B224" s="31"/>
      <c r="C224" s="30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</row>
    <row r="225" spans="1:14" ht="12.95" customHeight="1" x14ac:dyDescent="0.15">
      <c r="A225" s="31"/>
      <c r="B225" s="31"/>
      <c r="C225" s="30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</row>
    <row r="226" spans="1:14" ht="12.95" customHeight="1" x14ac:dyDescent="0.15">
      <c r="A226" s="31"/>
      <c r="B226" s="31"/>
      <c r="C226" s="30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</row>
    <row r="227" spans="1:14" ht="12.95" customHeight="1" x14ac:dyDescent="0.15">
      <c r="A227" s="31"/>
      <c r="B227" s="31"/>
      <c r="C227" s="30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</row>
    <row r="228" spans="1:14" ht="12.95" customHeight="1" x14ac:dyDescent="0.15">
      <c r="A228" s="31"/>
      <c r="B228" s="31"/>
      <c r="C228" s="30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</row>
    <row r="229" spans="1:14" ht="12.95" customHeight="1" x14ac:dyDescent="0.15">
      <c r="A229" s="31"/>
      <c r="B229" s="31"/>
      <c r="C229" s="30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</row>
    <row r="230" spans="1:14" ht="12.95" customHeight="1" x14ac:dyDescent="0.15">
      <c r="A230" s="31"/>
      <c r="B230" s="31"/>
      <c r="C230" s="30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</row>
    <row r="231" spans="1:14" ht="12.95" customHeight="1" x14ac:dyDescent="0.15">
      <c r="A231" s="31"/>
      <c r="B231" s="31"/>
      <c r="C231" s="30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</row>
    <row r="232" spans="1:14" ht="12.95" customHeight="1" x14ac:dyDescent="0.15">
      <c r="A232" s="31"/>
      <c r="B232" s="31"/>
      <c r="C232" s="30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</row>
    <row r="233" spans="1:14" ht="12.95" customHeight="1" x14ac:dyDescent="0.15">
      <c r="A233" s="31"/>
      <c r="B233" s="31"/>
      <c r="C233" s="30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</row>
    <row r="234" spans="1:14" ht="12.95" customHeight="1" x14ac:dyDescent="0.15">
      <c r="A234" s="31"/>
      <c r="B234" s="31"/>
      <c r="C234" s="30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</row>
    <row r="235" spans="1:14" ht="12.95" customHeight="1" x14ac:dyDescent="0.15">
      <c r="A235" s="31"/>
      <c r="B235" s="31"/>
      <c r="C235" s="30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</row>
    <row r="236" spans="1:14" ht="12.95" customHeight="1" x14ac:dyDescent="0.15">
      <c r="A236" s="31"/>
      <c r="B236" s="31"/>
      <c r="C236" s="30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</row>
    <row r="237" spans="1:14" ht="12.95" customHeight="1" x14ac:dyDescent="0.15">
      <c r="A237" s="31"/>
      <c r="B237" s="31"/>
      <c r="C237" s="30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</row>
    <row r="238" spans="1:14" ht="12.95" customHeight="1" x14ac:dyDescent="0.15">
      <c r="A238" s="31"/>
      <c r="B238" s="31"/>
      <c r="C238" s="30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</row>
    <row r="239" spans="1:14" ht="12.95" customHeight="1" x14ac:dyDescent="0.15">
      <c r="A239" s="31"/>
      <c r="B239" s="31"/>
      <c r="C239" s="30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</row>
    <row r="240" spans="1:14" ht="12.95" customHeight="1" x14ac:dyDescent="0.15">
      <c r="A240" s="31"/>
      <c r="B240" s="31"/>
      <c r="C240" s="30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</row>
    <row r="241" spans="1:14" ht="12.95" customHeight="1" x14ac:dyDescent="0.15">
      <c r="A241" s="31"/>
      <c r="B241" s="31"/>
      <c r="C241" s="30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</row>
    <row r="242" spans="1:14" ht="12.95" customHeight="1" x14ac:dyDescent="0.15">
      <c r="A242" s="31"/>
      <c r="B242" s="31"/>
      <c r="C242" s="30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</row>
    <row r="243" spans="1:14" ht="12.95" customHeight="1" x14ac:dyDescent="0.15">
      <c r="A243" s="31"/>
      <c r="B243" s="31"/>
      <c r="C243" s="30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</row>
    <row r="244" spans="1:14" ht="12.95" customHeight="1" x14ac:dyDescent="0.15">
      <c r="A244" s="31"/>
      <c r="B244" s="31"/>
      <c r="C244" s="30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</row>
    <row r="245" spans="1:14" ht="12.95" customHeight="1" x14ac:dyDescent="0.15">
      <c r="A245" s="31"/>
      <c r="B245" s="31"/>
      <c r="C245" s="30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</row>
    <row r="246" spans="1:14" ht="12.95" customHeight="1" x14ac:dyDescent="0.15">
      <c r="A246" s="31"/>
      <c r="B246" s="31"/>
      <c r="C246" s="30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</row>
    <row r="247" spans="1:14" ht="12.95" customHeight="1" x14ac:dyDescent="0.15">
      <c r="A247" s="31"/>
      <c r="B247" s="31"/>
      <c r="C247" s="30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</row>
    <row r="248" spans="1:14" ht="12.95" customHeight="1" x14ac:dyDescent="0.15">
      <c r="A248" s="31"/>
      <c r="B248" s="31"/>
      <c r="C248" s="30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</row>
    <row r="249" spans="1:14" ht="12.95" customHeight="1" x14ac:dyDescent="0.15">
      <c r="A249" s="31"/>
      <c r="B249" s="31"/>
      <c r="C249" s="30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</row>
    <row r="250" spans="1:14" ht="12.95" customHeight="1" x14ac:dyDescent="0.15">
      <c r="A250" s="31"/>
      <c r="B250" s="31"/>
      <c r="C250" s="30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</row>
    <row r="251" spans="1:14" ht="12.95" customHeight="1" x14ac:dyDescent="0.15">
      <c r="A251" s="31"/>
      <c r="B251" s="31"/>
      <c r="C251" s="30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</row>
    <row r="252" spans="1:14" ht="12.95" customHeight="1" x14ac:dyDescent="0.15">
      <c r="A252" s="31"/>
      <c r="B252" s="31"/>
      <c r="C252" s="30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</row>
    <row r="253" spans="1:14" ht="12.95" customHeight="1" x14ac:dyDescent="0.15">
      <c r="A253" s="31"/>
      <c r="B253" s="31"/>
      <c r="C253" s="30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</row>
    <row r="254" spans="1:14" ht="12.95" customHeight="1" x14ac:dyDescent="0.15">
      <c r="A254" s="31"/>
      <c r="B254" s="31"/>
      <c r="C254" s="30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</row>
    <row r="255" spans="1:14" ht="12.95" customHeight="1" x14ac:dyDescent="0.15">
      <c r="A255" s="31"/>
      <c r="B255" s="31"/>
      <c r="C255" s="30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</row>
    <row r="256" spans="1:14" ht="12.95" customHeight="1" x14ac:dyDescent="0.15">
      <c r="A256" s="31"/>
      <c r="B256" s="31"/>
      <c r="C256" s="30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</row>
    <row r="257" spans="1:14" ht="12.95" customHeight="1" x14ac:dyDescent="0.15">
      <c r="A257" s="31"/>
      <c r="B257" s="31"/>
      <c r="C257" s="30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</row>
    <row r="258" spans="1:14" ht="12.95" customHeight="1" x14ac:dyDescent="0.15">
      <c r="A258" s="31"/>
      <c r="B258" s="31"/>
      <c r="C258" s="30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</row>
    <row r="259" spans="1:14" ht="12.95" customHeight="1" x14ac:dyDescent="0.15">
      <c r="A259" s="31"/>
      <c r="B259" s="31"/>
      <c r="C259" s="30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</row>
    <row r="260" spans="1:14" ht="12.95" customHeight="1" x14ac:dyDescent="0.15">
      <c r="A260" s="31"/>
      <c r="B260" s="31"/>
      <c r="C260" s="30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</row>
    <row r="261" spans="1:14" ht="12.95" customHeight="1" x14ac:dyDescent="0.15">
      <c r="A261" s="31"/>
      <c r="B261" s="31"/>
      <c r="C261" s="30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</row>
    <row r="262" spans="1:14" ht="12.95" customHeight="1" x14ac:dyDescent="0.15">
      <c r="A262" s="31"/>
      <c r="B262" s="31"/>
      <c r="C262" s="30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</row>
    <row r="263" spans="1:14" ht="12.95" customHeight="1" x14ac:dyDescent="0.15">
      <c r="A263" s="31"/>
      <c r="B263" s="31"/>
      <c r="C263" s="30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</row>
    <row r="264" spans="1:14" ht="12.95" customHeight="1" x14ac:dyDescent="0.15">
      <c r="A264" s="31"/>
      <c r="B264" s="31"/>
      <c r="C264" s="30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</row>
    <row r="265" spans="1:14" ht="12.95" customHeight="1" x14ac:dyDescent="0.15">
      <c r="A265" s="31"/>
      <c r="B265" s="31"/>
      <c r="C265" s="30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</row>
    <row r="266" spans="1:14" ht="12.95" customHeight="1" x14ac:dyDescent="0.15">
      <c r="A266" s="31"/>
      <c r="B266" s="31"/>
      <c r="C266" s="30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</row>
    <row r="267" spans="1:14" ht="12.95" customHeight="1" x14ac:dyDescent="0.15">
      <c r="A267" s="31"/>
      <c r="B267" s="31"/>
      <c r="C267" s="30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</row>
    <row r="268" spans="1:14" ht="12.95" customHeight="1" x14ac:dyDescent="0.15">
      <c r="A268" s="31"/>
      <c r="B268" s="31"/>
      <c r="C268" s="30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</row>
    <row r="269" spans="1:14" ht="12.95" customHeight="1" x14ac:dyDescent="0.15">
      <c r="A269" s="31"/>
      <c r="B269" s="31"/>
      <c r="C269" s="30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</row>
    <row r="270" spans="1:14" ht="12.95" customHeight="1" x14ac:dyDescent="0.15">
      <c r="A270" s="31"/>
      <c r="B270" s="31"/>
      <c r="C270" s="30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</row>
    <row r="271" spans="1:14" ht="12.95" customHeight="1" x14ac:dyDescent="0.15">
      <c r="A271" s="31"/>
      <c r="B271" s="31"/>
      <c r="C271" s="30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</row>
    <row r="272" spans="1:14" ht="12.95" customHeight="1" x14ac:dyDescent="0.15">
      <c r="A272" s="31"/>
      <c r="B272" s="31"/>
      <c r="C272" s="30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</row>
    <row r="273" spans="1:14" ht="12.95" customHeight="1" x14ac:dyDescent="0.15">
      <c r="A273" s="31"/>
      <c r="B273" s="31"/>
      <c r="C273" s="30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</row>
    <row r="274" spans="1:14" ht="12.95" customHeight="1" x14ac:dyDescent="0.15">
      <c r="A274" s="31"/>
      <c r="B274" s="31"/>
      <c r="C274" s="30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</row>
    <row r="275" spans="1:14" ht="12.95" customHeight="1" x14ac:dyDescent="0.15">
      <c r="A275" s="31"/>
      <c r="B275" s="31"/>
      <c r="C275" s="30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</row>
    <row r="276" spans="1:14" ht="12.95" customHeight="1" x14ac:dyDescent="0.15">
      <c r="A276" s="31"/>
      <c r="B276" s="31"/>
      <c r="C276" s="30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</row>
    <row r="277" spans="1:14" ht="12.95" customHeight="1" x14ac:dyDescent="0.15">
      <c r="A277" s="31"/>
      <c r="B277" s="31"/>
      <c r="C277" s="30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</row>
    <row r="278" spans="1:14" ht="12.95" customHeight="1" x14ac:dyDescent="0.15">
      <c r="A278" s="31"/>
      <c r="B278" s="31"/>
      <c r="C278" s="30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</row>
    <row r="279" spans="1:14" ht="12.95" customHeight="1" x14ac:dyDescent="0.15">
      <c r="A279" s="31"/>
      <c r="B279" s="31"/>
      <c r="C279" s="30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</row>
    <row r="280" spans="1:14" ht="12.95" customHeight="1" x14ac:dyDescent="0.15">
      <c r="A280" s="31"/>
      <c r="B280" s="31"/>
      <c r="C280" s="30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</row>
    <row r="281" spans="1:14" ht="12.95" customHeight="1" x14ac:dyDescent="0.15">
      <c r="A281" s="31"/>
      <c r="B281" s="31"/>
      <c r="C281" s="30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</row>
    <row r="282" spans="1:14" ht="12.95" customHeight="1" x14ac:dyDescent="0.15">
      <c r="A282" s="31"/>
      <c r="B282" s="31"/>
      <c r="C282" s="30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</row>
    <row r="283" spans="1:14" ht="12.95" customHeight="1" x14ac:dyDescent="0.15">
      <c r="A283" s="31"/>
      <c r="B283" s="31"/>
      <c r="C283" s="30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</row>
    <row r="284" spans="1:14" ht="12.95" customHeight="1" x14ac:dyDescent="0.15">
      <c r="A284" s="31"/>
      <c r="B284" s="31"/>
      <c r="C284" s="30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</row>
    <row r="285" spans="1:14" ht="12.95" customHeight="1" x14ac:dyDescent="0.15">
      <c r="A285" s="31"/>
      <c r="B285" s="31"/>
      <c r="C285" s="30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</row>
    <row r="286" spans="1:14" ht="12.95" customHeight="1" x14ac:dyDescent="0.15">
      <c r="A286" s="31"/>
      <c r="B286" s="31"/>
      <c r="C286" s="30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</row>
    <row r="287" spans="1:14" ht="12.95" customHeight="1" x14ac:dyDescent="0.15">
      <c r="A287" s="31"/>
      <c r="B287" s="31"/>
      <c r="C287" s="30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</row>
    <row r="288" spans="1:14" ht="12.95" customHeight="1" x14ac:dyDescent="0.15">
      <c r="A288" s="31"/>
      <c r="B288" s="31"/>
      <c r="C288" s="30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</row>
    <row r="289" spans="1:14" ht="12.95" customHeight="1" x14ac:dyDescent="0.15">
      <c r="A289" s="31"/>
      <c r="B289" s="31"/>
      <c r="C289" s="30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</row>
    <row r="290" spans="1:14" ht="12.95" customHeight="1" x14ac:dyDescent="0.15">
      <c r="A290" s="31"/>
      <c r="B290" s="31"/>
      <c r="C290" s="30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</row>
    <row r="291" spans="1:14" ht="12.95" customHeight="1" x14ac:dyDescent="0.15">
      <c r="A291" s="31"/>
      <c r="B291" s="31"/>
      <c r="C291" s="30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</row>
    <row r="292" spans="1:14" ht="12.95" customHeight="1" x14ac:dyDescent="0.15">
      <c r="A292" s="31"/>
      <c r="B292" s="31"/>
      <c r="C292" s="30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</row>
    <row r="293" spans="1:14" ht="12.95" customHeight="1" x14ac:dyDescent="0.15">
      <c r="A293" s="31"/>
      <c r="B293" s="31"/>
      <c r="C293" s="30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</row>
    <row r="294" spans="1:14" ht="12.95" customHeight="1" x14ac:dyDescent="0.15">
      <c r="A294" s="31"/>
      <c r="B294" s="31"/>
      <c r="C294" s="30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</row>
    <row r="295" spans="1:14" ht="12.95" customHeight="1" x14ac:dyDescent="0.15">
      <c r="A295" s="31"/>
      <c r="B295" s="31"/>
      <c r="C295" s="30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</row>
    <row r="296" spans="1:14" ht="12.95" customHeight="1" x14ac:dyDescent="0.15">
      <c r="A296" s="31"/>
      <c r="B296" s="31"/>
      <c r="C296" s="30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</row>
    <row r="297" spans="1:14" ht="12.95" customHeight="1" x14ac:dyDescent="0.15">
      <c r="A297" s="31"/>
      <c r="B297" s="31"/>
      <c r="C297" s="30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</row>
    <row r="298" spans="1:14" ht="12.95" customHeight="1" x14ac:dyDescent="0.15">
      <c r="A298" s="31"/>
      <c r="B298" s="31"/>
      <c r="C298" s="30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</row>
    <row r="299" spans="1:14" ht="12.95" customHeight="1" x14ac:dyDescent="0.15">
      <c r="A299" s="31"/>
      <c r="B299" s="31"/>
      <c r="C299" s="30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</row>
    <row r="300" spans="1:14" ht="12.95" customHeight="1" x14ac:dyDescent="0.15">
      <c r="A300" s="31"/>
      <c r="B300" s="31"/>
      <c r="C300" s="30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</row>
    <row r="301" spans="1:14" ht="12.95" customHeight="1" x14ac:dyDescent="0.15">
      <c r="A301" s="31"/>
      <c r="B301" s="31"/>
      <c r="C301" s="30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</row>
    <row r="302" spans="1:14" ht="12.95" customHeight="1" x14ac:dyDescent="0.15">
      <c r="A302" s="31"/>
      <c r="B302" s="31"/>
      <c r="C302" s="30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</row>
    <row r="303" spans="1:14" ht="12.95" customHeight="1" x14ac:dyDescent="0.15">
      <c r="A303" s="31"/>
      <c r="B303" s="31"/>
      <c r="C303" s="30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</row>
    <row r="304" spans="1:14" ht="12.95" customHeight="1" x14ac:dyDescent="0.15">
      <c r="A304" s="31"/>
      <c r="B304" s="31"/>
      <c r="C304" s="30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</row>
    <row r="305" spans="1:14" ht="12.95" customHeight="1" x14ac:dyDescent="0.15">
      <c r="A305" s="31"/>
      <c r="B305" s="31"/>
      <c r="C305" s="30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</row>
    <row r="306" spans="1:14" ht="12.95" customHeight="1" x14ac:dyDescent="0.15">
      <c r="A306" s="31"/>
      <c r="B306" s="31"/>
      <c r="C306" s="30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</row>
    <row r="307" spans="1:14" ht="12.95" customHeight="1" x14ac:dyDescent="0.15">
      <c r="A307" s="31"/>
      <c r="B307" s="31"/>
      <c r="C307" s="30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</row>
    <row r="308" spans="1:14" ht="12.95" customHeight="1" x14ac:dyDescent="0.15">
      <c r="A308" s="31"/>
      <c r="B308" s="31"/>
      <c r="C308" s="30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</row>
    <row r="309" spans="1:14" ht="12.95" customHeight="1" x14ac:dyDescent="0.15">
      <c r="A309" s="31"/>
      <c r="B309" s="31"/>
      <c r="C309" s="30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</row>
    <row r="310" spans="1:14" ht="12.95" customHeight="1" x14ac:dyDescent="0.15">
      <c r="A310" s="31"/>
      <c r="B310" s="31"/>
      <c r="C310" s="30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</row>
    <row r="311" spans="1:14" ht="12.95" customHeight="1" x14ac:dyDescent="0.15">
      <c r="A311" s="31"/>
      <c r="B311" s="31"/>
      <c r="C311" s="30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</row>
    <row r="312" spans="1:14" ht="12.95" customHeight="1" x14ac:dyDescent="0.15">
      <c r="A312" s="31"/>
      <c r="B312" s="31"/>
      <c r="C312" s="30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</row>
    <row r="313" spans="1:14" ht="12.95" customHeight="1" x14ac:dyDescent="0.15">
      <c r="A313" s="31"/>
      <c r="B313" s="31"/>
      <c r="C313" s="30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</row>
    <row r="314" spans="1:14" ht="12.95" customHeight="1" x14ac:dyDescent="0.15">
      <c r="A314" s="31"/>
      <c r="B314" s="31"/>
      <c r="C314" s="30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</row>
    <row r="315" spans="1:14" ht="12.95" customHeight="1" x14ac:dyDescent="0.15">
      <c r="A315" s="31"/>
      <c r="B315" s="31"/>
      <c r="C315" s="30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</row>
    <row r="316" spans="1:14" ht="12.95" customHeight="1" x14ac:dyDescent="0.15">
      <c r="A316" s="31"/>
      <c r="B316" s="31"/>
      <c r="C316" s="30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</row>
    <row r="317" spans="1:14" ht="12.95" customHeight="1" x14ac:dyDescent="0.15">
      <c r="A317" s="31"/>
      <c r="B317" s="31"/>
      <c r="C317" s="30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</row>
    <row r="318" spans="1:14" ht="12.95" customHeight="1" x14ac:dyDescent="0.15">
      <c r="A318" s="31"/>
      <c r="B318" s="31"/>
      <c r="C318" s="30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</row>
    <row r="319" spans="1:14" ht="12.95" customHeight="1" x14ac:dyDescent="0.15">
      <c r="A319" s="31"/>
      <c r="B319" s="31"/>
      <c r="C319" s="30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</row>
    <row r="320" spans="1:14" ht="12.95" customHeight="1" x14ac:dyDescent="0.15">
      <c r="A320" s="31"/>
      <c r="B320" s="31"/>
      <c r="C320" s="30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</row>
    <row r="321" spans="1:14" ht="12.95" customHeight="1" x14ac:dyDescent="0.15">
      <c r="A321" s="31"/>
      <c r="B321" s="31"/>
      <c r="C321" s="30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</row>
    <row r="322" spans="1:14" ht="12.95" customHeight="1" x14ac:dyDescent="0.15">
      <c r="A322" s="31"/>
      <c r="B322" s="31"/>
      <c r="C322" s="30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</row>
    <row r="323" spans="1:14" ht="12.95" customHeight="1" x14ac:dyDescent="0.15">
      <c r="A323" s="31"/>
      <c r="B323" s="31"/>
      <c r="C323" s="30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</row>
    <row r="324" spans="1:14" ht="12.95" customHeight="1" x14ac:dyDescent="0.15">
      <c r="A324" s="31"/>
      <c r="B324" s="31"/>
      <c r="C324" s="30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</row>
    <row r="325" spans="1:14" ht="12.95" customHeight="1" x14ac:dyDescent="0.15">
      <c r="A325" s="31"/>
      <c r="B325" s="31"/>
      <c r="C325" s="30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</row>
    <row r="326" spans="1:14" ht="12.95" customHeight="1" x14ac:dyDescent="0.15">
      <c r="A326" s="31"/>
      <c r="B326" s="31"/>
      <c r="C326" s="30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</row>
    <row r="327" spans="1:14" ht="12.95" customHeight="1" x14ac:dyDescent="0.15">
      <c r="A327" s="31"/>
      <c r="B327" s="31"/>
      <c r="C327" s="30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</row>
    <row r="328" spans="1:14" ht="12.95" customHeight="1" x14ac:dyDescent="0.15">
      <c r="A328" s="31"/>
      <c r="B328" s="31"/>
      <c r="C328" s="30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</row>
    <row r="329" spans="1:14" ht="12.95" customHeight="1" x14ac:dyDescent="0.15">
      <c r="A329" s="31"/>
      <c r="B329" s="31"/>
      <c r="C329" s="30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</row>
    <row r="330" spans="1:14" ht="12.95" customHeight="1" x14ac:dyDescent="0.15">
      <c r="A330" s="31"/>
      <c r="B330" s="31"/>
      <c r="C330" s="30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</row>
    <row r="331" spans="1:14" ht="12.95" customHeight="1" x14ac:dyDescent="0.15">
      <c r="A331" s="31"/>
      <c r="B331" s="31"/>
      <c r="C331" s="30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</row>
    <row r="332" spans="1:14" ht="12.95" customHeight="1" x14ac:dyDescent="0.15">
      <c r="A332" s="31"/>
      <c r="B332" s="31"/>
      <c r="C332" s="30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</row>
    <row r="333" spans="1:14" ht="12.95" customHeight="1" x14ac:dyDescent="0.15">
      <c r="A333" s="31"/>
      <c r="B333" s="31"/>
      <c r="C333" s="30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</row>
    <row r="334" spans="1:14" ht="12.95" customHeight="1" x14ac:dyDescent="0.15">
      <c r="A334" s="31"/>
      <c r="B334" s="31"/>
      <c r="C334" s="30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</row>
    <row r="335" spans="1:14" ht="12.95" customHeight="1" x14ac:dyDescent="0.15">
      <c r="A335" s="31"/>
      <c r="B335" s="31"/>
      <c r="C335" s="30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</row>
    <row r="336" spans="1:14" ht="12.95" customHeight="1" x14ac:dyDescent="0.15">
      <c r="A336" s="31"/>
      <c r="B336" s="31"/>
      <c r="C336" s="30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</row>
    <row r="337" spans="1:14" ht="12.95" customHeight="1" x14ac:dyDescent="0.15">
      <c r="A337" s="31"/>
      <c r="B337" s="31"/>
      <c r="C337" s="30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</row>
    <row r="338" spans="1:14" ht="12.95" customHeight="1" x14ac:dyDescent="0.15">
      <c r="A338" s="31"/>
      <c r="B338" s="31"/>
      <c r="C338" s="30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</row>
    <row r="339" spans="1:14" ht="12.95" customHeight="1" x14ac:dyDescent="0.15">
      <c r="A339" s="31"/>
      <c r="B339" s="31"/>
      <c r="C339" s="30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</row>
    <row r="340" spans="1:14" ht="12.95" customHeight="1" x14ac:dyDescent="0.15">
      <c r="A340" s="31"/>
      <c r="B340" s="31"/>
      <c r="C340" s="30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</row>
    <row r="341" spans="1:14" ht="12.95" customHeight="1" x14ac:dyDescent="0.15">
      <c r="A341" s="31"/>
      <c r="B341" s="31"/>
      <c r="C341" s="30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</row>
    <row r="342" spans="1:14" ht="12.95" customHeight="1" x14ac:dyDescent="0.15">
      <c r="A342" s="31"/>
      <c r="B342" s="31"/>
      <c r="C342" s="30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</row>
    <row r="343" spans="1:14" ht="12.95" customHeight="1" x14ac:dyDescent="0.15">
      <c r="A343" s="31"/>
      <c r="B343" s="31"/>
      <c r="C343" s="30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</row>
    <row r="344" spans="1:14" ht="12.95" customHeight="1" x14ac:dyDescent="0.15">
      <c r="A344" s="31"/>
      <c r="B344" s="31"/>
      <c r="C344" s="30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</row>
    <row r="345" spans="1:14" ht="12.95" customHeight="1" x14ac:dyDescent="0.15">
      <c r="A345" s="31"/>
      <c r="B345" s="31"/>
      <c r="C345" s="30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</row>
    <row r="346" spans="1:14" ht="12.95" customHeight="1" x14ac:dyDescent="0.15">
      <c r="A346" s="31"/>
      <c r="B346" s="31"/>
      <c r="C346" s="30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</row>
    <row r="347" spans="1:14" ht="12.95" customHeight="1" x14ac:dyDescent="0.15">
      <c r="A347" s="31"/>
      <c r="B347" s="31"/>
      <c r="C347" s="30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</row>
    <row r="348" spans="1:14" ht="12.95" customHeight="1" x14ac:dyDescent="0.15">
      <c r="A348" s="31"/>
      <c r="B348" s="31"/>
      <c r="C348" s="30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</row>
    <row r="349" spans="1:14" ht="12.95" customHeight="1" x14ac:dyDescent="0.15">
      <c r="A349" s="31"/>
      <c r="B349" s="31"/>
      <c r="C349" s="30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</row>
    <row r="350" spans="1:14" ht="12.95" customHeight="1" x14ac:dyDescent="0.15">
      <c r="A350" s="31"/>
      <c r="B350" s="31"/>
      <c r="C350" s="30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</row>
    <row r="351" spans="1:14" ht="12.95" customHeight="1" x14ac:dyDescent="0.15">
      <c r="A351" s="31"/>
      <c r="B351" s="31"/>
      <c r="C351" s="30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</row>
    <row r="352" spans="1:14" ht="12.95" customHeight="1" x14ac:dyDescent="0.15">
      <c r="A352" s="31"/>
      <c r="B352" s="31"/>
      <c r="C352" s="30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</row>
    <row r="353" spans="1:14" ht="12.95" customHeight="1" x14ac:dyDescent="0.15">
      <c r="A353" s="31"/>
      <c r="B353" s="31"/>
      <c r="C353" s="30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</row>
    <row r="354" spans="1:14" ht="12.95" customHeight="1" x14ac:dyDescent="0.15">
      <c r="A354" s="31"/>
      <c r="B354" s="31"/>
      <c r="C354" s="30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</row>
    <row r="355" spans="1:14" ht="12.95" customHeight="1" x14ac:dyDescent="0.15">
      <c r="A355" s="31"/>
      <c r="B355" s="31"/>
      <c r="C355" s="30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</row>
    <row r="356" spans="1:14" ht="12.95" customHeight="1" x14ac:dyDescent="0.15">
      <c r="A356" s="31"/>
      <c r="B356" s="31"/>
      <c r="C356" s="30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</row>
    <row r="357" spans="1:14" ht="12.95" customHeight="1" x14ac:dyDescent="0.15">
      <c r="A357" s="31"/>
      <c r="B357" s="31"/>
      <c r="C357" s="30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</row>
    <row r="358" spans="1:14" ht="12.95" customHeight="1" x14ac:dyDescent="0.15">
      <c r="A358" s="31"/>
      <c r="B358" s="31"/>
      <c r="C358" s="30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</row>
    <row r="359" spans="1:14" ht="12.95" customHeight="1" x14ac:dyDescent="0.15">
      <c r="A359" s="31"/>
      <c r="B359" s="31"/>
      <c r="C359" s="30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</row>
    <row r="360" spans="1:14" ht="12.95" customHeight="1" x14ac:dyDescent="0.15">
      <c r="A360" s="31"/>
      <c r="B360" s="31"/>
      <c r="C360" s="30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</row>
    <row r="361" spans="1:14" ht="12.95" customHeight="1" x14ac:dyDescent="0.15">
      <c r="A361" s="31"/>
      <c r="B361" s="31"/>
      <c r="C361" s="30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</row>
    <row r="362" spans="1:14" ht="12.95" customHeight="1" x14ac:dyDescent="0.15">
      <c r="A362" s="31"/>
      <c r="B362" s="31"/>
      <c r="C362" s="30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</row>
    <row r="363" spans="1:14" ht="12.95" customHeight="1" x14ac:dyDescent="0.15">
      <c r="A363" s="31"/>
      <c r="B363" s="31"/>
      <c r="C363" s="30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</row>
    <row r="364" spans="1:14" ht="12.95" customHeight="1" x14ac:dyDescent="0.15">
      <c r="A364" s="31"/>
      <c r="B364" s="31"/>
      <c r="C364" s="30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</row>
    <row r="365" spans="1:14" ht="12.95" customHeight="1" x14ac:dyDescent="0.15">
      <c r="A365" s="31"/>
      <c r="B365" s="31"/>
      <c r="C365" s="30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</row>
    <row r="366" spans="1:14" ht="12.95" customHeight="1" x14ac:dyDescent="0.15">
      <c r="A366" s="31"/>
      <c r="B366" s="31"/>
      <c r="C366" s="30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</row>
    <row r="367" spans="1:14" ht="12.95" customHeight="1" x14ac:dyDescent="0.15">
      <c r="A367" s="31"/>
      <c r="B367" s="31"/>
      <c r="C367" s="30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</row>
    <row r="368" spans="1:14" ht="12.95" customHeight="1" x14ac:dyDescent="0.15">
      <c r="A368" s="31"/>
      <c r="B368" s="31"/>
      <c r="C368" s="30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</row>
    <row r="369" spans="1:14" ht="12.95" customHeight="1" x14ac:dyDescent="0.15">
      <c r="A369" s="31"/>
      <c r="B369" s="31"/>
      <c r="C369" s="30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</row>
    <row r="370" spans="1:14" ht="12.95" customHeight="1" x14ac:dyDescent="0.15">
      <c r="A370" s="31"/>
      <c r="B370" s="31"/>
      <c r="C370" s="30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</row>
    <row r="371" spans="1:14" ht="12.95" customHeight="1" x14ac:dyDescent="0.15">
      <c r="A371" s="31"/>
      <c r="B371" s="31"/>
      <c r="C371" s="30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</row>
    <row r="372" spans="1:14" ht="12.95" customHeight="1" x14ac:dyDescent="0.15">
      <c r="A372" s="31"/>
      <c r="B372" s="31"/>
      <c r="C372" s="30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</row>
    <row r="373" spans="1:14" ht="12.95" customHeight="1" x14ac:dyDescent="0.15">
      <c r="A373" s="31"/>
      <c r="B373" s="31"/>
      <c r="C373" s="30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</row>
    <row r="374" spans="1:14" ht="12.95" customHeight="1" x14ac:dyDescent="0.15">
      <c r="A374" s="31"/>
      <c r="B374" s="31"/>
      <c r="C374" s="30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</row>
    <row r="375" spans="1:14" ht="12.95" customHeight="1" x14ac:dyDescent="0.15">
      <c r="A375" s="31"/>
      <c r="B375" s="31"/>
      <c r="C375" s="30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</row>
    <row r="376" spans="1:14" ht="12.95" customHeight="1" x14ac:dyDescent="0.15">
      <c r="A376" s="31"/>
      <c r="B376" s="31"/>
      <c r="C376" s="30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</row>
    <row r="377" spans="1:14" ht="12.95" customHeight="1" x14ac:dyDescent="0.15">
      <c r="A377" s="31"/>
      <c r="B377" s="31"/>
      <c r="C377" s="30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</row>
    <row r="378" spans="1:14" ht="12.95" customHeight="1" x14ac:dyDescent="0.15">
      <c r="A378" s="31"/>
      <c r="B378" s="31"/>
      <c r="C378" s="30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</row>
    <row r="379" spans="1:14" ht="12.95" customHeight="1" x14ac:dyDescent="0.15">
      <c r="A379" s="31"/>
      <c r="B379" s="31"/>
      <c r="C379" s="30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</row>
    <row r="380" spans="1:14" ht="12.95" customHeight="1" x14ac:dyDescent="0.15">
      <c r="A380" s="31"/>
      <c r="B380" s="31"/>
      <c r="C380" s="30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</row>
    <row r="381" spans="1:14" ht="12.95" customHeight="1" x14ac:dyDescent="0.15">
      <c r="A381" s="31"/>
      <c r="B381" s="31"/>
      <c r="C381" s="30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</row>
    <row r="382" spans="1:14" ht="12.95" customHeight="1" x14ac:dyDescent="0.15">
      <c r="A382" s="31"/>
      <c r="B382" s="31"/>
      <c r="C382" s="30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</row>
    <row r="383" spans="1:14" ht="12.95" customHeight="1" x14ac:dyDescent="0.15">
      <c r="A383" s="31"/>
      <c r="B383" s="31"/>
      <c r="C383" s="30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</row>
    <row r="384" spans="1:14" ht="12.95" customHeight="1" x14ac:dyDescent="0.15">
      <c r="A384" s="31"/>
      <c r="B384" s="31"/>
      <c r="C384" s="30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</row>
    <row r="385" spans="1:14" ht="12.95" customHeight="1" x14ac:dyDescent="0.15">
      <c r="A385" s="31"/>
      <c r="B385" s="31"/>
      <c r="C385" s="30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</row>
    <row r="386" spans="1:14" ht="12.95" customHeight="1" x14ac:dyDescent="0.15">
      <c r="A386" s="31"/>
      <c r="B386" s="31"/>
      <c r="C386" s="30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</row>
    <row r="387" spans="1:14" ht="12.95" customHeight="1" x14ac:dyDescent="0.15">
      <c r="A387" s="31"/>
      <c r="B387" s="31"/>
      <c r="C387" s="30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</row>
    <row r="388" spans="1:14" ht="12.95" customHeight="1" x14ac:dyDescent="0.15">
      <c r="A388" s="31"/>
      <c r="B388" s="31"/>
      <c r="C388" s="30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</row>
    <row r="389" spans="1:14" ht="12.95" customHeight="1" x14ac:dyDescent="0.15">
      <c r="A389" s="31"/>
      <c r="B389" s="31"/>
      <c r="C389" s="30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</row>
    <row r="390" spans="1:14" ht="12.95" customHeight="1" x14ac:dyDescent="0.15">
      <c r="A390" s="31"/>
      <c r="B390" s="31"/>
      <c r="C390" s="30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</row>
    <row r="391" spans="1:14" ht="12.95" customHeight="1" x14ac:dyDescent="0.15">
      <c r="A391" s="31"/>
      <c r="B391" s="31"/>
      <c r="C391" s="30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</row>
    <row r="392" spans="1:14" ht="12.95" customHeight="1" x14ac:dyDescent="0.15">
      <c r="A392" s="31"/>
      <c r="B392" s="31"/>
      <c r="C392" s="30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</row>
    <row r="393" spans="1:14" ht="12.95" customHeight="1" x14ac:dyDescent="0.15">
      <c r="A393" s="31"/>
      <c r="B393" s="31"/>
      <c r="C393" s="30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</row>
    <row r="394" spans="1:14" ht="12.95" customHeight="1" x14ac:dyDescent="0.15">
      <c r="A394" s="31"/>
      <c r="B394" s="31"/>
      <c r="C394" s="30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</row>
    <row r="395" spans="1:14" ht="12.95" customHeight="1" x14ac:dyDescent="0.15">
      <c r="A395" s="31"/>
      <c r="B395" s="31"/>
      <c r="C395" s="30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</row>
    <row r="396" spans="1:14" ht="12.95" customHeight="1" x14ac:dyDescent="0.15">
      <c r="A396" s="31"/>
      <c r="B396" s="31"/>
      <c r="C396" s="30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</row>
    <row r="397" spans="1:14" ht="12.95" customHeight="1" x14ac:dyDescent="0.15">
      <c r="A397" s="31"/>
      <c r="B397" s="31"/>
      <c r="C397" s="30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</row>
    <row r="398" spans="1:14" ht="12.95" customHeight="1" x14ac:dyDescent="0.15">
      <c r="A398" s="31"/>
      <c r="B398" s="31"/>
      <c r="C398" s="30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</row>
    <row r="399" spans="1:14" ht="12.95" customHeight="1" x14ac:dyDescent="0.15">
      <c r="A399" s="31"/>
      <c r="B399" s="31"/>
      <c r="C399" s="30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</row>
    <row r="400" spans="1:14" ht="12.95" customHeight="1" x14ac:dyDescent="0.15">
      <c r="A400" s="31"/>
      <c r="B400" s="31"/>
      <c r="C400" s="30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</row>
    <row r="401" spans="1:14" ht="12.95" customHeight="1" x14ac:dyDescent="0.15">
      <c r="A401" s="31"/>
      <c r="B401" s="31"/>
      <c r="C401" s="30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</row>
    <row r="402" spans="1:14" ht="12.95" customHeight="1" x14ac:dyDescent="0.15">
      <c r="A402" s="31"/>
      <c r="B402" s="31"/>
      <c r="C402" s="30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</row>
    <row r="403" spans="1:14" ht="12.95" customHeight="1" x14ac:dyDescent="0.15">
      <c r="A403" s="31"/>
      <c r="B403" s="31"/>
      <c r="C403" s="30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</row>
    <row r="404" spans="1:14" ht="12.95" customHeight="1" x14ac:dyDescent="0.15">
      <c r="A404" s="31"/>
      <c r="B404" s="31"/>
      <c r="C404" s="30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</row>
    <row r="405" spans="1:14" ht="12.95" customHeight="1" x14ac:dyDescent="0.15">
      <c r="A405" s="31"/>
      <c r="B405" s="31"/>
      <c r="C405" s="30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</row>
    <row r="406" spans="1:14" ht="12.95" customHeight="1" x14ac:dyDescent="0.15">
      <c r="A406" s="31"/>
      <c r="B406" s="31"/>
      <c r="C406" s="30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</row>
    <row r="407" spans="1:14" ht="12.95" customHeight="1" x14ac:dyDescent="0.15">
      <c r="A407" s="31"/>
      <c r="B407" s="31"/>
      <c r="C407" s="30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</row>
    <row r="408" spans="1:14" ht="12.95" customHeight="1" x14ac:dyDescent="0.15">
      <c r="A408" s="31"/>
      <c r="B408" s="31"/>
      <c r="C408" s="30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</row>
    <row r="409" spans="1:14" ht="12.95" customHeight="1" x14ac:dyDescent="0.15">
      <c r="A409" s="31"/>
      <c r="B409" s="31"/>
      <c r="C409" s="30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</row>
    <row r="410" spans="1:14" ht="12.95" customHeight="1" x14ac:dyDescent="0.15">
      <c r="A410" s="31"/>
      <c r="B410" s="31"/>
      <c r="C410" s="30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</row>
    <row r="411" spans="1:14" ht="12.95" customHeight="1" x14ac:dyDescent="0.15">
      <c r="A411" s="31"/>
      <c r="B411" s="31"/>
      <c r="C411" s="30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</row>
    <row r="412" spans="1:14" ht="12.95" customHeight="1" x14ac:dyDescent="0.15">
      <c r="A412" s="31"/>
      <c r="B412" s="31"/>
      <c r="C412" s="30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</row>
    <row r="413" spans="1:14" ht="12.95" customHeight="1" x14ac:dyDescent="0.15">
      <c r="A413" s="31"/>
      <c r="B413" s="31"/>
      <c r="C413" s="30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</row>
    <row r="414" spans="1:14" ht="12.95" customHeight="1" x14ac:dyDescent="0.15">
      <c r="A414" s="31"/>
      <c r="B414" s="31"/>
      <c r="C414" s="30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</row>
    <row r="415" spans="1:14" ht="12.95" customHeight="1" x14ac:dyDescent="0.15">
      <c r="A415" s="31"/>
      <c r="B415" s="31"/>
      <c r="C415" s="30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</row>
    <row r="416" spans="1:14" ht="12.95" customHeight="1" x14ac:dyDescent="0.15">
      <c r="A416" s="31"/>
      <c r="B416" s="31"/>
      <c r="C416" s="30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</row>
    <row r="417" spans="1:14" ht="12.95" customHeight="1" x14ac:dyDescent="0.15">
      <c r="A417" s="31"/>
      <c r="B417" s="31"/>
      <c r="C417" s="30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</row>
    <row r="418" spans="1:14" ht="12.95" customHeight="1" x14ac:dyDescent="0.15">
      <c r="A418" s="31"/>
      <c r="B418" s="31"/>
      <c r="C418" s="30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</row>
    <row r="419" spans="1:14" ht="12.95" customHeight="1" x14ac:dyDescent="0.15">
      <c r="A419" s="31"/>
      <c r="B419" s="31"/>
      <c r="C419" s="30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</row>
    <row r="420" spans="1:14" ht="12.95" customHeight="1" x14ac:dyDescent="0.15">
      <c r="A420" s="31"/>
      <c r="B420" s="31"/>
      <c r="C420" s="30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</row>
    <row r="421" spans="1:14" ht="12.95" customHeight="1" x14ac:dyDescent="0.15">
      <c r="A421" s="31"/>
      <c r="B421" s="31"/>
      <c r="C421" s="30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</row>
    <row r="422" spans="1:14" ht="12.95" customHeight="1" x14ac:dyDescent="0.15">
      <c r="A422" s="31"/>
      <c r="B422" s="31"/>
      <c r="C422" s="30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</row>
    <row r="423" spans="1:14" ht="12.95" customHeight="1" x14ac:dyDescent="0.15">
      <c r="A423" s="31"/>
      <c r="B423" s="31"/>
      <c r="C423" s="30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</row>
    <row r="424" spans="1:14" ht="12.95" customHeight="1" x14ac:dyDescent="0.15">
      <c r="A424" s="31"/>
      <c r="B424" s="31"/>
      <c r="C424" s="30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</row>
    <row r="425" spans="1:14" ht="12.95" customHeight="1" x14ac:dyDescent="0.15">
      <c r="A425" s="31"/>
      <c r="B425" s="31"/>
      <c r="C425" s="30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</row>
    <row r="426" spans="1:14" ht="12.95" customHeight="1" x14ac:dyDescent="0.15">
      <c r="A426" s="31"/>
      <c r="B426" s="31"/>
      <c r="C426" s="30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</row>
    <row r="427" spans="1:14" ht="12.95" customHeight="1" x14ac:dyDescent="0.15">
      <c r="A427" s="31"/>
      <c r="B427" s="31"/>
      <c r="C427" s="30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</row>
    <row r="428" spans="1:14" ht="12.95" customHeight="1" x14ac:dyDescent="0.15">
      <c r="A428" s="31"/>
      <c r="B428" s="31"/>
      <c r="C428" s="30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</row>
    <row r="429" spans="1:14" ht="12.95" customHeight="1" x14ac:dyDescent="0.15">
      <c r="A429" s="31"/>
      <c r="B429" s="31"/>
      <c r="C429" s="30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</row>
    <row r="430" spans="1:14" ht="12.95" customHeight="1" x14ac:dyDescent="0.15">
      <c r="A430" s="31"/>
      <c r="B430" s="31"/>
      <c r="C430" s="30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</row>
    <row r="431" spans="1:14" ht="12.95" customHeight="1" x14ac:dyDescent="0.15">
      <c r="A431" s="31"/>
      <c r="B431" s="31"/>
      <c r="C431" s="30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</row>
    <row r="432" spans="1:14" ht="12.95" customHeight="1" x14ac:dyDescent="0.15">
      <c r="A432" s="31"/>
      <c r="B432" s="31"/>
      <c r="C432" s="30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</row>
    <row r="433" spans="1:14" ht="12.95" customHeight="1" x14ac:dyDescent="0.15">
      <c r="A433" s="31"/>
      <c r="B433" s="31"/>
      <c r="C433" s="30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</row>
    <row r="434" spans="1:14" ht="12.95" customHeight="1" x14ac:dyDescent="0.15">
      <c r="A434" s="31"/>
      <c r="B434" s="31"/>
      <c r="C434" s="30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</row>
    <row r="435" spans="1:14" ht="12.95" customHeight="1" x14ac:dyDescent="0.15">
      <c r="A435" s="31"/>
      <c r="B435" s="31"/>
      <c r="C435" s="30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</row>
    <row r="436" spans="1:14" ht="12.95" customHeight="1" x14ac:dyDescent="0.15">
      <c r="A436" s="31"/>
      <c r="B436" s="31"/>
      <c r="C436" s="30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</row>
    <row r="437" spans="1:14" ht="12.95" customHeight="1" x14ac:dyDescent="0.15">
      <c r="A437" s="31"/>
      <c r="B437" s="31"/>
      <c r="C437" s="30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</row>
    <row r="438" spans="1:14" ht="12.95" customHeight="1" x14ac:dyDescent="0.15">
      <c r="A438" s="31"/>
      <c r="B438" s="31"/>
      <c r="C438" s="30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</row>
    <row r="439" spans="1:14" ht="12.95" customHeight="1" x14ac:dyDescent="0.15">
      <c r="A439" s="31"/>
      <c r="B439" s="31"/>
      <c r="C439" s="30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</row>
    <row r="440" spans="1:14" ht="12.95" customHeight="1" x14ac:dyDescent="0.15">
      <c r="A440" s="31"/>
      <c r="B440" s="31"/>
      <c r="C440" s="30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</row>
    <row r="441" spans="1:14" ht="12.95" customHeight="1" x14ac:dyDescent="0.15">
      <c r="A441" s="31"/>
      <c r="B441" s="31"/>
      <c r="C441" s="30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</row>
    <row r="442" spans="1:14" ht="12.95" customHeight="1" x14ac:dyDescent="0.15">
      <c r="A442" s="31"/>
      <c r="B442" s="31"/>
      <c r="C442" s="30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</row>
    <row r="443" spans="1:14" ht="12.95" customHeight="1" x14ac:dyDescent="0.15">
      <c r="A443" s="31"/>
      <c r="B443" s="31"/>
      <c r="C443" s="30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</row>
    <row r="444" spans="1:14" ht="12.95" customHeight="1" x14ac:dyDescent="0.15">
      <c r="A444" s="31"/>
      <c r="B444" s="31"/>
      <c r="C444" s="30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</row>
    <row r="445" spans="1:14" ht="12.95" customHeight="1" x14ac:dyDescent="0.15">
      <c r="A445" s="31"/>
      <c r="B445" s="31"/>
      <c r="C445" s="30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</row>
    <row r="446" spans="1:14" ht="12.95" customHeight="1" x14ac:dyDescent="0.15">
      <c r="A446" s="31"/>
      <c r="B446" s="31"/>
      <c r="C446" s="30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</row>
    <row r="447" spans="1:14" ht="12.95" customHeight="1" x14ac:dyDescent="0.15">
      <c r="A447" s="31"/>
      <c r="B447" s="31"/>
      <c r="C447" s="30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</row>
    <row r="448" spans="1:14" ht="12.95" customHeight="1" x14ac:dyDescent="0.15">
      <c r="A448" s="31"/>
      <c r="B448" s="31"/>
      <c r="C448" s="30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</row>
    <row r="449" spans="1:14" ht="12.95" customHeight="1" x14ac:dyDescent="0.15">
      <c r="A449" s="31"/>
      <c r="B449" s="31"/>
      <c r="C449" s="30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</row>
    <row r="450" spans="1:14" ht="12.95" customHeight="1" x14ac:dyDescent="0.15">
      <c r="A450" s="31"/>
      <c r="B450" s="31"/>
      <c r="C450" s="30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</row>
    <row r="451" spans="1:14" ht="12.95" customHeight="1" x14ac:dyDescent="0.15">
      <c r="A451" s="31"/>
      <c r="B451" s="31"/>
      <c r="C451" s="30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</row>
    <row r="452" spans="1:14" ht="12.95" customHeight="1" x14ac:dyDescent="0.15">
      <c r="A452" s="31"/>
      <c r="B452" s="31"/>
      <c r="C452" s="30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</row>
    <row r="453" spans="1:14" ht="12.95" customHeight="1" x14ac:dyDescent="0.15">
      <c r="A453" s="31"/>
      <c r="B453" s="31"/>
      <c r="C453" s="30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</row>
    <row r="454" spans="1:14" ht="12.95" customHeight="1" x14ac:dyDescent="0.15">
      <c r="A454" s="31"/>
      <c r="B454" s="31"/>
      <c r="C454" s="30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</row>
    <row r="455" spans="1:14" ht="12.95" customHeight="1" x14ac:dyDescent="0.15">
      <c r="A455" s="31"/>
      <c r="B455" s="31"/>
      <c r="C455" s="30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</row>
    <row r="456" spans="1:14" ht="12.95" customHeight="1" x14ac:dyDescent="0.15">
      <c r="A456" s="31"/>
      <c r="B456" s="31"/>
      <c r="C456" s="30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</row>
    <row r="457" spans="1:14" ht="12.95" customHeight="1" x14ac:dyDescent="0.15">
      <c r="A457" s="31"/>
      <c r="B457" s="31"/>
      <c r="C457" s="30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</row>
    <row r="458" spans="1:14" ht="12.95" customHeight="1" x14ac:dyDescent="0.15">
      <c r="A458" s="31"/>
      <c r="B458" s="31"/>
      <c r="C458" s="30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</row>
    <row r="459" spans="1:14" ht="12.95" customHeight="1" x14ac:dyDescent="0.15">
      <c r="A459" s="31"/>
      <c r="B459" s="31"/>
      <c r="C459" s="30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</row>
    <row r="460" spans="1:14" ht="12.95" customHeight="1" x14ac:dyDescent="0.15">
      <c r="A460" s="31"/>
      <c r="B460" s="31"/>
      <c r="C460" s="30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</row>
    <row r="461" spans="1:14" ht="12.95" customHeight="1" x14ac:dyDescent="0.15">
      <c r="A461" s="31"/>
      <c r="B461" s="31"/>
      <c r="C461" s="30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</row>
    <row r="462" spans="1:14" ht="12.95" customHeight="1" x14ac:dyDescent="0.15">
      <c r="A462" s="31"/>
      <c r="B462" s="31"/>
      <c r="C462" s="30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</row>
    <row r="463" spans="1:14" ht="12.95" customHeight="1" x14ac:dyDescent="0.15">
      <c r="A463" s="31"/>
      <c r="B463" s="31"/>
      <c r="C463" s="30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</row>
    <row r="464" spans="1:14" ht="12.95" customHeight="1" x14ac:dyDescent="0.15">
      <c r="A464" s="31"/>
      <c r="B464" s="31"/>
      <c r="C464" s="30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</row>
    <row r="465" spans="1:14" ht="12.95" customHeight="1" x14ac:dyDescent="0.15">
      <c r="A465" s="31"/>
      <c r="B465" s="31"/>
      <c r="C465" s="30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</row>
    <row r="466" spans="1:14" ht="12.95" customHeight="1" x14ac:dyDescent="0.15">
      <c r="A466" s="31"/>
      <c r="B466" s="31"/>
      <c r="C466" s="30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</row>
    <row r="467" spans="1:14" ht="12.95" customHeight="1" x14ac:dyDescent="0.15">
      <c r="A467" s="31"/>
      <c r="B467" s="31"/>
      <c r="C467" s="30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</row>
    <row r="468" spans="1:14" ht="12.95" customHeight="1" x14ac:dyDescent="0.15">
      <c r="A468" s="31"/>
      <c r="B468" s="31"/>
      <c r="C468" s="30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</row>
    <row r="469" spans="1:14" ht="12.95" customHeight="1" x14ac:dyDescent="0.15">
      <c r="A469" s="31"/>
      <c r="B469" s="31"/>
      <c r="C469" s="30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</row>
    <row r="470" spans="1:14" ht="12.95" customHeight="1" x14ac:dyDescent="0.15">
      <c r="A470" s="31"/>
      <c r="B470" s="31"/>
      <c r="C470" s="30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</row>
    <row r="471" spans="1:14" ht="12.95" customHeight="1" x14ac:dyDescent="0.15">
      <c r="A471" s="31"/>
      <c r="B471" s="31"/>
      <c r="C471" s="30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</row>
    <row r="472" spans="1:14" ht="12.95" customHeight="1" x14ac:dyDescent="0.15">
      <c r="A472" s="31"/>
      <c r="B472" s="31"/>
      <c r="C472" s="30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</row>
    <row r="473" spans="1:14" ht="12.95" customHeight="1" x14ac:dyDescent="0.15">
      <c r="A473" s="31"/>
      <c r="B473" s="31"/>
      <c r="C473" s="30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</row>
    <row r="474" spans="1:14" ht="12.95" customHeight="1" x14ac:dyDescent="0.15">
      <c r="A474" s="31"/>
      <c r="B474" s="31"/>
      <c r="C474" s="30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</row>
    <row r="475" spans="1:14" ht="12.95" customHeight="1" x14ac:dyDescent="0.15">
      <c r="A475" s="31"/>
      <c r="B475" s="31"/>
      <c r="C475" s="30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</row>
    <row r="476" spans="1:14" ht="12.95" customHeight="1" x14ac:dyDescent="0.15">
      <c r="A476" s="31"/>
      <c r="B476" s="31"/>
      <c r="C476" s="30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</row>
    <row r="477" spans="1:14" ht="12.95" customHeight="1" x14ac:dyDescent="0.15">
      <c r="A477" s="31"/>
      <c r="B477" s="31"/>
      <c r="C477" s="30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</row>
    <row r="478" spans="1:14" ht="12.95" customHeight="1" x14ac:dyDescent="0.15">
      <c r="A478" s="31"/>
      <c r="B478" s="31"/>
      <c r="C478" s="30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</row>
    <row r="479" spans="1:14" ht="12.95" customHeight="1" x14ac:dyDescent="0.15">
      <c r="A479" s="31"/>
      <c r="B479" s="31"/>
      <c r="C479" s="30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</row>
    <row r="480" spans="1:14" ht="12.95" customHeight="1" x14ac:dyDescent="0.15">
      <c r="A480" s="31"/>
      <c r="B480" s="31"/>
      <c r="C480" s="30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</row>
    <row r="481" spans="1:14" ht="12.95" customHeight="1" x14ac:dyDescent="0.15">
      <c r="A481" s="31"/>
      <c r="B481" s="31"/>
      <c r="C481" s="30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</row>
    <row r="482" spans="1:14" ht="12.95" customHeight="1" x14ac:dyDescent="0.15">
      <c r="A482" s="31"/>
      <c r="B482" s="31"/>
      <c r="C482" s="30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</row>
    <row r="483" spans="1:14" ht="12.95" customHeight="1" x14ac:dyDescent="0.15">
      <c r="A483" s="31"/>
      <c r="B483" s="31"/>
      <c r="C483" s="30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</row>
    <row r="484" spans="1:14" ht="12.95" customHeight="1" x14ac:dyDescent="0.15">
      <c r="A484" s="31"/>
      <c r="B484" s="31"/>
      <c r="C484" s="30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</row>
    <row r="485" spans="1:14" ht="12.95" customHeight="1" x14ac:dyDescent="0.15">
      <c r="A485" s="31"/>
      <c r="B485" s="31"/>
      <c r="C485" s="30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</row>
    <row r="486" spans="1:14" ht="12.95" customHeight="1" x14ac:dyDescent="0.15">
      <c r="A486" s="31"/>
      <c r="B486" s="31"/>
      <c r="C486" s="30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</row>
    <row r="487" spans="1:14" ht="12.95" customHeight="1" x14ac:dyDescent="0.15">
      <c r="A487" s="31"/>
      <c r="B487" s="31"/>
      <c r="C487" s="30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</row>
    <row r="488" spans="1:14" ht="12.95" customHeight="1" x14ac:dyDescent="0.15">
      <c r="A488" s="31"/>
      <c r="B488" s="31"/>
      <c r="C488" s="30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</row>
    <row r="489" spans="1:14" ht="12.95" customHeight="1" x14ac:dyDescent="0.15">
      <c r="A489" s="31"/>
      <c r="B489" s="31"/>
      <c r="C489" s="30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</row>
    <row r="490" spans="1:14" ht="12.95" customHeight="1" x14ac:dyDescent="0.15">
      <c r="A490" s="31"/>
      <c r="B490" s="31"/>
      <c r="C490" s="30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</row>
    <row r="491" spans="1:14" ht="12.95" customHeight="1" x14ac:dyDescent="0.15">
      <c r="A491" s="31"/>
      <c r="B491" s="31"/>
      <c r="C491" s="30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</row>
    <row r="492" spans="1:14" ht="12.95" customHeight="1" x14ac:dyDescent="0.15">
      <c r="A492" s="31"/>
      <c r="B492" s="31"/>
      <c r="C492" s="30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</row>
    <row r="493" spans="1:14" ht="12.95" customHeight="1" x14ac:dyDescent="0.15">
      <c r="A493" s="31"/>
      <c r="B493" s="31"/>
      <c r="C493" s="30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</row>
    <row r="494" spans="1:14" ht="12.95" customHeight="1" x14ac:dyDescent="0.15">
      <c r="A494" s="31"/>
      <c r="B494" s="31"/>
      <c r="C494" s="30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</row>
    <row r="495" spans="1:14" ht="12.95" customHeight="1" x14ac:dyDescent="0.15">
      <c r="A495" s="31"/>
      <c r="B495" s="31"/>
      <c r="C495" s="30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</row>
    <row r="496" spans="1:14" ht="12.95" customHeight="1" x14ac:dyDescent="0.15">
      <c r="A496" s="31"/>
      <c r="B496" s="31"/>
      <c r="C496" s="30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</row>
    <row r="497" spans="1:14" ht="12.95" customHeight="1" x14ac:dyDescent="0.15">
      <c r="A497" s="31"/>
      <c r="B497" s="31"/>
      <c r="C497" s="30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</row>
    <row r="498" spans="1:14" ht="12.95" customHeight="1" x14ac:dyDescent="0.15">
      <c r="A498" s="31"/>
      <c r="B498" s="31"/>
      <c r="C498" s="30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</row>
    <row r="499" spans="1:14" ht="12.95" customHeight="1" x14ac:dyDescent="0.15">
      <c r="A499" s="31"/>
      <c r="B499" s="31"/>
      <c r="C499" s="30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</row>
    <row r="500" spans="1:14" ht="12.95" customHeight="1" x14ac:dyDescent="0.15">
      <c r="A500" s="31"/>
      <c r="B500" s="31"/>
      <c r="C500" s="30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</row>
    <row r="501" spans="1:14" ht="12.95" customHeight="1" x14ac:dyDescent="0.15">
      <c r="A501" s="31"/>
      <c r="B501" s="31"/>
      <c r="C501" s="30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</row>
    <row r="502" spans="1:14" ht="12.95" customHeight="1" x14ac:dyDescent="0.15">
      <c r="A502" s="31"/>
      <c r="B502" s="31"/>
      <c r="C502" s="30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</row>
    <row r="503" spans="1:14" ht="12.95" customHeight="1" x14ac:dyDescent="0.15">
      <c r="A503" s="31"/>
      <c r="B503" s="31"/>
      <c r="C503" s="30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</row>
    <row r="504" spans="1:14" ht="12.95" customHeight="1" x14ac:dyDescent="0.15">
      <c r="A504" s="31"/>
      <c r="B504" s="31"/>
      <c r="C504" s="30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</row>
    <row r="505" spans="1:14" ht="12.95" customHeight="1" x14ac:dyDescent="0.15">
      <c r="A505" s="31"/>
      <c r="B505" s="31"/>
      <c r="C505" s="30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</row>
    <row r="506" spans="1:14" ht="12.95" customHeight="1" x14ac:dyDescent="0.15">
      <c r="A506" s="31"/>
      <c r="B506" s="31"/>
      <c r="C506" s="30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</row>
    <row r="507" spans="1:14" ht="12.95" customHeight="1" x14ac:dyDescent="0.15">
      <c r="A507" s="31"/>
      <c r="B507" s="31"/>
      <c r="C507" s="30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</row>
    <row r="508" spans="1:14" ht="12.95" customHeight="1" x14ac:dyDescent="0.15">
      <c r="A508" s="31"/>
      <c r="B508" s="31"/>
      <c r="C508" s="30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</row>
    <row r="509" spans="1:14" ht="12.95" customHeight="1" x14ac:dyDescent="0.15">
      <c r="A509" s="31"/>
      <c r="B509" s="31"/>
      <c r="C509" s="30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</row>
    <row r="510" spans="1:14" ht="12.95" customHeight="1" x14ac:dyDescent="0.15">
      <c r="A510" s="31"/>
      <c r="B510" s="31"/>
      <c r="C510" s="30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</row>
    <row r="511" spans="1:14" ht="12.95" customHeight="1" x14ac:dyDescent="0.15">
      <c r="A511" s="31"/>
      <c r="B511" s="31"/>
      <c r="C511" s="30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</row>
    <row r="512" spans="1:14" ht="12.95" customHeight="1" x14ac:dyDescent="0.15">
      <c r="A512" s="31"/>
      <c r="B512" s="31"/>
      <c r="C512" s="30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</row>
    <row r="513" spans="1:14" ht="12.95" customHeight="1" x14ac:dyDescent="0.15">
      <c r="A513" s="31"/>
      <c r="B513" s="31"/>
      <c r="C513" s="30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</row>
    <row r="514" spans="1:14" ht="12.95" customHeight="1" x14ac:dyDescent="0.15">
      <c r="A514" s="31"/>
      <c r="B514" s="31"/>
      <c r="C514" s="30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</row>
    <row r="515" spans="1:14" ht="12.95" customHeight="1" x14ac:dyDescent="0.15">
      <c r="A515" s="31"/>
      <c r="B515" s="31"/>
      <c r="C515" s="30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</row>
    <row r="516" spans="1:14" ht="12.95" customHeight="1" x14ac:dyDescent="0.15">
      <c r="A516" s="31"/>
      <c r="B516" s="31"/>
      <c r="C516" s="30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</row>
    <row r="517" spans="1:14" ht="12.95" customHeight="1" x14ac:dyDescent="0.15">
      <c r="A517" s="31"/>
      <c r="B517" s="31"/>
      <c r="C517" s="30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</row>
    <row r="518" spans="1:14" ht="12.95" customHeight="1" x14ac:dyDescent="0.15">
      <c r="A518" s="31"/>
      <c r="B518" s="31"/>
      <c r="C518" s="30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</row>
    <row r="519" spans="1:14" ht="12.95" customHeight="1" x14ac:dyDescent="0.15">
      <c r="A519" s="31"/>
      <c r="B519" s="31"/>
      <c r="C519" s="30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</row>
    <row r="520" spans="1:14" ht="12.95" customHeight="1" x14ac:dyDescent="0.15">
      <c r="A520" s="31"/>
      <c r="B520" s="31"/>
      <c r="C520" s="30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</row>
    <row r="521" spans="1:14" ht="12.95" customHeight="1" x14ac:dyDescent="0.15">
      <c r="A521" s="31"/>
      <c r="B521" s="31"/>
      <c r="C521" s="30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</row>
    <row r="522" spans="1:14" ht="12.95" customHeight="1" x14ac:dyDescent="0.15">
      <c r="A522" s="31"/>
      <c r="B522" s="31"/>
      <c r="C522" s="30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</row>
    <row r="523" spans="1:14" ht="12.95" customHeight="1" x14ac:dyDescent="0.15">
      <c r="A523" s="31"/>
      <c r="B523" s="31"/>
      <c r="C523" s="30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</row>
    <row r="524" spans="1:14" ht="12.95" customHeight="1" x14ac:dyDescent="0.15">
      <c r="A524" s="31"/>
      <c r="B524" s="31"/>
      <c r="C524" s="30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</row>
    <row r="525" spans="1:14" ht="12.95" customHeight="1" x14ac:dyDescent="0.15">
      <c r="A525" s="31"/>
      <c r="B525" s="31"/>
      <c r="C525" s="30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</row>
    <row r="526" spans="1:14" ht="12.95" customHeight="1" x14ac:dyDescent="0.15">
      <c r="A526" s="31"/>
      <c r="B526" s="31"/>
      <c r="C526" s="30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</row>
    <row r="527" spans="1:14" ht="12.95" customHeight="1" x14ac:dyDescent="0.15">
      <c r="A527" s="31"/>
      <c r="B527" s="31"/>
      <c r="C527" s="30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</row>
    <row r="528" spans="1:14" ht="12.95" customHeight="1" x14ac:dyDescent="0.15">
      <c r="A528" s="31"/>
      <c r="B528" s="31"/>
      <c r="C528" s="30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</row>
    <row r="529" spans="1:14" ht="12.95" customHeight="1" x14ac:dyDescent="0.15">
      <c r="A529" s="31"/>
      <c r="B529" s="31"/>
      <c r="C529" s="30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</row>
    <row r="530" spans="1:14" ht="12.95" customHeight="1" x14ac:dyDescent="0.15">
      <c r="A530" s="31"/>
      <c r="B530" s="31"/>
      <c r="C530" s="30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</row>
    <row r="531" spans="1:14" ht="12.95" customHeight="1" x14ac:dyDescent="0.15">
      <c r="A531" s="31"/>
      <c r="B531" s="31"/>
      <c r="C531" s="30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</row>
    <row r="532" spans="1:14" ht="12.95" customHeight="1" x14ac:dyDescent="0.15">
      <c r="A532" s="31"/>
      <c r="B532" s="31"/>
      <c r="C532" s="30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</row>
    <row r="533" spans="1:14" ht="12.95" customHeight="1" x14ac:dyDescent="0.15">
      <c r="A533" s="31"/>
      <c r="B533" s="31"/>
      <c r="C533" s="30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</row>
    <row r="534" spans="1:14" ht="12.95" customHeight="1" x14ac:dyDescent="0.15">
      <c r="A534" s="31"/>
      <c r="B534" s="31"/>
      <c r="C534" s="30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</row>
    <row r="535" spans="1:14" ht="12.95" customHeight="1" x14ac:dyDescent="0.15">
      <c r="A535" s="31"/>
      <c r="B535" s="31"/>
      <c r="C535" s="30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</row>
    <row r="536" spans="1:14" ht="12.95" customHeight="1" x14ac:dyDescent="0.15">
      <c r="A536" s="31"/>
      <c r="B536" s="31"/>
      <c r="C536" s="30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</row>
    <row r="537" spans="1:14" ht="12.95" customHeight="1" x14ac:dyDescent="0.15">
      <c r="A537" s="31"/>
      <c r="B537" s="31"/>
      <c r="C537" s="30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</row>
    <row r="538" spans="1:14" ht="12.95" customHeight="1" x14ac:dyDescent="0.15">
      <c r="A538" s="31"/>
      <c r="B538" s="31"/>
      <c r="C538" s="30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</row>
    <row r="539" spans="1:14" ht="12.95" customHeight="1" x14ac:dyDescent="0.15">
      <c r="A539" s="31"/>
      <c r="B539" s="31"/>
      <c r="C539" s="30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</row>
    <row r="540" spans="1:14" ht="12.95" customHeight="1" x14ac:dyDescent="0.15">
      <c r="A540" s="31"/>
      <c r="B540" s="31"/>
      <c r="C540" s="30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</row>
    <row r="541" spans="1:14" ht="12.95" customHeight="1" x14ac:dyDescent="0.15">
      <c r="A541" s="31"/>
      <c r="B541" s="31"/>
      <c r="C541" s="30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</row>
    <row r="542" spans="1:14" ht="12.95" customHeight="1" x14ac:dyDescent="0.15">
      <c r="A542" s="31"/>
      <c r="B542" s="31"/>
      <c r="C542" s="30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</row>
    <row r="543" spans="1:14" ht="12.95" customHeight="1" x14ac:dyDescent="0.15">
      <c r="A543" s="31"/>
      <c r="B543" s="31"/>
      <c r="C543" s="30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</row>
    <row r="544" spans="1:14" ht="12.95" customHeight="1" x14ac:dyDescent="0.15">
      <c r="A544" s="31"/>
      <c r="B544" s="31"/>
      <c r="C544" s="30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</row>
    <row r="545" spans="1:14" ht="12.95" customHeight="1" x14ac:dyDescent="0.15">
      <c r="A545" s="31"/>
      <c r="B545" s="31"/>
      <c r="C545" s="30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</row>
    <row r="546" spans="1:14" ht="12.95" customHeight="1" x14ac:dyDescent="0.15">
      <c r="A546" s="31"/>
      <c r="B546" s="31"/>
      <c r="C546" s="30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</row>
    <row r="547" spans="1:14" ht="12.95" customHeight="1" x14ac:dyDescent="0.15">
      <c r="A547" s="31"/>
      <c r="B547" s="31"/>
      <c r="C547" s="30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</row>
    <row r="548" spans="1:14" ht="12.95" customHeight="1" x14ac:dyDescent="0.15">
      <c r="A548" s="31"/>
      <c r="B548" s="31"/>
      <c r="C548" s="30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</row>
    <row r="549" spans="1:14" ht="12.95" customHeight="1" x14ac:dyDescent="0.15">
      <c r="A549" s="31"/>
      <c r="B549" s="31"/>
      <c r="C549" s="30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</row>
    <row r="550" spans="1:14" ht="12.95" customHeight="1" x14ac:dyDescent="0.15">
      <c r="A550" s="31"/>
      <c r="B550" s="31"/>
      <c r="C550" s="30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</row>
    <row r="551" spans="1:14" ht="12.95" customHeight="1" x14ac:dyDescent="0.15">
      <c r="A551" s="31"/>
      <c r="B551" s="31"/>
      <c r="C551" s="30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</row>
    <row r="552" spans="1:14" ht="12.95" customHeight="1" x14ac:dyDescent="0.15">
      <c r="A552" s="31"/>
      <c r="B552" s="31"/>
      <c r="C552" s="30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</row>
    <row r="553" spans="1:14" ht="12.95" customHeight="1" x14ac:dyDescent="0.15">
      <c r="A553" s="31"/>
      <c r="B553" s="31"/>
      <c r="C553" s="30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</row>
    <row r="554" spans="1:14" ht="12.95" customHeight="1" x14ac:dyDescent="0.15">
      <c r="A554" s="31"/>
      <c r="B554" s="31"/>
      <c r="C554" s="30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</row>
    <row r="555" spans="1:14" ht="12.95" customHeight="1" x14ac:dyDescent="0.15">
      <c r="A555" s="31"/>
      <c r="B555" s="31"/>
      <c r="C555" s="30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</row>
    <row r="556" spans="1:14" ht="12.95" customHeight="1" x14ac:dyDescent="0.15">
      <c r="A556" s="31"/>
      <c r="B556" s="31"/>
      <c r="C556" s="30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</row>
    <row r="557" spans="1:14" ht="12.95" customHeight="1" x14ac:dyDescent="0.15">
      <c r="A557" s="31"/>
      <c r="B557" s="31"/>
      <c r="C557" s="30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</row>
    <row r="558" spans="1:14" ht="12.95" customHeight="1" x14ac:dyDescent="0.15">
      <c r="A558" s="31"/>
      <c r="B558" s="31"/>
      <c r="C558" s="30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</row>
    <row r="559" spans="1:14" ht="12.95" customHeight="1" x14ac:dyDescent="0.15">
      <c r="A559" s="31"/>
      <c r="B559" s="31"/>
      <c r="C559" s="30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</row>
    <row r="560" spans="1:14" ht="12.95" customHeight="1" x14ac:dyDescent="0.15">
      <c r="A560" s="31"/>
      <c r="B560" s="31"/>
      <c r="C560" s="30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</row>
    <row r="561" spans="1:14" ht="12.95" customHeight="1" x14ac:dyDescent="0.15">
      <c r="A561" s="31"/>
      <c r="B561" s="31"/>
      <c r="C561" s="30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</row>
    <row r="562" spans="1:14" ht="12.95" customHeight="1" x14ac:dyDescent="0.15">
      <c r="A562" s="31"/>
      <c r="B562" s="31"/>
      <c r="C562" s="30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</row>
    <row r="563" spans="1:14" ht="12.95" customHeight="1" x14ac:dyDescent="0.15">
      <c r="A563" s="31"/>
      <c r="B563" s="31"/>
      <c r="C563" s="30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</row>
    <row r="564" spans="1:14" ht="12.95" customHeight="1" x14ac:dyDescent="0.15">
      <c r="A564" s="31"/>
      <c r="B564" s="31"/>
      <c r="C564" s="30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</row>
    <row r="565" spans="1:14" ht="12.95" customHeight="1" x14ac:dyDescent="0.15">
      <c r="A565" s="31"/>
      <c r="B565" s="31"/>
      <c r="C565" s="30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</row>
    <row r="566" spans="1:14" ht="12.95" customHeight="1" x14ac:dyDescent="0.15">
      <c r="A566" s="31"/>
      <c r="B566" s="31"/>
      <c r="C566" s="30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</row>
    <row r="567" spans="1:14" ht="12.95" customHeight="1" x14ac:dyDescent="0.15">
      <c r="A567" s="31"/>
      <c r="B567" s="31"/>
      <c r="C567" s="30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</row>
    <row r="568" spans="1:14" ht="12.95" customHeight="1" x14ac:dyDescent="0.15">
      <c r="A568" s="31"/>
      <c r="B568" s="31"/>
      <c r="C568" s="30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</row>
    <row r="569" spans="1:14" ht="12.95" customHeight="1" x14ac:dyDescent="0.15">
      <c r="A569" s="31"/>
      <c r="B569" s="31"/>
      <c r="C569" s="30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</row>
    <row r="570" spans="1:14" ht="12.95" customHeight="1" x14ac:dyDescent="0.15">
      <c r="A570" s="31"/>
      <c r="B570" s="31"/>
      <c r="C570" s="30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</row>
    <row r="571" spans="1:14" ht="12.95" customHeight="1" x14ac:dyDescent="0.15">
      <c r="A571" s="31"/>
      <c r="B571" s="31"/>
      <c r="C571" s="30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</row>
    <row r="572" spans="1:14" ht="12.95" customHeight="1" x14ac:dyDescent="0.15">
      <c r="A572" s="31"/>
      <c r="B572" s="31"/>
      <c r="C572" s="30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</row>
    <row r="573" spans="1:14" ht="12.95" customHeight="1" x14ac:dyDescent="0.15">
      <c r="A573" s="31"/>
      <c r="B573" s="31"/>
      <c r="C573" s="30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</row>
    <row r="574" spans="1:14" ht="12.95" customHeight="1" x14ac:dyDescent="0.15">
      <c r="A574" s="31"/>
      <c r="B574" s="31"/>
      <c r="C574" s="30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</row>
    <row r="575" spans="1:14" ht="12.95" customHeight="1" x14ac:dyDescent="0.15">
      <c r="A575" s="31"/>
      <c r="B575" s="31"/>
      <c r="C575" s="30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</row>
    <row r="576" spans="1:14" ht="12.95" customHeight="1" x14ac:dyDescent="0.15">
      <c r="A576" s="31"/>
      <c r="B576" s="31"/>
      <c r="C576" s="30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</row>
    <row r="577" spans="1:14" ht="12.95" customHeight="1" x14ac:dyDescent="0.15">
      <c r="A577" s="31"/>
      <c r="B577" s="31"/>
      <c r="C577" s="30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</row>
    <row r="578" spans="1:14" ht="12.95" customHeight="1" x14ac:dyDescent="0.15">
      <c r="A578" s="31"/>
      <c r="B578" s="31"/>
      <c r="C578" s="30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</row>
    <row r="579" spans="1:14" ht="12.95" customHeight="1" x14ac:dyDescent="0.15">
      <c r="A579" s="31"/>
      <c r="B579" s="31"/>
      <c r="C579" s="30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</row>
    <row r="580" spans="1:14" ht="12.95" customHeight="1" x14ac:dyDescent="0.15">
      <c r="A580" s="31"/>
      <c r="B580" s="31"/>
      <c r="C580" s="30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</row>
    <row r="581" spans="1:14" ht="12.95" customHeight="1" x14ac:dyDescent="0.15">
      <c r="A581" s="31"/>
      <c r="B581" s="31"/>
      <c r="C581" s="30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</row>
    <row r="582" spans="1:14" ht="12.95" customHeight="1" x14ac:dyDescent="0.15">
      <c r="A582" s="31"/>
      <c r="B582" s="31"/>
      <c r="C582" s="30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</row>
    <row r="583" spans="1:14" ht="12.95" customHeight="1" x14ac:dyDescent="0.15">
      <c r="A583" s="31"/>
      <c r="B583" s="31"/>
      <c r="C583" s="30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</row>
    <row r="584" spans="1:14" ht="12.95" customHeight="1" x14ac:dyDescent="0.15">
      <c r="A584" s="31"/>
      <c r="B584" s="31"/>
      <c r="C584" s="30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</row>
    <row r="585" spans="1:14" ht="12.95" customHeight="1" x14ac:dyDescent="0.15">
      <c r="A585" s="31"/>
      <c r="B585" s="31"/>
      <c r="C585" s="30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</row>
    <row r="586" spans="1:14" ht="12.95" customHeight="1" x14ac:dyDescent="0.15">
      <c r="A586" s="31"/>
      <c r="B586" s="31"/>
      <c r="C586" s="30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</row>
    <row r="587" spans="1:14" ht="12.95" customHeight="1" x14ac:dyDescent="0.15">
      <c r="A587" s="31"/>
      <c r="B587" s="31"/>
      <c r="C587" s="30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</row>
    <row r="588" spans="1:14" ht="12.95" customHeight="1" x14ac:dyDescent="0.15">
      <c r="A588" s="31"/>
      <c r="B588" s="31"/>
      <c r="C588" s="30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</row>
    <row r="589" spans="1:14" ht="12.95" customHeight="1" x14ac:dyDescent="0.15">
      <c r="A589" s="31"/>
      <c r="B589" s="31"/>
      <c r="C589" s="30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</row>
    <row r="590" spans="1:14" ht="12.95" customHeight="1" x14ac:dyDescent="0.15">
      <c r="A590" s="31"/>
      <c r="B590" s="31"/>
      <c r="C590" s="30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</row>
    <row r="591" spans="1:14" ht="12.95" customHeight="1" x14ac:dyDescent="0.15">
      <c r="A591" s="31"/>
      <c r="B591" s="31"/>
      <c r="C591" s="30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</row>
    <row r="592" spans="1:14" ht="12.95" customHeight="1" x14ac:dyDescent="0.15">
      <c r="A592" s="31"/>
      <c r="B592" s="31"/>
      <c r="C592" s="30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</row>
    <row r="593" spans="1:14" ht="12.95" customHeight="1" x14ac:dyDescent="0.15">
      <c r="A593" s="31"/>
      <c r="B593" s="31"/>
      <c r="C593" s="30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</row>
    <row r="594" spans="1:14" ht="12.95" customHeight="1" x14ac:dyDescent="0.15">
      <c r="A594" s="31"/>
      <c r="B594" s="31"/>
      <c r="C594" s="30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</row>
    <row r="595" spans="1:14" ht="12.95" customHeight="1" x14ac:dyDescent="0.15">
      <c r="A595" s="31"/>
      <c r="B595" s="31"/>
      <c r="C595" s="30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</row>
    <row r="596" spans="1:14" ht="12.95" customHeight="1" x14ac:dyDescent="0.15">
      <c r="A596" s="31"/>
      <c r="B596" s="31"/>
      <c r="C596" s="30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</row>
    <row r="597" spans="1:14" ht="12.95" customHeight="1" x14ac:dyDescent="0.15">
      <c r="A597" s="31"/>
      <c r="B597" s="31"/>
      <c r="C597" s="30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</row>
    <row r="598" spans="1:14" ht="12.95" customHeight="1" x14ac:dyDescent="0.15">
      <c r="A598" s="31"/>
      <c r="B598" s="31"/>
      <c r="C598" s="30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</row>
    <row r="599" spans="1:14" ht="12.95" customHeight="1" x14ac:dyDescent="0.15">
      <c r="A599" s="31"/>
      <c r="B599" s="31"/>
      <c r="C599" s="30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</row>
    <row r="600" spans="1:14" ht="12.95" customHeight="1" x14ac:dyDescent="0.15">
      <c r="A600" s="31"/>
      <c r="B600" s="31"/>
      <c r="C600" s="30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</row>
    <row r="601" spans="1:14" ht="12.95" customHeight="1" x14ac:dyDescent="0.15">
      <c r="A601" s="31"/>
      <c r="B601" s="31"/>
      <c r="C601" s="30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</row>
    <row r="602" spans="1:14" ht="12.95" customHeight="1" x14ac:dyDescent="0.15">
      <c r="A602" s="31"/>
      <c r="B602" s="31"/>
      <c r="C602" s="30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</row>
    <row r="603" spans="1:14" ht="12.95" customHeight="1" x14ac:dyDescent="0.15">
      <c r="A603" s="31"/>
      <c r="B603" s="31"/>
      <c r="C603" s="30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</row>
    <row r="604" spans="1:14" ht="12.95" customHeight="1" x14ac:dyDescent="0.15">
      <c r="A604" s="31"/>
      <c r="B604" s="31"/>
      <c r="C604" s="30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</row>
    <row r="605" spans="1:14" ht="12.95" customHeight="1" x14ac:dyDescent="0.15">
      <c r="A605" s="31"/>
      <c r="B605" s="31"/>
      <c r="C605" s="30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</row>
    <row r="606" spans="1:14" ht="12.95" customHeight="1" x14ac:dyDescent="0.15">
      <c r="A606" s="31"/>
      <c r="B606" s="31"/>
      <c r="C606" s="30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</row>
    <row r="607" spans="1:14" ht="12.95" customHeight="1" x14ac:dyDescent="0.15">
      <c r="A607" s="31"/>
      <c r="B607" s="31"/>
      <c r="C607" s="30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</row>
    <row r="608" spans="1:14" ht="12.95" customHeight="1" x14ac:dyDescent="0.15">
      <c r="A608" s="31"/>
      <c r="B608" s="31"/>
      <c r="C608" s="30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</row>
    <row r="609" spans="1:14" ht="12.95" customHeight="1" x14ac:dyDescent="0.15">
      <c r="A609" s="31"/>
      <c r="B609" s="31"/>
      <c r="C609" s="30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</row>
    <row r="610" spans="1:14" ht="12.95" customHeight="1" x14ac:dyDescent="0.15">
      <c r="A610" s="31"/>
      <c r="B610" s="31"/>
      <c r="C610" s="30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</row>
    <row r="611" spans="1:14" ht="12.95" customHeight="1" x14ac:dyDescent="0.15">
      <c r="A611" s="31"/>
      <c r="B611" s="31"/>
      <c r="C611" s="30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</row>
    <row r="612" spans="1:14" ht="12.95" customHeight="1" x14ac:dyDescent="0.15">
      <c r="A612" s="31"/>
      <c r="B612" s="31"/>
      <c r="C612" s="30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</row>
    <row r="613" spans="1:14" ht="12.95" customHeight="1" x14ac:dyDescent="0.15">
      <c r="A613" s="31"/>
      <c r="B613" s="31"/>
      <c r="C613" s="30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</row>
    <row r="614" spans="1:14" ht="12.95" customHeight="1" x14ac:dyDescent="0.15">
      <c r="A614" s="31"/>
      <c r="B614" s="31"/>
      <c r="C614" s="30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</row>
    <row r="615" spans="1:14" ht="12.95" customHeight="1" x14ac:dyDescent="0.15">
      <c r="A615" s="31"/>
      <c r="B615" s="31"/>
      <c r="C615" s="30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</row>
    <row r="616" spans="1:14" ht="12.95" customHeight="1" x14ac:dyDescent="0.15">
      <c r="A616" s="31"/>
      <c r="B616" s="31"/>
      <c r="C616" s="30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</row>
    <row r="617" spans="1:14" ht="12.95" customHeight="1" x14ac:dyDescent="0.15">
      <c r="A617" s="31"/>
      <c r="B617" s="31"/>
      <c r="C617" s="30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</row>
    <row r="618" spans="1:14" ht="12.95" customHeight="1" x14ac:dyDescent="0.15">
      <c r="A618" s="31"/>
      <c r="B618" s="31"/>
      <c r="C618" s="30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</row>
    <row r="619" spans="1:14" ht="12.95" customHeight="1" x14ac:dyDescent="0.15">
      <c r="A619" s="31"/>
      <c r="B619" s="31"/>
      <c r="C619" s="30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</row>
    <row r="620" spans="1:14" ht="12.95" customHeight="1" x14ac:dyDescent="0.15">
      <c r="A620" s="31"/>
      <c r="B620" s="31"/>
      <c r="C620" s="30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</row>
    <row r="621" spans="1:14" ht="12.95" customHeight="1" x14ac:dyDescent="0.15">
      <c r="A621" s="31"/>
      <c r="B621" s="31"/>
      <c r="C621" s="30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</row>
    <row r="622" spans="1:14" ht="12.95" customHeight="1" x14ac:dyDescent="0.15">
      <c r="A622" s="31"/>
      <c r="B622" s="31"/>
      <c r="C622" s="30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</row>
    <row r="623" spans="1:14" ht="12.95" customHeight="1" x14ac:dyDescent="0.15">
      <c r="A623" s="31"/>
      <c r="B623" s="31"/>
      <c r="C623" s="30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</row>
    <row r="624" spans="1:14" ht="12.95" customHeight="1" x14ac:dyDescent="0.15">
      <c r="A624" s="31"/>
      <c r="B624" s="31"/>
      <c r="C624" s="30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</row>
    <row r="625" spans="1:14" ht="12.95" customHeight="1" x14ac:dyDescent="0.15">
      <c r="A625" s="31"/>
      <c r="B625" s="31"/>
      <c r="C625" s="30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</row>
    <row r="626" spans="1:14" ht="12.95" customHeight="1" x14ac:dyDescent="0.15">
      <c r="A626" s="31"/>
      <c r="B626" s="31"/>
      <c r="C626" s="30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</row>
    <row r="627" spans="1:14" ht="12.95" customHeight="1" x14ac:dyDescent="0.15">
      <c r="A627" s="31"/>
      <c r="B627" s="31"/>
      <c r="C627" s="30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</row>
    <row r="628" spans="1:14" ht="12.95" customHeight="1" x14ac:dyDescent="0.15">
      <c r="A628" s="31"/>
      <c r="B628" s="31"/>
      <c r="C628" s="30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</row>
    <row r="629" spans="1:14" ht="12.95" customHeight="1" x14ac:dyDescent="0.15">
      <c r="A629" s="31"/>
      <c r="B629" s="31"/>
      <c r="C629" s="30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</row>
    <row r="630" spans="1:14" ht="12.95" customHeight="1" x14ac:dyDescent="0.15">
      <c r="A630" s="31"/>
      <c r="B630" s="31"/>
      <c r="C630" s="30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</row>
    <row r="631" spans="1:14" ht="12.95" customHeight="1" x14ac:dyDescent="0.15">
      <c r="A631" s="31"/>
      <c r="B631" s="31"/>
      <c r="C631" s="30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</row>
    <row r="632" spans="1:14" ht="12.95" customHeight="1" x14ac:dyDescent="0.15">
      <c r="A632" s="31"/>
      <c r="B632" s="31"/>
      <c r="C632" s="30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</row>
    <row r="633" spans="1:14" ht="12.95" customHeight="1" x14ac:dyDescent="0.15">
      <c r="A633" s="31"/>
      <c r="B633" s="31"/>
      <c r="C633" s="30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</row>
    <row r="634" spans="1:14" ht="12.95" customHeight="1" x14ac:dyDescent="0.15">
      <c r="A634" s="31"/>
      <c r="B634" s="31"/>
      <c r="C634" s="30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</row>
    <row r="635" spans="1:14" ht="12.95" customHeight="1" x14ac:dyDescent="0.15">
      <c r="A635" s="31"/>
      <c r="B635" s="31"/>
      <c r="C635" s="30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</row>
    <row r="636" spans="1:14" ht="12.95" customHeight="1" x14ac:dyDescent="0.15">
      <c r="A636" s="31"/>
      <c r="B636" s="31"/>
      <c r="C636" s="30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</row>
    <row r="637" spans="1:14" ht="12.95" customHeight="1" x14ac:dyDescent="0.15">
      <c r="A637" s="31"/>
      <c r="B637" s="31"/>
      <c r="C637" s="30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</row>
    <row r="638" spans="1:14" ht="12.95" customHeight="1" x14ac:dyDescent="0.15">
      <c r="A638" s="31"/>
      <c r="B638" s="31"/>
      <c r="C638" s="30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</row>
    <row r="639" spans="1:14" ht="12.95" customHeight="1" x14ac:dyDescent="0.15">
      <c r="A639" s="31"/>
      <c r="B639" s="31"/>
      <c r="C639" s="30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</row>
    <row r="640" spans="1:14" ht="12.95" customHeight="1" x14ac:dyDescent="0.15">
      <c r="A640" s="31"/>
      <c r="B640" s="31"/>
      <c r="C640" s="30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</row>
    <row r="641" spans="1:14" ht="12.95" customHeight="1" x14ac:dyDescent="0.15">
      <c r="A641" s="31"/>
      <c r="B641" s="31"/>
      <c r="C641" s="30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</row>
    <row r="642" spans="1:14" ht="12.95" customHeight="1" x14ac:dyDescent="0.15">
      <c r="A642" s="31"/>
      <c r="B642" s="31"/>
      <c r="C642" s="30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</row>
    <row r="643" spans="1:14" ht="12.95" customHeight="1" x14ac:dyDescent="0.15">
      <c r="A643" s="31"/>
      <c r="B643" s="31"/>
      <c r="C643" s="30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</row>
    <row r="644" spans="1:14" ht="12.95" customHeight="1" x14ac:dyDescent="0.15">
      <c r="A644" s="31"/>
      <c r="B644" s="31"/>
      <c r="C644" s="30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</row>
    <row r="645" spans="1:14" ht="12.95" customHeight="1" x14ac:dyDescent="0.15">
      <c r="A645" s="31"/>
      <c r="B645" s="31"/>
      <c r="C645" s="30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</row>
    <row r="646" spans="1:14" ht="12.95" customHeight="1" x14ac:dyDescent="0.15">
      <c r="A646" s="31"/>
      <c r="B646" s="31"/>
      <c r="C646" s="30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</row>
    <row r="647" spans="1:14" ht="12.95" customHeight="1" x14ac:dyDescent="0.15">
      <c r="A647" s="31"/>
      <c r="B647" s="31"/>
      <c r="C647" s="30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</row>
    <row r="648" spans="1:14" ht="12.95" customHeight="1" x14ac:dyDescent="0.15">
      <c r="A648" s="31"/>
      <c r="B648" s="31"/>
      <c r="C648" s="30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</row>
    <row r="649" spans="1:14" ht="12.95" customHeight="1" x14ac:dyDescent="0.15">
      <c r="A649" s="31"/>
      <c r="B649" s="31"/>
      <c r="C649" s="30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</row>
    <row r="650" spans="1:14" ht="12.95" customHeight="1" x14ac:dyDescent="0.15">
      <c r="A650" s="31"/>
      <c r="B650" s="31"/>
      <c r="C650" s="30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</row>
    <row r="651" spans="1:14" ht="12.95" customHeight="1" x14ac:dyDescent="0.15">
      <c r="A651" s="31"/>
      <c r="B651" s="31"/>
      <c r="C651" s="30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</row>
    <row r="652" spans="1:14" ht="12.95" customHeight="1" x14ac:dyDescent="0.15">
      <c r="A652" s="31"/>
      <c r="B652" s="31"/>
      <c r="C652" s="30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</row>
    <row r="653" spans="1:14" ht="12.95" customHeight="1" x14ac:dyDescent="0.15">
      <c r="A653" s="31"/>
      <c r="B653" s="31"/>
      <c r="C653" s="30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</row>
    <row r="654" spans="1:14" ht="12.95" customHeight="1" x14ac:dyDescent="0.15">
      <c r="A654" s="31"/>
      <c r="B654" s="31"/>
      <c r="C654" s="30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</row>
    <row r="655" spans="1:14" ht="12.95" customHeight="1" x14ac:dyDescent="0.15">
      <c r="A655" s="31"/>
      <c r="B655" s="31"/>
      <c r="C655" s="30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</row>
    <row r="656" spans="1:14" ht="12.95" customHeight="1" x14ac:dyDescent="0.15">
      <c r="A656" s="31"/>
      <c r="B656" s="31"/>
      <c r="C656" s="30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</row>
    <row r="657" spans="1:14" ht="12.95" customHeight="1" x14ac:dyDescent="0.15">
      <c r="A657" s="31"/>
      <c r="B657" s="31"/>
      <c r="C657" s="30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</row>
    <row r="658" spans="1:14" ht="12.95" customHeight="1" x14ac:dyDescent="0.15">
      <c r="A658" s="31"/>
      <c r="B658" s="31"/>
      <c r="C658" s="30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</row>
    <row r="659" spans="1:14" ht="12.95" customHeight="1" x14ac:dyDescent="0.15">
      <c r="A659" s="31"/>
      <c r="B659" s="31"/>
      <c r="C659" s="30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</row>
    <row r="660" spans="1:14" ht="12.95" customHeight="1" x14ac:dyDescent="0.15">
      <c r="A660" s="31"/>
      <c r="B660" s="31"/>
      <c r="C660" s="30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</row>
    <row r="661" spans="1:14" ht="12.95" customHeight="1" x14ac:dyDescent="0.15">
      <c r="A661" s="31"/>
      <c r="B661" s="31"/>
      <c r="C661" s="30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</row>
    <row r="662" spans="1:14" ht="12.95" customHeight="1" x14ac:dyDescent="0.15">
      <c r="A662" s="31"/>
      <c r="B662" s="31"/>
      <c r="C662" s="30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</row>
    <row r="663" spans="1:14" ht="12.95" customHeight="1" x14ac:dyDescent="0.15">
      <c r="A663" s="31"/>
      <c r="B663" s="31"/>
      <c r="C663" s="30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</row>
    <row r="664" spans="1:14" ht="12.95" customHeight="1" x14ac:dyDescent="0.15">
      <c r="A664" s="31"/>
      <c r="B664" s="31"/>
      <c r="C664" s="30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</row>
    <row r="665" spans="1:14" ht="12.95" customHeight="1" x14ac:dyDescent="0.15">
      <c r="A665" s="31"/>
      <c r="B665" s="31"/>
      <c r="C665" s="30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</row>
    <row r="666" spans="1:14" ht="12.95" customHeight="1" x14ac:dyDescent="0.15">
      <c r="A666" s="31"/>
      <c r="B666" s="31"/>
      <c r="C666" s="30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</row>
    <row r="667" spans="1:14" ht="12.95" customHeight="1" x14ac:dyDescent="0.15">
      <c r="A667" s="31"/>
      <c r="B667" s="31"/>
      <c r="C667" s="30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</row>
    <row r="668" spans="1:14" ht="12.95" customHeight="1" x14ac:dyDescent="0.15">
      <c r="A668" s="31"/>
      <c r="B668" s="31"/>
      <c r="C668" s="30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</row>
    <row r="669" spans="1:14" ht="12.95" customHeight="1" x14ac:dyDescent="0.15">
      <c r="A669" s="31"/>
      <c r="B669" s="31"/>
      <c r="C669" s="30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</row>
    <row r="670" spans="1:14" ht="12.95" customHeight="1" x14ac:dyDescent="0.15">
      <c r="A670" s="31"/>
      <c r="B670" s="31"/>
      <c r="C670" s="30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</row>
    <row r="671" spans="1:14" ht="12.95" customHeight="1" x14ac:dyDescent="0.15">
      <c r="A671" s="31"/>
      <c r="B671" s="31"/>
      <c r="C671" s="30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</row>
    <row r="672" spans="1:14" ht="12.95" customHeight="1" x14ac:dyDescent="0.15">
      <c r="A672" s="31"/>
      <c r="B672" s="31"/>
      <c r="C672" s="30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</row>
    <row r="673" spans="1:14" ht="12.95" customHeight="1" x14ac:dyDescent="0.15">
      <c r="A673" s="31"/>
      <c r="B673" s="31"/>
      <c r="C673" s="30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</row>
    <row r="674" spans="1:14" ht="12.95" customHeight="1" x14ac:dyDescent="0.15">
      <c r="A674" s="31"/>
      <c r="B674" s="31"/>
      <c r="C674" s="30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</row>
    <row r="675" spans="1:14" ht="12.95" customHeight="1" x14ac:dyDescent="0.15">
      <c r="A675" s="31"/>
      <c r="B675" s="31"/>
      <c r="C675" s="30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</row>
    <row r="676" spans="1:14" ht="12.95" customHeight="1" x14ac:dyDescent="0.15">
      <c r="A676" s="31"/>
      <c r="B676" s="31"/>
      <c r="C676" s="30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</row>
    <row r="677" spans="1:14" ht="12.95" customHeight="1" x14ac:dyDescent="0.15">
      <c r="A677" s="31"/>
      <c r="B677" s="31"/>
      <c r="C677" s="30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</row>
    <row r="678" spans="1:14" ht="12.95" customHeight="1" x14ac:dyDescent="0.15">
      <c r="A678" s="31"/>
      <c r="B678" s="31"/>
      <c r="C678" s="30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</row>
    <row r="679" spans="1:14" ht="12.95" customHeight="1" x14ac:dyDescent="0.15">
      <c r="A679" s="31"/>
      <c r="B679" s="31"/>
      <c r="C679" s="30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</row>
    <row r="680" spans="1:14" ht="12.95" customHeight="1" x14ac:dyDescent="0.15">
      <c r="A680" s="31"/>
      <c r="B680" s="31"/>
      <c r="C680" s="30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</row>
    <row r="681" spans="1:14" ht="12.95" customHeight="1" x14ac:dyDescent="0.15">
      <c r="A681" s="31"/>
      <c r="B681" s="31"/>
      <c r="C681" s="30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</row>
    <row r="682" spans="1:14" ht="12.95" customHeight="1" x14ac:dyDescent="0.15">
      <c r="A682" s="31"/>
      <c r="B682" s="31"/>
      <c r="C682" s="30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</row>
    <row r="683" spans="1:14" ht="12.95" customHeight="1" x14ac:dyDescent="0.15">
      <c r="A683" s="31"/>
      <c r="B683" s="31"/>
      <c r="C683" s="30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</row>
    <row r="684" spans="1:14" ht="12.95" customHeight="1" x14ac:dyDescent="0.15">
      <c r="A684" s="31"/>
      <c r="B684" s="31"/>
      <c r="C684" s="30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</row>
    <row r="685" spans="1:14" ht="12.95" customHeight="1" x14ac:dyDescent="0.15">
      <c r="A685" s="31"/>
      <c r="B685" s="31"/>
      <c r="C685" s="30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</row>
    <row r="686" spans="1:14" ht="12.95" customHeight="1" x14ac:dyDescent="0.15">
      <c r="A686" s="31"/>
      <c r="B686" s="31"/>
      <c r="C686" s="30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</row>
    <row r="687" spans="1:14" ht="12.95" customHeight="1" x14ac:dyDescent="0.15">
      <c r="A687" s="31"/>
      <c r="B687" s="31"/>
      <c r="C687" s="30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</row>
    <row r="688" spans="1:14" ht="12.95" customHeight="1" x14ac:dyDescent="0.15">
      <c r="A688" s="31"/>
      <c r="B688" s="31"/>
      <c r="C688" s="30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</row>
    <row r="689" spans="1:14" ht="12.95" customHeight="1" x14ac:dyDescent="0.15">
      <c r="A689" s="31"/>
      <c r="B689" s="31"/>
      <c r="C689" s="30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</row>
    <row r="690" spans="1:14" ht="12.95" customHeight="1" x14ac:dyDescent="0.15">
      <c r="A690" s="31"/>
      <c r="B690" s="31"/>
      <c r="C690" s="30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</row>
    <row r="691" spans="1:14" ht="12.95" customHeight="1" x14ac:dyDescent="0.15">
      <c r="A691" s="31"/>
      <c r="B691" s="31"/>
      <c r="C691" s="30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</row>
    <row r="692" spans="1:14" ht="12.95" customHeight="1" x14ac:dyDescent="0.15">
      <c r="A692" s="31"/>
      <c r="B692" s="31"/>
      <c r="C692" s="30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</row>
    <row r="693" spans="1:14" ht="12.95" customHeight="1" x14ac:dyDescent="0.15">
      <c r="A693" s="31"/>
      <c r="B693" s="31"/>
      <c r="C693" s="30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</row>
    <row r="694" spans="1:14" ht="12.95" customHeight="1" x14ac:dyDescent="0.15">
      <c r="A694" s="31"/>
      <c r="B694" s="31"/>
      <c r="C694" s="30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</row>
    <row r="695" spans="1:14" ht="12.95" customHeight="1" x14ac:dyDescent="0.15">
      <c r="A695" s="31"/>
      <c r="B695" s="31"/>
      <c r="C695" s="30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</row>
    <row r="696" spans="1:14" ht="12.95" customHeight="1" x14ac:dyDescent="0.15">
      <c r="A696" s="31"/>
      <c r="B696" s="31"/>
      <c r="C696" s="30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</row>
    <row r="697" spans="1:14" ht="12.95" customHeight="1" x14ac:dyDescent="0.15">
      <c r="A697" s="31"/>
      <c r="B697" s="31"/>
      <c r="C697" s="30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</row>
    <row r="698" spans="1:14" ht="12.95" customHeight="1" x14ac:dyDescent="0.15">
      <c r="A698" s="31"/>
      <c r="B698" s="31"/>
      <c r="C698" s="30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</row>
    <row r="699" spans="1:14" ht="12.95" customHeight="1" x14ac:dyDescent="0.15">
      <c r="A699" s="31"/>
      <c r="B699" s="31"/>
      <c r="C699" s="30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</row>
    <row r="700" spans="1:14" ht="12.95" customHeight="1" x14ac:dyDescent="0.15">
      <c r="A700" s="31"/>
      <c r="B700" s="31"/>
      <c r="C700" s="30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</row>
    <row r="701" spans="1:14" ht="12.95" customHeight="1" x14ac:dyDescent="0.15">
      <c r="A701" s="31"/>
      <c r="B701" s="31"/>
      <c r="C701" s="30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</row>
    <row r="702" spans="1:14" ht="12.95" customHeight="1" x14ac:dyDescent="0.15">
      <c r="A702" s="31"/>
      <c r="B702" s="31"/>
      <c r="C702" s="30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</row>
    <row r="703" spans="1:14" ht="12.95" customHeight="1" x14ac:dyDescent="0.15">
      <c r="A703" s="31"/>
      <c r="B703" s="31"/>
      <c r="C703" s="30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</row>
    <row r="704" spans="1:14" ht="12.95" customHeight="1" x14ac:dyDescent="0.15">
      <c r="A704" s="31"/>
      <c r="B704" s="31"/>
      <c r="C704" s="30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</row>
    <row r="705" spans="1:14" ht="12.95" customHeight="1" x14ac:dyDescent="0.15">
      <c r="A705" s="31"/>
      <c r="B705" s="31"/>
      <c r="C705" s="30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</row>
    <row r="706" spans="1:14" ht="12.95" customHeight="1" x14ac:dyDescent="0.15">
      <c r="A706" s="31"/>
      <c r="B706" s="31"/>
      <c r="C706" s="30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</row>
    <row r="707" spans="1:14" ht="12.95" customHeight="1" x14ac:dyDescent="0.15">
      <c r="A707" s="31"/>
      <c r="B707" s="31"/>
      <c r="C707" s="30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</row>
    <row r="708" spans="1:14" ht="12.95" customHeight="1" x14ac:dyDescent="0.15">
      <c r="A708" s="31"/>
      <c r="B708" s="31"/>
      <c r="C708" s="30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</row>
    <row r="709" spans="1:14" ht="12.95" customHeight="1" x14ac:dyDescent="0.15">
      <c r="A709" s="31"/>
      <c r="B709" s="31"/>
      <c r="C709" s="30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</row>
    <row r="710" spans="1:14" ht="12.95" customHeight="1" x14ac:dyDescent="0.15">
      <c r="A710" s="31"/>
      <c r="B710" s="31"/>
      <c r="C710" s="30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</row>
    <row r="711" spans="1:14" ht="12.95" customHeight="1" x14ac:dyDescent="0.15">
      <c r="A711" s="31"/>
      <c r="B711" s="31"/>
      <c r="C711" s="30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</row>
    <row r="712" spans="1:14" ht="12.95" customHeight="1" x14ac:dyDescent="0.15">
      <c r="A712" s="31"/>
      <c r="B712" s="31"/>
      <c r="C712" s="30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</row>
    <row r="713" spans="1:14" ht="12.95" customHeight="1" x14ac:dyDescent="0.15">
      <c r="A713" s="31"/>
      <c r="B713" s="31"/>
      <c r="C713" s="30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</row>
    <row r="714" spans="1:14" ht="12.95" customHeight="1" x14ac:dyDescent="0.15">
      <c r="A714" s="31"/>
      <c r="B714" s="31"/>
      <c r="C714" s="30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</row>
    <row r="715" spans="1:14" ht="12.95" customHeight="1" x14ac:dyDescent="0.15">
      <c r="A715" s="31"/>
      <c r="B715" s="31"/>
      <c r="C715" s="30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</row>
    <row r="716" spans="1:14" ht="12.95" customHeight="1" x14ac:dyDescent="0.15">
      <c r="A716" s="31"/>
      <c r="B716" s="31"/>
      <c r="C716" s="30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</row>
    <row r="717" spans="1:14" ht="12.95" customHeight="1" x14ac:dyDescent="0.15">
      <c r="A717" s="31"/>
      <c r="B717" s="31"/>
      <c r="C717" s="30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</row>
    <row r="718" spans="1:14" ht="12.95" customHeight="1" x14ac:dyDescent="0.15">
      <c r="A718" s="31"/>
      <c r="B718" s="31"/>
      <c r="C718" s="30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</row>
    <row r="719" spans="1:14" ht="12.95" customHeight="1" x14ac:dyDescent="0.15">
      <c r="A719" s="31"/>
      <c r="B719" s="31"/>
      <c r="C719" s="30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</row>
    <row r="720" spans="1:14" ht="12.95" customHeight="1" x14ac:dyDescent="0.15">
      <c r="A720" s="31"/>
      <c r="B720" s="31"/>
      <c r="C720" s="30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</row>
    <row r="721" spans="1:14" ht="12.95" customHeight="1" x14ac:dyDescent="0.15">
      <c r="A721" s="31"/>
      <c r="B721" s="31"/>
      <c r="C721" s="30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</row>
    <row r="722" spans="1:14" ht="12.95" customHeight="1" x14ac:dyDescent="0.15">
      <c r="A722" s="31"/>
      <c r="B722" s="31"/>
      <c r="C722" s="30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</row>
    <row r="723" spans="1:14" ht="12.95" customHeight="1" x14ac:dyDescent="0.15">
      <c r="A723" s="31"/>
      <c r="B723" s="31"/>
      <c r="C723" s="30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</row>
    <row r="724" spans="1:14" ht="12.95" customHeight="1" x14ac:dyDescent="0.15">
      <c r="A724" s="31"/>
      <c r="B724" s="31"/>
      <c r="C724" s="30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</row>
    <row r="725" spans="1:14" ht="12.95" customHeight="1" x14ac:dyDescent="0.15">
      <c r="A725" s="31"/>
      <c r="B725" s="31"/>
      <c r="C725" s="30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</row>
    <row r="726" spans="1:14" ht="12.95" customHeight="1" x14ac:dyDescent="0.15">
      <c r="A726" s="31"/>
      <c r="B726" s="31"/>
      <c r="C726" s="30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</row>
    <row r="727" spans="1:14" ht="12.95" customHeight="1" x14ac:dyDescent="0.15">
      <c r="A727" s="31"/>
      <c r="B727" s="31"/>
      <c r="C727" s="30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</row>
    <row r="728" spans="1:14" ht="12.95" customHeight="1" x14ac:dyDescent="0.15">
      <c r="A728" s="31"/>
      <c r="B728" s="31"/>
      <c r="C728" s="30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</row>
    <row r="729" spans="1:14" ht="12.95" customHeight="1" x14ac:dyDescent="0.15">
      <c r="A729" s="31"/>
      <c r="B729" s="31"/>
      <c r="C729" s="30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</row>
    <row r="730" spans="1:14" ht="12.95" customHeight="1" x14ac:dyDescent="0.15">
      <c r="A730" s="31"/>
      <c r="B730" s="31"/>
      <c r="C730" s="30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</row>
    <row r="731" spans="1:14" ht="12.95" customHeight="1" x14ac:dyDescent="0.15">
      <c r="A731" s="31"/>
      <c r="B731" s="31"/>
      <c r="C731" s="30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</row>
    <row r="732" spans="1:14" ht="12.95" customHeight="1" x14ac:dyDescent="0.15">
      <c r="A732" s="31"/>
      <c r="B732" s="31"/>
      <c r="C732" s="30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</row>
    <row r="733" spans="1:14" ht="12.95" customHeight="1" x14ac:dyDescent="0.15">
      <c r="A733" s="31"/>
      <c r="B733" s="31"/>
      <c r="C733" s="30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</row>
    <row r="734" spans="1:14" ht="12.95" customHeight="1" x14ac:dyDescent="0.15">
      <c r="A734" s="31"/>
      <c r="B734" s="31"/>
      <c r="C734" s="30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</row>
    <row r="735" spans="1:14" ht="12.95" customHeight="1" x14ac:dyDescent="0.15">
      <c r="A735" s="31"/>
      <c r="B735" s="31"/>
      <c r="C735" s="30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</row>
    <row r="736" spans="1:14" ht="12.95" customHeight="1" x14ac:dyDescent="0.15">
      <c r="A736" s="31"/>
      <c r="B736" s="31"/>
      <c r="C736" s="30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</row>
    <row r="737" spans="1:14" ht="12.95" customHeight="1" x14ac:dyDescent="0.15">
      <c r="A737" s="31"/>
      <c r="B737" s="31"/>
      <c r="C737" s="30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</row>
    <row r="738" spans="1:14" ht="12.95" customHeight="1" x14ac:dyDescent="0.15">
      <c r="A738" s="31"/>
      <c r="B738" s="31"/>
      <c r="C738" s="30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</row>
    <row r="739" spans="1:14" ht="12.95" customHeight="1" x14ac:dyDescent="0.15">
      <c r="A739" s="31"/>
      <c r="B739" s="31"/>
      <c r="C739" s="30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</row>
    <row r="740" spans="1:14" ht="12.95" customHeight="1" x14ac:dyDescent="0.15">
      <c r="A740" s="31"/>
      <c r="B740" s="31"/>
      <c r="C740" s="30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</row>
    <row r="741" spans="1:14" ht="12.95" customHeight="1" x14ac:dyDescent="0.15">
      <c r="A741" s="31"/>
      <c r="B741" s="31"/>
      <c r="C741" s="30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</row>
    <row r="742" spans="1:14" ht="12.95" customHeight="1" x14ac:dyDescent="0.15">
      <c r="A742" s="31"/>
      <c r="B742" s="31"/>
      <c r="C742" s="30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</row>
    <row r="743" spans="1:14" ht="12.95" customHeight="1" x14ac:dyDescent="0.15">
      <c r="A743" s="31"/>
      <c r="B743" s="31"/>
      <c r="C743" s="30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</row>
    <row r="744" spans="1:14" ht="12.95" customHeight="1" x14ac:dyDescent="0.15">
      <c r="A744" s="31"/>
      <c r="B744" s="31"/>
      <c r="C744" s="30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</row>
    <row r="745" spans="1:14" ht="12.95" customHeight="1" x14ac:dyDescent="0.15">
      <c r="A745" s="31"/>
      <c r="B745" s="31"/>
      <c r="C745" s="30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</row>
    <row r="746" spans="1:14" ht="12.95" customHeight="1" x14ac:dyDescent="0.15">
      <c r="A746" s="31"/>
      <c r="B746" s="31"/>
      <c r="C746" s="30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</row>
    <row r="747" spans="1:14" ht="12.95" customHeight="1" x14ac:dyDescent="0.15">
      <c r="A747" s="31"/>
      <c r="B747" s="31"/>
      <c r="C747" s="30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</row>
    <row r="748" spans="1:14" ht="12.95" customHeight="1" x14ac:dyDescent="0.15">
      <c r="A748" s="31"/>
      <c r="B748" s="31"/>
      <c r="C748" s="30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</row>
    <row r="749" spans="1:14" ht="12.95" customHeight="1" x14ac:dyDescent="0.15">
      <c r="A749" s="31"/>
      <c r="B749" s="31"/>
      <c r="C749" s="30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</row>
    <row r="750" spans="1:14" ht="12.95" customHeight="1" x14ac:dyDescent="0.15">
      <c r="A750" s="31"/>
      <c r="B750" s="31"/>
      <c r="C750" s="30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</row>
    <row r="751" spans="1:14" ht="12.95" customHeight="1" x14ac:dyDescent="0.15">
      <c r="A751" s="31"/>
      <c r="B751" s="31"/>
      <c r="C751" s="30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</row>
    <row r="752" spans="1:14" ht="12.95" customHeight="1" x14ac:dyDescent="0.15">
      <c r="A752" s="31"/>
      <c r="B752" s="31"/>
      <c r="C752" s="30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</row>
    <row r="753" spans="1:14" ht="12.95" customHeight="1" x14ac:dyDescent="0.15">
      <c r="A753" s="31"/>
      <c r="B753" s="31"/>
      <c r="C753" s="30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</row>
    <row r="754" spans="1:14" ht="12.95" customHeight="1" x14ac:dyDescent="0.15">
      <c r="A754" s="31"/>
      <c r="B754" s="31"/>
      <c r="C754" s="30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</row>
    <row r="755" spans="1:14" ht="12.95" customHeight="1" x14ac:dyDescent="0.15">
      <c r="A755" s="31"/>
      <c r="B755" s="31"/>
      <c r="C755" s="30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</row>
    <row r="756" spans="1:14" ht="12.95" customHeight="1" x14ac:dyDescent="0.15">
      <c r="A756" s="31"/>
      <c r="B756" s="31"/>
      <c r="C756" s="30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</row>
    <row r="757" spans="1:14" ht="12.95" customHeight="1" x14ac:dyDescent="0.15">
      <c r="A757" s="31"/>
      <c r="B757" s="31"/>
      <c r="C757" s="30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</row>
    <row r="758" spans="1:14" ht="12.95" customHeight="1" x14ac:dyDescent="0.15">
      <c r="A758" s="31"/>
      <c r="B758" s="31"/>
      <c r="C758" s="30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</row>
    <row r="759" spans="1:14" ht="12.95" customHeight="1" x14ac:dyDescent="0.15">
      <c r="A759" s="31"/>
      <c r="B759" s="31"/>
      <c r="C759" s="30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</row>
    <row r="760" spans="1:14" ht="12.95" customHeight="1" x14ac:dyDescent="0.15">
      <c r="A760" s="31"/>
      <c r="B760" s="31"/>
      <c r="C760" s="30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</row>
    <row r="761" spans="1:14" ht="12.95" customHeight="1" x14ac:dyDescent="0.15">
      <c r="A761" s="31"/>
      <c r="B761" s="31"/>
      <c r="C761" s="30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</row>
    <row r="762" spans="1:14" ht="12.95" customHeight="1" x14ac:dyDescent="0.15">
      <c r="A762" s="31"/>
      <c r="B762" s="31"/>
      <c r="C762" s="30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</row>
    <row r="763" spans="1:14" ht="12.95" customHeight="1" x14ac:dyDescent="0.15">
      <c r="A763" s="31"/>
      <c r="B763" s="31"/>
      <c r="C763" s="30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</row>
    <row r="764" spans="1:14" ht="12.95" customHeight="1" x14ac:dyDescent="0.15">
      <c r="A764" s="31"/>
      <c r="B764" s="31"/>
      <c r="C764" s="30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</row>
    <row r="765" spans="1:14" ht="12.95" customHeight="1" x14ac:dyDescent="0.15">
      <c r="A765" s="31"/>
      <c r="B765" s="31"/>
      <c r="C765" s="30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</row>
    <row r="766" spans="1:14" ht="12.95" customHeight="1" x14ac:dyDescent="0.15">
      <c r="A766" s="31"/>
      <c r="B766" s="31"/>
      <c r="C766" s="30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</row>
    <row r="767" spans="1:14" ht="12.95" customHeight="1" x14ac:dyDescent="0.15">
      <c r="A767" s="31"/>
      <c r="B767" s="31"/>
      <c r="C767" s="30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</row>
    <row r="768" spans="1:14" ht="12.95" customHeight="1" x14ac:dyDescent="0.15">
      <c r="A768" s="31"/>
      <c r="B768" s="31"/>
      <c r="C768" s="30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</row>
    <row r="769" spans="1:14" ht="12.95" customHeight="1" x14ac:dyDescent="0.15">
      <c r="A769" s="31"/>
      <c r="B769" s="31"/>
      <c r="C769" s="30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</row>
    <row r="770" spans="1:14" ht="12.95" customHeight="1" x14ac:dyDescent="0.15">
      <c r="A770" s="31"/>
      <c r="B770" s="31"/>
      <c r="C770" s="30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</row>
    <row r="771" spans="1:14" ht="12.95" customHeight="1" x14ac:dyDescent="0.15">
      <c r="A771" s="31"/>
      <c r="B771" s="31"/>
      <c r="C771" s="30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</row>
    <row r="772" spans="1:14" ht="12.95" customHeight="1" x14ac:dyDescent="0.15">
      <c r="A772" s="31"/>
      <c r="B772" s="31"/>
      <c r="C772" s="30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</row>
    <row r="773" spans="1:14" ht="12.95" customHeight="1" x14ac:dyDescent="0.15">
      <c r="A773" s="31"/>
      <c r="B773" s="31"/>
      <c r="C773" s="30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</row>
    <row r="774" spans="1:14" ht="12.95" customHeight="1" x14ac:dyDescent="0.15">
      <c r="A774" s="31"/>
      <c r="B774" s="31"/>
      <c r="C774" s="30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</row>
    <row r="775" spans="1:14" ht="12.95" customHeight="1" x14ac:dyDescent="0.15">
      <c r="A775" s="31"/>
      <c r="B775" s="31"/>
      <c r="C775" s="30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</row>
    <row r="776" spans="1:14" ht="12.95" customHeight="1" x14ac:dyDescent="0.15">
      <c r="A776" s="31"/>
      <c r="B776" s="31"/>
      <c r="C776" s="30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</row>
    <row r="777" spans="1:14" ht="12.95" customHeight="1" x14ac:dyDescent="0.15">
      <c r="A777" s="31"/>
      <c r="B777" s="31"/>
      <c r="C777" s="30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</row>
    <row r="778" spans="1:14" ht="12.95" customHeight="1" x14ac:dyDescent="0.15">
      <c r="A778" s="31"/>
      <c r="B778" s="31"/>
      <c r="C778" s="30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</row>
    <row r="779" spans="1:14" ht="12.95" customHeight="1" x14ac:dyDescent="0.15">
      <c r="A779" s="31"/>
      <c r="B779" s="31"/>
      <c r="C779" s="30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</row>
    <row r="780" spans="1:14" ht="12.95" customHeight="1" x14ac:dyDescent="0.15">
      <c r="A780" s="31"/>
      <c r="B780" s="31"/>
      <c r="C780" s="30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</row>
    <row r="781" spans="1:14" ht="12.95" customHeight="1" x14ac:dyDescent="0.15">
      <c r="A781" s="31"/>
      <c r="B781" s="31"/>
      <c r="C781" s="30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</row>
    <row r="782" spans="1:14" ht="12.95" customHeight="1" x14ac:dyDescent="0.15">
      <c r="A782" s="31"/>
      <c r="B782" s="31"/>
      <c r="C782" s="30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</row>
    <row r="783" spans="1:14" ht="12.95" customHeight="1" x14ac:dyDescent="0.15">
      <c r="A783" s="31"/>
      <c r="B783" s="31"/>
      <c r="C783" s="30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</row>
    <row r="784" spans="1:14" ht="12.95" customHeight="1" x14ac:dyDescent="0.15">
      <c r="A784" s="31"/>
      <c r="B784" s="31"/>
      <c r="C784" s="30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</row>
    <row r="785" spans="1:14" ht="12.95" customHeight="1" x14ac:dyDescent="0.15">
      <c r="A785" s="31"/>
      <c r="B785" s="31"/>
      <c r="C785" s="30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</row>
    <row r="786" spans="1:14" ht="12.95" customHeight="1" x14ac:dyDescent="0.15">
      <c r="A786" s="31"/>
      <c r="B786" s="31"/>
      <c r="C786" s="30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</row>
    <row r="787" spans="1:14" ht="12.95" customHeight="1" x14ac:dyDescent="0.15">
      <c r="A787" s="31"/>
      <c r="B787" s="31"/>
      <c r="C787" s="30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</row>
    <row r="788" spans="1:14" ht="12.95" customHeight="1" x14ac:dyDescent="0.15">
      <c r="A788" s="31"/>
      <c r="B788" s="31"/>
      <c r="C788" s="30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</row>
    <row r="789" spans="1:14" ht="12.95" customHeight="1" x14ac:dyDescent="0.15">
      <c r="A789" s="31"/>
      <c r="B789" s="31"/>
      <c r="C789" s="30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</row>
    <row r="790" spans="1:14" ht="12.95" customHeight="1" x14ac:dyDescent="0.15">
      <c r="A790" s="31"/>
      <c r="B790" s="31"/>
      <c r="C790" s="30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</row>
    <row r="791" spans="1:14" ht="12.95" customHeight="1" x14ac:dyDescent="0.15">
      <c r="A791" s="31"/>
      <c r="B791" s="31"/>
      <c r="C791" s="30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</row>
    <row r="792" spans="1:14" ht="12.95" customHeight="1" x14ac:dyDescent="0.15">
      <c r="A792" s="31"/>
      <c r="B792" s="31"/>
      <c r="C792" s="30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</row>
    <row r="793" spans="1:14" ht="12.95" customHeight="1" x14ac:dyDescent="0.15">
      <c r="A793" s="31"/>
      <c r="B793" s="31"/>
      <c r="C793" s="30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</row>
    <row r="794" spans="1:14" ht="12.95" customHeight="1" x14ac:dyDescent="0.15">
      <c r="A794" s="31"/>
      <c r="B794" s="31"/>
      <c r="C794" s="30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</row>
    <row r="795" spans="1:14" ht="12.95" customHeight="1" x14ac:dyDescent="0.15">
      <c r="A795" s="31"/>
      <c r="B795" s="31"/>
      <c r="C795" s="30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</row>
    <row r="796" spans="1:14" ht="12.95" customHeight="1" x14ac:dyDescent="0.15">
      <c r="A796" s="31"/>
      <c r="B796" s="31"/>
      <c r="C796" s="30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</row>
    <row r="797" spans="1:14" ht="12.95" customHeight="1" x14ac:dyDescent="0.15">
      <c r="A797" s="31"/>
      <c r="B797" s="31"/>
      <c r="C797" s="30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</row>
    <row r="798" spans="1:14" ht="12.95" customHeight="1" x14ac:dyDescent="0.15">
      <c r="A798" s="31"/>
      <c r="B798" s="31"/>
      <c r="C798" s="30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</row>
    <row r="799" spans="1:14" ht="12.95" customHeight="1" x14ac:dyDescent="0.15">
      <c r="A799" s="31"/>
      <c r="B799" s="31"/>
      <c r="C799" s="30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</row>
    <row r="800" spans="1:14" ht="12.95" customHeight="1" x14ac:dyDescent="0.15">
      <c r="A800" s="31"/>
      <c r="B800" s="31"/>
      <c r="C800" s="30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</row>
    <row r="801" spans="1:14" ht="12.95" customHeight="1" x14ac:dyDescent="0.15">
      <c r="A801" s="31"/>
      <c r="B801" s="31"/>
      <c r="C801" s="30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</row>
    <row r="802" spans="1:14" ht="12.95" customHeight="1" x14ac:dyDescent="0.15">
      <c r="A802" s="31"/>
      <c r="B802" s="31"/>
      <c r="C802" s="30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</row>
    <row r="803" spans="1:14" ht="12.95" customHeight="1" x14ac:dyDescent="0.15">
      <c r="A803" s="31"/>
      <c r="B803" s="31"/>
      <c r="C803" s="30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</row>
    <row r="804" spans="1:14" ht="12.95" customHeight="1" x14ac:dyDescent="0.15">
      <c r="A804" s="31"/>
      <c r="B804" s="31"/>
      <c r="C804" s="30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</row>
    <row r="805" spans="1:14" ht="12.95" customHeight="1" x14ac:dyDescent="0.15">
      <c r="A805" s="31"/>
      <c r="B805" s="31"/>
      <c r="C805" s="30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</row>
    <row r="806" spans="1:14" ht="12.95" customHeight="1" x14ac:dyDescent="0.15">
      <c r="A806" s="31"/>
      <c r="B806" s="31"/>
      <c r="C806" s="30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</row>
    <row r="807" spans="1:14" ht="12.95" customHeight="1" x14ac:dyDescent="0.15">
      <c r="A807" s="31"/>
      <c r="B807" s="31"/>
      <c r="C807" s="30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</row>
    <row r="808" spans="1:14" ht="12.95" customHeight="1" x14ac:dyDescent="0.15">
      <c r="A808" s="31"/>
      <c r="B808" s="31"/>
      <c r="C808" s="30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</row>
    <row r="809" spans="1:14" ht="12.95" customHeight="1" x14ac:dyDescent="0.15">
      <c r="A809" s="31"/>
      <c r="B809" s="31"/>
      <c r="C809" s="30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</row>
    <row r="810" spans="1:14" ht="12.95" customHeight="1" x14ac:dyDescent="0.15">
      <c r="A810" s="31"/>
      <c r="B810" s="31"/>
      <c r="C810" s="30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</row>
    <row r="811" spans="1:14" ht="12.95" customHeight="1" x14ac:dyDescent="0.15">
      <c r="A811" s="31"/>
      <c r="B811" s="31"/>
      <c r="C811" s="30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</row>
    <row r="812" spans="1:14" ht="12.95" customHeight="1" x14ac:dyDescent="0.15">
      <c r="A812" s="31"/>
      <c r="B812" s="31"/>
      <c r="C812" s="30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</row>
    <row r="813" spans="1:14" ht="12.95" customHeight="1" x14ac:dyDescent="0.15">
      <c r="A813" s="31"/>
      <c r="B813" s="31"/>
      <c r="C813" s="30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</row>
    <row r="814" spans="1:14" ht="12.95" customHeight="1" x14ac:dyDescent="0.15">
      <c r="A814" s="31"/>
      <c r="B814" s="31"/>
      <c r="C814" s="30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</row>
    <row r="815" spans="1:14" ht="12.95" customHeight="1" x14ac:dyDescent="0.15">
      <c r="A815" s="31"/>
      <c r="B815" s="31"/>
      <c r="C815" s="30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</row>
    <row r="816" spans="1:14" ht="12.95" customHeight="1" x14ac:dyDescent="0.15">
      <c r="A816" s="31"/>
      <c r="B816" s="31"/>
      <c r="C816" s="30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</row>
    <row r="817" spans="1:14" ht="12.95" customHeight="1" x14ac:dyDescent="0.15">
      <c r="A817" s="31"/>
      <c r="B817" s="31"/>
      <c r="C817" s="30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</row>
    <row r="818" spans="1:14" ht="12.95" customHeight="1" x14ac:dyDescent="0.15">
      <c r="A818" s="31"/>
      <c r="B818" s="31"/>
      <c r="C818" s="30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</row>
    <row r="819" spans="1:14" ht="12.95" customHeight="1" x14ac:dyDescent="0.15">
      <c r="A819" s="31"/>
      <c r="B819" s="31"/>
      <c r="C819" s="30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</row>
    <row r="820" spans="1:14" ht="12.95" customHeight="1" x14ac:dyDescent="0.15">
      <c r="A820" s="31"/>
      <c r="B820" s="31"/>
      <c r="C820" s="30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</row>
    <row r="821" spans="1:14" ht="12.95" customHeight="1" x14ac:dyDescent="0.15">
      <c r="A821" s="31"/>
      <c r="B821" s="31"/>
      <c r="C821" s="30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</row>
    <row r="822" spans="1:14" ht="12.95" customHeight="1" x14ac:dyDescent="0.15">
      <c r="A822" s="31"/>
      <c r="B822" s="31"/>
      <c r="C822" s="30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</row>
    <row r="823" spans="1:14" ht="12.95" customHeight="1" x14ac:dyDescent="0.15">
      <c r="A823" s="31"/>
      <c r="B823" s="31"/>
      <c r="C823" s="30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</row>
    <row r="824" spans="1:14" ht="12.95" customHeight="1" x14ac:dyDescent="0.15">
      <c r="A824" s="31"/>
      <c r="B824" s="31"/>
      <c r="C824" s="30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</row>
    <row r="825" spans="1:14" ht="12.95" customHeight="1" x14ac:dyDescent="0.15">
      <c r="A825" s="31"/>
      <c r="B825" s="31"/>
      <c r="C825" s="30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</row>
    <row r="826" spans="1:14" ht="12.95" customHeight="1" x14ac:dyDescent="0.15">
      <c r="A826" s="31"/>
      <c r="B826" s="31"/>
      <c r="C826" s="30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</row>
    <row r="827" spans="1:14" ht="12.95" customHeight="1" x14ac:dyDescent="0.15">
      <c r="A827" s="31"/>
      <c r="B827" s="31"/>
      <c r="C827" s="30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</row>
    <row r="828" spans="1:14" ht="12.95" customHeight="1" x14ac:dyDescent="0.15">
      <c r="A828" s="31"/>
      <c r="B828" s="31"/>
      <c r="C828" s="30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</row>
    <row r="829" spans="1:14" ht="12.95" customHeight="1" x14ac:dyDescent="0.15">
      <c r="A829" s="31"/>
      <c r="B829" s="31"/>
      <c r="C829" s="30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</row>
    <row r="830" spans="1:14" ht="12.95" customHeight="1" x14ac:dyDescent="0.15">
      <c r="A830" s="31"/>
      <c r="B830" s="31"/>
      <c r="C830" s="30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</row>
    <row r="831" spans="1:14" ht="12.95" customHeight="1" x14ac:dyDescent="0.15">
      <c r="A831" s="31"/>
      <c r="B831" s="31"/>
      <c r="C831" s="30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</row>
    <row r="832" spans="1:14" ht="12.95" customHeight="1" x14ac:dyDescent="0.15">
      <c r="A832" s="31"/>
      <c r="B832" s="31"/>
      <c r="C832" s="30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</row>
    <row r="833" spans="1:14" ht="12.95" customHeight="1" x14ac:dyDescent="0.15">
      <c r="A833" s="31"/>
      <c r="B833" s="31"/>
      <c r="C833" s="30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</row>
    <row r="834" spans="1:14" ht="12.95" customHeight="1" x14ac:dyDescent="0.15">
      <c r="A834" s="31"/>
      <c r="B834" s="31"/>
      <c r="C834" s="30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</row>
    <row r="835" spans="1:14" ht="12.95" customHeight="1" x14ac:dyDescent="0.15">
      <c r="A835" s="31"/>
      <c r="B835" s="31"/>
      <c r="C835" s="30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</row>
    <row r="836" spans="1:14" ht="12.95" customHeight="1" x14ac:dyDescent="0.15">
      <c r="A836" s="31"/>
      <c r="B836" s="31"/>
      <c r="C836" s="30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</row>
    <row r="837" spans="1:14" ht="12.95" customHeight="1" x14ac:dyDescent="0.15">
      <c r="A837" s="31"/>
      <c r="B837" s="31"/>
      <c r="C837" s="30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</row>
    <row r="838" spans="1:14" ht="12.95" customHeight="1" x14ac:dyDescent="0.15">
      <c r="A838" s="31"/>
      <c r="B838" s="31"/>
      <c r="C838" s="30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</row>
    <row r="839" spans="1:14" ht="12.95" customHeight="1" x14ac:dyDescent="0.15">
      <c r="A839" s="31"/>
      <c r="B839" s="31"/>
      <c r="C839" s="30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</row>
    <row r="840" spans="1:14" ht="12.95" customHeight="1" x14ac:dyDescent="0.15">
      <c r="A840" s="31"/>
      <c r="B840" s="31"/>
      <c r="C840" s="30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</row>
    <row r="841" spans="1:14" ht="12.95" customHeight="1" x14ac:dyDescent="0.15">
      <c r="A841" s="31"/>
      <c r="B841" s="31"/>
      <c r="C841" s="30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</row>
    <row r="842" spans="1:14" ht="12.95" customHeight="1" x14ac:dyDescent="0.15">
      <c r="A842" s="31"/>
      <c r="B842" s="31"/>
      <c r="C842" s="30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</row>
    <row r="843" spans="1:14" ht="12.95" customHeight="1" x14ac:dyDescent="0.15">
      <c r="A843" s="31"/>
      <c r="B843" s="31"/>
      <c r="C843" s="30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</row>
    <row r="844" spans="1:14" ht="12.95" customHeight="1" x14ac:dyDescent="0.15">
      <c r="A844" s="31"/>
      <c r="B844" s="31"/>
      <c r="C844" s="30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</row>
    <row r="845" spans="1:14" ht="12.95" customHeight="1" x14ac:dyDescent="0.15">
      <c r="A845" s="31"/>
      <c r="B845" s="31"/>
      <c r="C845" s="30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</row>
    <row r="846" spans="1:14" ht="12.95" customHeight="1" x14ac:dyDescent="0.15">
      <c r="A846" s="31"/>
      <c r="B846" s="31"/>
      <c r="C846" s="30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</row>
    <row r="847" spans="1:14" ht="12.95" customHeight="1" x14ac:dyDescent="0.15">
      <c r="A847" s="31"/>
      <c r="B847" s="31"/>
      <c r="C847" s="30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</row>
    <row r="848" spans="1:14" ht="12.95" customHeight="1" x14ac:dyDescent="0.15">
      <c r="A848" s="31"/>
      <c r="B848" s="31"/>
      <c r="C848" s="30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</row>
    <row r="849" spans="1:14" ht="12.95" customHeight="1" x14ac:dyDescent="0.15">
      <c r="A849" s="31"/>
      <c r="B849" s="31"/>
      <c r="C849" s="30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</row>
    <row r="850" spans="1:14" ht="12.95" customHeight="1" x14ac:dyDescent="0.15">
      <c r="A850" s="31"/>
      <c r="B850" s="31"/>
      <c r="C850" s="30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</row>
    <row r="851" spans="1:14" ht="12.95" customHeight="1" x14ac:dyDescent="0.15">
      <c r="A851" s="31"/>
      <c r="B851" s="31"/>
      <c r="C851" s="30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</row>
    <row r="852" spans="1:14" ht="12.95" customHeight="1" x14ac:dyDescent="0.15">
      <c r="A852" s="31"/>
      <c r="B852" s="31"/>
      <c r="C852" s="30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</row>
    <row r="853" spans="1:14" ht="12.95" customHeight="1" x14ac:dyDescent="0.15">
      <c r="A853" s="31"/>
      <c r="B853" s="31"/>
      <c r="C853" s="30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</row>
    <row r="854" spans="1:14" ht="12.95" customHeight="1" x14ac:dyDescent="0.15">
      <c r="A854" s="31"/>
      <c r="B854" s="31"/>
      <c r="C854" s="30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</row>
    <row r="855" spans="1:14" ht="12.95" customHeight="1" x14ac:dyDescent="0.15">
      <c r="A855" s="31"/>
      <c r="B855" s="31"/>
      <c r="C855" s="30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</row>
    <row r="856" spans="1:14" ht="12.95" customHeight="1" x14ac:dyDescent="0.15">
      <c r="A856" s="31"/>
      <c r="B856" s="31"/>
      <c r="C856" s="30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</row>
    <row r="857" spans="1:14" ht="12.95" customHeight="1" x14ac:dyDescent="0.15">
      <c r="A857" s="31"/>
      <c r="B857" s="31"/>
      <c r="C857" s="30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</row>
    <row r="858" spans="1:14" ht="12.95" customHeight="1" x14ac:dyDescent="0.15">
      <c r="A858" s="31"/>
      <c r="B858" s="31"/>
      <c r="C858" s="30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</row>
    <row r="859" spans="1:14" ht="12.95" customHeight="1" x14ac:dyDescent="0.15">
      <c r="A859" s="31"/>
      <c r="B859" s="31"/>
      <c r="C859" s="30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</row>
    <row r="860" spans="1:14" ht="12.95" customHeight="1" x14ac:dyDescent="0.15">
      <c r="A860" s="31"/>
      <c r="B860" s="31"/>
      <c r="C860" s="30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</row>
    <row r="861" spans="1:14" ht="12.95" customHeight="1" x14ac:dyDescent="0.15">
      <c r="A861" s="31"/>
      <c r="B861" s="31"/>
      <c r="C861" s="30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</row>
    <row r="862" spans="1:14" ht="12.95" customHeight="1" x14ac:dyDescent="0.15">
      <c r="A862" s="31"/>
      <c r="B862" s="31"/>
      <c r="C862" s="30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</row>
    <row r="863" spans="1:14" ht="12.95" customHeight="1" x14ac:dyDescent="0.15">
      <c r="A863" s="31"/>
      <c r="B863" s="31"/>
      <c r="C863" s="30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</row>
    <row r="864" spans="1:14" ht="12.95" customHeight="1" x14ac:dyDescent="0.15">
      <c r="A864" s="31"/>
      <c r="B864" s="31"/>
      <c r="C864" s="30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</row>
    <row r="865" spans="1:14" ht="12.95" customHeight="1" x14ac:dyDescent="0.15">
      <c r="A865" s="31"/>
      <c r="B865" s="31"/>
      <c r="C865" s="30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</row>
    <row r="866" spans="1:14" ht="12.95" customHeight="1" x14ac:dyDescent="0.15">
      <c r="A866" s="31"/>
      <c r="B866" s="31"/>
      <c r="C866" s="30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</row>
    <row r="867" spans="1:14" ht="12.95" customHeight="1" x14ac:dyDescent="0.15">
      <c r="A867" s="31"/>
      <c r="B867" s="31"/>
      <c r="C867" s="30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</row>
    <row r="868" spans="1:14" ht="12.95" customHeight="1" x14ac:dyDescent="0.15">
      <c r="A868" s="31"/>
      <c r="B868" s="31"/>
      <c r="C868" s="30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</row>
    <row r="869" spans="1:14" ht="12.95" customHeight="1" x14ac:dyDescent="0.15">
      <c r="A869" s="31"/>
      <c r="B869" s="31"/>
      <c r="C869" s="30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</row>
    <row r="870" spans="1:14" ht="12.95" customHeight="1" x14ac:dyDescent="0.15">
      <c r="A870" s="31"/>
      <c r="B870" s="31"/>
      <c r="C870" s="30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</row>
    <row r="871" spans="1:14" ht="12.95" customHeight="1" x14ac:dyDescent="0.15">
      <c r="A871" s="31"/>
      <c r="B871" s="31"/>
      <c r="C871" s="30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</row>
    <row r="872" spans="1:14" ht="12.95" customHeight="1" x14ac:dyDescent="0.15">
      <c r="A872" s="31"/>
      <c r="B872" s="31"/>
      <c r="C872" s="30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</row>
    <row r="873" spans="1:14" ht="12.95" customHeight="1" x14ac:dyDescent="0.15">
      <c r="A873" s="31"/>
      <c r="B873" s="31"/>
      <c r="C873" s="30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</row>
    <row r="874" spans="1:14" ht="12.95" customHeight="1" x14ac:dyDescent="0.15">
      <c r="A874" s="31"/>
      <c r="B874" s="31"/>
      <c r="C874" s="30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</row>
    <row r="875" spans="1:14" ht="12.95" customHeight="1" x14ac:dyDescent="0.15">
      <c r="A875" s="31"/>
      <c r="B875" s="31"/>
      <c r="C875" s="30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</row>
    <row r="876" spans="1:14" ht="12.95" customHeight="1" x14ac:dyDescent="0.15">
      <c r="A876" s="31"/>
      <c r="B876" s="31"/>
      <c r="C876" s="30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</row>
    <row r="877" spans="1:14" ht="12.95" customHeight="1" x14ac:dyDescent="0.15">
      <c r="A877" s="31"/>
      <c r="B877" s="31"/>
      <c r="C877" s="30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</row>
    <row r="878" spans="1:14" ht="12.95" customHeight="1" x14ac:dyDescent="0.15">
      <c r="A878" s="31"/>
      <c r="B878" s="31"/>
      <c r="C878" s="30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</row>
    <row r="879" spans="1:14" ht="12.95" customHeight="1" x14ac:dyDescent="0.15">
      <c r="A879" s="31"/>
      <c r="B879" s="31"/>
      <c r="C879" s="30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</row>
    <row r="880" spans="1:14" ht="12.95" customHeight="1" x14ac:dyDescent="0.15">
      <c r="A880" s="31"/>
      <c r="B880" s="31"/>
      <c r="C880" s="30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</row>
    <row r="881" spans="1:14" ht="12.95" customHeight="1" x14ac:dyDescent="0.15">
      <c r="A881" s="31"/>
      <c r="B881" s="31"/>
      <c r="C881" s="30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</row>
    <row r="882" spans="1:14" ht="12.95" customHeight="1" x14ac:dyDescent="0.15">
      <c r="A882" s="31"/>
      <c r="B882" s="31"/>
      <c r="C882" s="30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</row>
    <row r="883" spans="1:14" ht="12.95" customHeight="1" x14ac:dyDescent="0.15">
      <c r="A883" s="31"/>
      <c r="B883" s="31"/>
      <c r="C883" s="30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</row>
    <row r="884" spans="1:14" ht="12.95" customHeight="1" x14ac:dyDescent="0.15">
      <c r="A884" s="31"/>
      <c r="B884" s="31"/>
      <c r="C884" s="30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</row>
    <row r="885" spans="1:14" ht="12.95" customHeight="1" x14ac:dyDescent="0.15">
      <c r="A885" s="31"/>
      <c r="B885" s="31"/>
      <c r="C885" s="30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</row>
    <row r="886" spans="1:14" ht="12.95" customHeight="1" x14ac:dyDescent="0.15">
      <c r="A886" s="31"/>
      <c r="B886" s="31"/>
      <c r="C886" s="30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</row>
    <row r="887" spans="1:14" ht="12.95" customHeight="1" x14ac:dyDescent="0.15">
      <c r="A887" s="31"/>
      <c r="B887" s="31"/>
      <c r="C887" s="30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</row>
    <row r="888" spans="1:14" ht="12.95" customHeight="1" x14ac:dyDescent="0.15">
      <c r="A888" s="31"/>
      <c r="B888" s="31"/>
      <c r="C888" s="30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</row>
    <row r="889" spans="1:14" ht="12.95" customHeight="1" x14ac:dyDescent="0.15">
      <c r="A889" s="31"/>
      <c r="B889" s="31"/>
      <c r="C889" s="30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</row>
    <row r="890" spans="1:14" ht="12.95" customHeight="1" x14ac:dyDescent="0.15">
      <c r="A890" s="31"/>
      <c r="B890" s="31"/>
      <c r="C890" s="30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</row>
    <row r="891" spans="1:14" ht="12.95" customHeight="1" x14ac:dyDescent="0.15">
      <c r="A891" s="31"/>
      <c r="B891" s="31"/>
      <c r="C891" s="30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</row>
    <row r="892" spans="1:14" ht="12.95" customHeight="1" x14ac:dyDescent="0.15">
      <c r="A892" s="31"/>
      <c r="B892" s="31"/>
      <c r="C892" s="30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</row>
    <row r="893" spans="1:14" ht="12.95" customHeight="1" x14ac:dyDescent="0.15">
      <c r="A893" s="31"/>
      <c r="B893" s="31"/>
      <c r="C893" s="30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</row>
    <row r="894" spans="1:14" ht="12.95" customHeight="1" x14ac:dyDescent="0.15">
      <c r="A894" s="31"/>
      <c r="B894" s="31"/>
      <c r="C894" s="30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</row>
    <row r="895" spans="1:14" ht="12.95" customHeight="1" x14ac:dyDescent="0.15">
      <c r="A895" s="31"/>
      <c r="B895" s="31"/>
      <c r="C895" s="30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</row>
    <row r="896" spans="1:14" ht="12.95" customHeight="1" x14ac:dyDescent="0.15">
      <c r="A896" s="31"/>
      <c r="B896" s="31"/>
      <c r="C896" s="30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</row>
    <row r="897" spans="1:14" ht="12.95" customHeight="1" x14ac:dyDescent="0.15">
      <c r="A897" s="31"/>
      <c r="B897" s="31"/>
      <c r="C897" s="30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</row>
    <row r="898" spans="1:14" ht="12.95" customHeight="1" x14ac:dyDescent="0.15">
      <c r="A898" s="31"/>
      <c r="B898" s="31"/>
      <c r="C898" s="30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</row>
    <row r="899" spans="1:14" ht="12.95" customHeight="1" x14ac:dyDescent="0.15">
      <c r="A899" s="31"/>
      <c r="B899" s="31"/>
      <c r="C899" s="30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</row>
    <row r="900" spans="1:14" ht="12.95" customHeight="1" x14ac:dyDescent="0.15">
      <c r="A900" s="31"/>
      <c r="B900" s="31"/>
      <c r="C900" s="30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</row>
    <row r="901" spans="1:14" ht="12.95" customHeight="1" x14ac:dyDescent="0.15">
      <c r="A901" s="31"/>
      <c r="B901" s="31"/>
      <c r="C901" s="30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</row>
    <row r="902" spans="1:14" ht="12.95" customHeight="1" x14ac:dyDescent="0.15">
      <c r="A902" s="31"/>
      <c r="B902" s="31"/>
      <c r="C902" s="30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</row>
    <row r="903" spans="1:14" ht="12.95" customHeight="1" x14ac:dyDescent="0.15">
      <c r="A903" s="31"/>
      <c r="B903" s="31"/>
      <c r="C903" s="30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</row>
    <row r="904" spans="1:14" ht="12.95" customHeight="1" x14ac:dyDescent="0.15">
      <c r="A904" s="31"/>
      <c r="B904" s="31"/>
      <c r="C904" s="30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</row>
    <row r="905" spans="1:14" ht="12.95" customHeight="1" x14ac:dyDescent="0.15">
      <c r="A905" s="31"/>
      <c r="B905" s="31"/>
      <c r="C905" s="30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</row>
    <row r="906" spans="1:14" ht="12.95" customHeight="1" x14ac:dyDescent="0.15">
      <c r="A906" s="31"/>
      <c r="B906" s="31"/>
      <c r="C906" s="30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</row>
    <row r="907" spans="1:14" ht="12.95" customHeight="1" x14ac:dyDescent="0.15">
      <c r="A907" s="31"/>
      <c r="B907" s="31"/>
      <c r="C907" s="30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</row>
    <row r="908" spans="1:14" ht="12.95" customHeight="1" x14ac:dyDescent="0.15">
      <c r="A908" s="31"/>
      <c r="B908" s="31"/>
      <c r="C908" s="30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</row>
    <row r="909" spans="1:14" ht="12.95" customHeight="1" x14ac:dyDescent="0.15">
      <c r="A909" s="31"/>
      <c r="B909" s="31"/>
      <c r="C909" s="30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</row>
    <row r="910" spans="1:14" ht="12.95" customHeight="1" x14ac:dyDescent="0.15">
      <c r="A910" s="31"/>
      <c r="B910" s="31"/>
      <c r="C910" s="30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</row>
    <row r="911" spans="1:14" ht="12.95" customHeight="1" x14ac:dyDescent="0.15">
      <c r="A911" s="31"/>
      <c r="B911" s="31"/>
      <c r="C911" s="30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</row>
    <row r="912" spans="1:14" ht="12.95" customHeight="1" x14ac:dyDescent="0.15">
      <c r="A912" s="31"/>
      <c r="B912" s="31"/>
      <c r="C912" s="30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</row>
    <row r="913" spans="1:14" ht="12.95" customHeight="1" x14ac:dyDescent="0.15">
      <c r="A913" s="31"/>
      <c r="B913" s="31"/>
      <c r="C913" s="30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</row>
    <row r="914" spans="1:14" ht="12.95" customHeight="1" x14ac:dyDescent="0.15">
      <c r="A914" s="31"/>
      <c r="B914" s="31"/>
      <c r="C914" s="30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</row>
    <row r="915" spans="1:14" ht="12.95" customHeight="1" x14ac:dyDescent="0.15">
      <c r="A915" s="31"/>
      <c r="B915" s="31"/>
      <c r="C915" s="30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</row>
    <row r="916" spans="1:14" ht="12.95" customHeight="1" x14ac:dyDescent="0.15">
      <c r="A916" s="31"/>
      <c r="B916" s="31"/>
      <c r="C916" s="30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</row>
    <row r="917" spans="1:14" ht="12.95" customHeight="1" x14ac:dyDescent="0.15">
      <c r="A917" s="31"/>
      <c r="B917" s="31"/>
      <c r="C917" s="30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</row>
    <row r="918" spans="1:14" ht="12.95" customHeight="1" x14ac:dyDescent="0.15">
      <c r="A918" s="31"/>
      <c r="B918" s="31"/>
      <c r="C918" s="30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</row>
    <row r="919" spans="1:14" ht="12.95" customHeight="1" x14ac:dyDescent="0.15">
      <c r="A919" s="31"/>
      <c r="B919" s="31"/>
      <c r="C919" s="30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</row>
    <row r="920" spans="1:14" ht="12.95" customHeight="1" x14ac:dyDescent="0.15">
      <c r="A920" s="31"/>
      <c r="B920" s="31"/>
      <c r="C920" s="30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</row>
    <row r="921" spans="1:14" ht="12.95" customHeight="1" x14ac:dyDescent="0.15">
      <c r="A921" s="31"/>
      <c r="B921" s="31"/>
      <c r="C921" s="30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</row>
    <row r="922" spans="1:14" ht="12.95" customHeight="1" x14ac:dyDescent="0.15">
      <c r="A922" s="31"/>
      <c r="B922" s="31"/>
      <c r="C922" s="30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</row>
    <row r="923" spans="1:14" ht="12.95" customHeight="1" x14ac:dyDescent="0.15">
      <c r="A923" s="31"/>
      <c r="B923" s="31"/>
      <c r="C923" s="30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</row>
    <row r="924" spans="1:14" ht="12.95" customHeight="1" x14ac:dyDescent="0.15">
      <c r="A924" s="31"/>
      <c r="B924" s="31"/>
      <c r="C924" s="30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</row>
    <row r="925" spans="1:14" ht="12.95" customHeight="1" x14ac:dyDescent="0.15">
      <c r="A925" s="31"/>
      <c r="B925" s="31"/>
      <c r="C925" s="30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</row>
    <row r="926" spans="1:14" ht="12.95" customHeight="1" x14ac:dyDescent="0.15">
      <c r="A926" s="31"/>
      <c r="B926" s="31"/>
      <c r="C926" s="30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</row>
    <row r="927" spans="1:14" ht="12.95" customHeight="1" x14ac:dyDescent="0.15">
      <c r="A927" s="31"/>
      <c r="B927" s="31"/>
      <c r="C927" s="30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</row>
    <row r="928" spans="1:14" ht="12.95" customHeight="1" x14ac:dyDescent="0.15">
      <c r="A928" s="31"/>
      <c r="B928" s="31"/>
      <c r="C928" s="30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</row>
    <row r="929" spans="1:14" ht="12.95" customHeight="1" x14ac:dyDescent="0.15">
      <c r="A929" s="31"/>
      <c r="B929" s="31"/>
      <c r="C929" s="30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</row>
    <row r="930" spans="1:14" ht="12.95" customHeight="1" x14ac:dyDescent="0.15">
      <c r="A930" s="31"/>
      <c r="B930" s="31"/>
      <c r="C930" s="30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</row>
    <row r="931" spans="1:14" ht="12.95" customHeight="1" x14ac:dyDescent="0.15">
      <c r="A931" s="31"/>
      <c r="B931" s="31"/>
      <c r="C931" s="30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</row>
    <row r="932" spans="1:14" ht="12.95" customHeight="1" x14ac:dyDescent="0.15">
      <c r="A932" s="31"/>
      <c r="B932" s="31"/>
      <c r="C932" s="30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</row>
    <row r="933" spans="1:14" ht="12.95" customHeight="1" x14ac:dyDescent="0.15">
      <c r="A933" s="31"/>
      <c r="B933" s="31"/>
      <c r="C933" s="30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</row>
    <row r="934" spans="1:14" ht="12.95" customHeight="1" x14ac:dyDescent="0.15">
      <c r="A934" s="31"/>
      <c r="B934" s="31"/>
      <c r="C934" s="30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</row>
    <row r="935" spans="1:14" ht="12.95" customHeight="1" x14ac:dyDescent="0.15">
      <c r="A935" s="31"/>
      <c r="B935" s="31"/>
      <c r="C935" s="30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</row>
    <row r="936" spans="1:14" ht="12.95" customHeight="1" x14ac:dyDescent="0.15">
      <c r="A936" s="31"/>
      <c r="B936" s="31"/>
      <c r="C936" s="30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</row>
    <row r="937" spans="1:14" ht="12.95" customHeight="1" x14ac:dyDescent="0.15">
      <c r="A937" s="31"/>
      <c r="B937" s="31"/>
      <c r="C937" s="30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</row>
    <row r="938" spans="1:14" ht="12.95" customHeight="1" x14ac:dyDescent="0.15">
      <c r="A938" s="31"/>
      <c r="B938" s="31"/>
      <c r="C938" s="30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</row>
    <row r="939" spans="1:14" ht="12.95" customHeight="1" x14ac:dyDescent="0.15">
      <c r="A939" s="31"/>
      <c r="B939" s="31"/>
      <c r="C939" s="30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</row>
    <row r="940" spans="1:14" ht="12.95" customHeight="1" x14ac:dyDescent="0.15">
      <c r="A940" s="31"/>
      <c r="B940" s="31"/>
      <c r="C940" s="30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</row>
    <row r="941" spans="1:14" ht="12.95" customHeight="1" x14ac:dyDescent="0.15">
      <c r="A941" s="31"/>
      <c r="B941" s="31"/>
      <c r="C941" s="30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</row>
    <row r="942" spans="1:14" ht="12.95" customHeight="1" x14ac:dyDescent="0.15">
      <c r="A942" s="31"/>
      <c r="B942" s="31"/>
      <c r="C942" s="30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</row>
    <row r="943" spans="1:14" ht="12.95" customHeight="1" x14ac:dyDescent="0.15">
      <c r="A943" s="31"/>
      <c r="B943" s="31"/>
      <c r="C943" s="30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</row>
    <row r="944" spans="1:14" ht="12.95" customHeight="1" x14ac:dyDescent="0.15">
      <c r="A944" s="31"/>
      <c r="B944" s="31"/>
      <c r="C944" s="30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</row>
    <row r="945" spans="1:14" ht="12.95" customHeight="1" x14ac:dyDescent="0.15">
      <c r="A945" s="31"/>
      <c r="B945" s="31"/>
      <c r="C945" s="30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</row>
    <row r="946" spans="1:14" ht="12.95" customHeight="1" x14ac:dyDescent="0.15">
      <c r="A946" s="31"/>
      <c r="B946" s="31"/>
      <c r="C946" s="30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</row>
    <row r="947" spans="1:14" ht="12.95" customHeight="1" x14ac:dyDescent="0.15">
      <c r="A947" s="31"/>
      <c r="B947" s="31"/>
      <c r="C947" s="30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</row>
    <row r="948" spans="1:14" ht="12.95" customHeight="1" x14ac:dyDescent="0.15">
      <c r="A948" s="31"/>
      <c r="B948" s="31"/>
      <c r="C948" s="30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</row>
    <row r="949" spans="1:14" ht="12.95" customHeight="1" x14ac:dyDescent="0.15">
      <c r="A949" s="31"/>
      <c r="B949" s="31"/>
      <c r="C949" s="30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</row>
    <row r="950" spans="1:14" ht="12.95" customHeight="1" x14ac:dyDescent="0.15">
      <c r="A950" s="31"/>
      <c r="B950" s="31"/>
      <c r="C950" s="30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</row>
    <row r="951" spans="1:14" ht="12.95" customHeight="1" x14ac:dyDescent="0.15">
      <c r="A951" s="31"/>
      <c r="B951" s="31"/>
      <c r="C951" s="30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</row>
    <row r="952" spans="1:14" ht="12.95" customHeight="1" x14ac:dyDescent="0.15">
      <c r="A952" s="31"/>
      <c r="B952" s="31"/>
      <c r="C952" s="30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</row>
    <row r="953" spans="1:14" ht="12.95" customHeight="1" x14ac:dyDescent="0.15">
      <c r="A953" s="31"/>
      <c r="B953" s="31"/>
      <c r="C953" s="30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</row>
    <row r="954" spans="1:14" ht="12.95" customHeight="1" x14ac:dyDescent="0.15">
      <c r="A954" s="31"/>
      <c r="B954" s="31"/>
      <c r="C954" s="30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</row>
    <row r="955" spans="1:14" ht="12.95" customHeight="1" x14ac:dyDescent="0.15">
      <c r="A955" s="31"/>
      <c r="B955" s="31"/>
      <c r="C955" s="30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</row>
    <row r="956" spans="1:14" ht="12.95" customHeight="1" x14ac:dyDescent="0.15">
      <c r="A956" s="31"/>
      <c r="B956" s="31"/>
      <c r="C956" s="30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</row>
    <row r="957" spans="1:14" ht="12.95" customHeight="1" x14ac:dyDescent="0.15">
      <c r="A957" s="31"/>
      <c r="B957" s="31"/>
      <c r="C957" s="30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</row>
    <row r="958" spans="1:14" ht="12.95" customHeight="1" x14ac:dyDescent="0.15">
      <c r="A958" s="31"/>
      <c r="B958" s="31"/>
      <c r="C958" s="30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</row>
    <row r="959" spans="1:14" ht="12.95" customHeight="1" x14ac:dyDescent="0.15">
      <c r="A959" s="31"/>
      <c r="B959" s="31"/>
      <c r="C959" s="30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</row>
    <row r="960" spans="1:14" ht="12.95" customHeight="1" x14ac:dyDescent="0.15">
      <c r="A960" s="31"/>
      <c r="B960" s="31"/>
      <c r="C960" s="30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</row>
    <row r="961" spans="1:14" ht="12.95" customHeight="1" x14ac:dyDescent="0.15">
      <c r="A961" s="31"/>
      <c r="B961" s="31"/>
      <c r="C961" s="30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</row>
    <row r="962" spans="1:14" ht="12.95" customHeight="1" x14ac:dyDescent="0.15">
      <c r="A962" s="31"/>
      <c r="B962" s="31"/>
      <c r="C962" s="30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</row>
    <row r="963" spans="1:14" ht="12.95" customHeight="1" x14ac:dyDescent="0.15">
      <c r="A963" s="31"/>
      <c r="B963" s="31"/>
      <c r="C963" s="30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</row>
    <row r="964" spans="1:14" ht="12.95" customHeight="1" x14ac:dyDescent="0.15">
      <c r="A964" s="31"/>
      <c r="B964" s="31"/>
      <c r="C964" s="30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</row>
    <row r="965" spans="1:14" ht="12.95" customHeight="1" x14ac:dyDescent="0.15">
      <c r="A965" s="31"/>
      <c r="B965" s="31"/>
      <c r="C965" s="30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</row>
    <row r="966" spans="1:14" ht="12.95" customHeight="1" x14ac:dyDescent="0.15">
      <c r="A966" s="31"/>
      <c r="B966" s="31"/>
      <c r="C966" s="30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</row>
    <row r="967" spans="1:14" ht="12.95" customHeight="1" x14ac:dyDescent="0.15">
      <c r="A967" s="31"/>
      <c r="B967" s="31"/>
      <c r="C967" s="30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</row>
    <row r="968" spans="1:14" ht="12.95" customHeight="1" x14ac:dyDescent="0.15">
      <c r="A968" s="31"/>
      <c r="B968" s="31"/>
      <c r="C968" s="30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</row>
    <row r="969" spans="1:14" ht="12.95" customHeight="1" x14ac:dyDescent="0.15">
      <c r="A969" s="31"/>
      <c r="B969" s="31"/>
      <c r="C969" s="30"/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1"/>
    </row>
    <row r="970" spans="1:14" ht="12.95" customHeight="1" x14ac:dyDescent="0.15">
      <c r="A970" s="31"/>
      <c r="B970" s="31"/>
      <c r="C970" s="30"/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</row>
    <row r="971" spans="1:14" ht="12.95" customHeight="1" x14ac:dyDescent="0.15">
      <c r="A971" s="31"/>
      <c r="B971" s="31"/>
      <c r="C971" s="30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</row>
    <row r="972" spans="1:14" ht="12.95" customHeight="1" x14ac:dyDescent="0.15">
      <c r="A972" s="31"/>
      <c r="B972" s="31"/>
      <c r="C972" s="30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</row>
    <row r="973" spans="1:14" ht="12.95" customHeight="1" x14ac:dyDescent="0.15">
      <c r="A973" s="31"/>
      <c r="B973" s="31"/>
      <c r="C973" s="30"/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1"/>
    </row>
    <row r="974" spans="1:14" ht="12.95" customHeight="1" x14ac:dyDescent="0.15">
      <c r="A974" s="31"/>
      <c r="B974" s="31"/>
      <c r="C974" s="30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</row>
    <row r="975" spans="1:14" ht="12.95" customHeight="1" x14ac:dyDescent="0.15">
      <c r="A975" s="31"/>
      <c r="B975" s="31"/>
      <c r="C975" s="30"/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</row>
    <row r="976" spans="1:14" ht="12.95" customHeight="1" x14ac:dyDescent="0.15">
      <c r="A976" s="31"/>
      <c r="B976" s="31"/>
      <c r="C976" s="30"/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</row>
    <row r="977" spans="1:14" ht="12.95" customHeight="1" x14ac:dyDescent="0.15">
      <c r="A977" s="31"/>
      <c r="B977" s="31"/>
      <c r="C977" s="30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</row>
    <row r="978" spans="1:14" ht="12.95" customHeight="1" x14ac:dyDescent="0.15">
      <c r="A978" s="31"/>
      <c r="B978" s="31"/>
      <c r="C978" s="30"/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1"/>
    </row>
    <row r="979" spans="1:14" ht="12.95" customHeight="1" x14ac:dyDescent="0.15">
      <c r="A979" s="31"/>
      <c r="B979" s="31"/>
      <c r="C979" s="30"/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1"/>
    </row>
    <row r="980" spans="1:14" ht="12.95" customHeight="1" x14ac:dyDescent="0.15">
      <c r="A980" s="31"/>
      <c r="B980" s="31"/>
      <c r="C980" s="30"/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1"/>
    </row>
    <row r="981" spans="1:14" ht="12.95" customHeight="1" x14ac:dyDescent="0.15">
      <c r="A981" s="31"/>
      <c r="B981" s="31"/>
      <c r="C981" s="30"/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</row>
    <row r="982" spans="1:14" ht="12.95" customHeight="1" x14ac:dyDescent="0.15">
      <c r="A982" s="31"/>
      <c r="B982" s="31"/>
      <c r="C982" s="30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</row>
    <row r="983" spans="1:14" ht="12.95" customHeight="1" x14ac:dyDescent="0.15">
      <c r="A983" s="31"/>
      <c r="B983" s="31"/>
      <c r="C983" s="30"/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1"/>
    </row>
    <row r="984" spans="1:14" ht="12.95" customHeight="1" x14ac:dyDescent="0.15">
      <c r="A984" s="31"/>
      <c r="B984" s="31"/>
      <c r="C984" s="30"/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</row>
    <row r="985" spans="1:14" ht="12.95" customHeight="1" x14ac:dyDescent="0.15">
      <c r="A985" s="31"/>
      <c r="B985" s="31"/>
      <c r="C985" s="30"/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1"/>
    </row>
    <row r="986" spans="1:14" ht="12.95" customHeight="1" x14ac:dyDescent="0.15">
      <c r="A986" s="31"/>
      <c r="B986" s="31"/>
      <c r="C986" s="30"/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</row>
    <row r="987" spans="1:14" ht="12.95" customHeight="1" x14ac:dyDescent="0.15">
      <c r="A987" s="31"/>
      <c r="B987" s="31"/>
      <c r="C987" s="30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</row>
    <row r="988" spans="1:14" ht="12.95" customHeight="1" x14ac:dyDescent="0.15">
      <c r="A988" s="31"/>
      <c r="B988" s="31"/>
      <c r="C988" s="30"/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1"/>
    </row>
    <row r="989" spans="1:14" ht="12.95" customHeight="1" x14ac:dyDescent="0.15">
      <c r="A989" s="31"/>
      <c r="B989" s="31"/>
      <c r="C989" s="30"/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</row>
    <row r="990" spans="1:14" ht="12.95" customHeight="1" x14ac:dyDescent="0.15">
      <c r="A990" s="31"/>
      <c r="B990" s="31"/>
      <c r="C990" s="30"/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1"/>
    </row>
    <row r="991" spans="1:14" ht="12.95" customHeight="1" x14ac:dyDescent="0.15">
      <c r="A991" s="31"/>
      <c r="B991" s="31"/>
      <c r="C991" s="30"/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1"/>
    </row>
    <row r="992" spans="1:14" ht="12.95" customHeight="1" x14ac:dyDescent="0.15">
      <c r="A992" s="31"/>
      <c r="B992" s="31"/>
      <c r="C992" s="30"/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31"/>
    </row>
    <row r="993" spans="1:14" ht="12.95" customHeight="1" x14ac:dyDescent="0.15">
      <c r="A993" s="31"/>
      <c r="B993" s="31"/>
      <c r="C993" s="30"/>
      <c r="D993" s="31"/>
      <c r="E993" s="31"/>
      <c r="F993" s="31"/>
      <c r="G993" s="31"/>
      <c r="H993" s="31"/>
      <c r="I993" s="31"/>
      <c r="J993" s="31"/>
      <c r="K993" s="31"/>
      <c r="L993" s="31"/>
      <c r="M993" s="31"/>
      <c r="N993" s="31"/>
    </row>
    <row r="994" spans="1:14" ht="12.95" customHeight="1" x14ac:dyDescent="0.15">
      <c r="A994" s="31"/>
      <c r="B994" s="31"/>
      <c r="C994" s="30"/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1"/>
    </row>
    <row r="995" spans="1:14" ht="12.95" customHeight="1" x14ac:dyDescent="0.15">
      <c r="A995" s="31"/>
      <c r="B995" s="31"/>
      <c r="C995" s="30"/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</row>
    <row r="996" spans="1:14" ht="12.95" customHeight="1" x14ac:dyDescent="0.15">
      <c r="A996" s="31"/>
      <c r="B996" s="31"/>
      <c r="C996" s="30"/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1"/>
    </row>
    <row r="997" spans="1:14" ht="12.95" customHeight="1" x14ac:dyDescent="0.15">
      <c r="A997" s="31"/>
      <c r="B997" s="31"/>
      <c r="C997" s="30"/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31"/>
    </row>
    <row r="998" spans="1:14" ht="12.95" customHeight="1" x14ac:dyDescent="0.15">
      <c r="A998" s="31"/>
      <c r="B998" s="31"/>
      <c r="C998" s="30"/>
      <c r="D998" s="31"/>
      <c r="E998" s="31"/>
      <c r="F998" s="31"/>
      <c r="G998" s="31"/>
      <c r="H998" s="31"/>
      <c r="I998" s="31"/>
      <c r="J998" s="31"/>
      <c r="K998" s="31"/>
      <c r="L998" s="31"/>
      <c r="M998" s="31"/>
      <c r="N998" s="31"/>
    </row>
    <row r="999" spans="1:14" ht="12.95" customHeight="1" x14ac:dyDescent="0.15">
      <c r="A999" s="31"/>
      <c r="B999" s="31"/>
      <c r="C999" s="30"/>
      <c r="D999" s="31"/>
      <c r="E999" s="31"/>
      <c r="F999" s="31"/>
      <c r="G999" s="31"/>
      <c r="H999" s="31"/>
      <c r="I999" s="31"/>
      <c r="J999" s="31"/>
      <c r="K999" s="31"/>
      <c r="L999" s="31"/>
      <c r="M999" s="31"/>
      <c r="N999" s="31"/>
    </row>
    <row r="1000" spans="1:14" ht="12.95" customHeight="1" x14ac:dyDescent="0.15">
      <c r="A1000" s="31"/>
      <c r="B1000" s="31"/>
      <c r="C1000" s="30"/>
      <c r="D1000" s="31"/>
      <c r="E1000" s="31"/>
      <c r="F1000" s="31"/>
      <c r="G1000" s="31"/>
      <c r="H1000" s="31"/>
      <c r="I1000" s="31"/>
      <c r="J1000" s="31"/>
      <c r="K1000" s="31"/>
      <c r="L1000" s="31"/>
      <c r="M1000" s="31"/>
      <c r="N1000" s="31"/>
    </row>
    <row r="1001" spans="1:14" ht="12.95" customHeight="1" x14ac:dyDescent="0.15">
      <c r="A1001" s="31"/>
      <c r="B1001" s="31"/>
      <c r="C1001" s="30"/>
      <c r="D1001" s="31"/>
      <c r="E1001" s="31"/>
      <c r="F1001" s="31"/>
      <c r="G1001" s="31"/>
      <c r="H1001" s="31"/>
      <c r="I1001" s="31"/>
      <c r="J1001" s="31"/>
      <c r="K1001" s="31"/>
      <c r="L1001" s="31"/>
      <c r="M1001" s="31"/>
      <c r="N1001" s="31"/>
    </row>
    <row r="1002" spans="1:14" ht="12.95" customHeight="1" x14ac:dyDescent="0.15">
      <c r="A1002" s="31"/>
      <c r="B1002" s="31"/>
      <c r="C1002" s="30"/>
      <c r="D1002" s="31"/>
      <c r="E1002" s="31"/>
      <c r="F1002" s="31"/>
      <c r="G1002" s="31"/>
      <c r="H1002" s="31"/>
      <c r="I1002" s="31"/>
      <c r="J1002" s="31"/>
      <c r="K1002" s="31"/>
      <c r="L1002" s="31"/>
      <c r="M1002" s="31"/>
      <c r="N1002" s="31"/>
    </row>
    <row r="1003" spans="1:14" ht="12.95" customHeight="1" x14ac:dyDescent="0.15">
      <c r="A1003" s="31"/>
      <c r="B1003" s="31"/>
      <c r="C1003" s="30"/>
      <c r="D1003" s="31"/>
      <c r="E1003" s="31"/>
      <c r="F1003" s="31"/>
      <c r="G1003" s="31"/>
      <c r="H1003" s="31"/>
      <c r="I1003" s="31"/>
      <c r="J1003" s="31"/>
      <c r="K1003" s="31"/>
      <c r="L1003" s="31"/>
      <c r="M1003" s="31"/>
      <c r="N1003" s="31"/>
    </row>
    <row r="1004" spans="1:14" ht="12.95" customHeight="1" x14ac:dyDescent="0.15">
      <c r="A1004" s="31"/>
      <c r="B1004" s="31"/>
      <c r="C1004" s="30"/>
      <c r="D1004" s="31"/>
      <c r="E1004" s="31"/>
      <c r="F1004" s="31"/>
      <c r="G1004" s="31"/>
      <c r="H1004" s="31"/>
      <c r="I1004" s="31"/>
      <c r="J1004" s="31"/>
      <c r="K1004" s="31"/>
      <c r="L1004" s="31"/>
      <c r="M1004" s="31"/>
      <c r="N1004" s="31"/>
    </row>
    <row r="1005" spans="1:14" ht="12.95" customHeight="1" x14ac:dyDescent="0.15">
      <c r="A1005" s="31"/>
      <c r="B1005" s="31"/>
      <c r="C1005" s="30"/>
      <c r="D1005" s="31"/>
      <c r="E1005" s="31"/>
      <c r="F1005" s="31"/>
      <c r="G1005" s="31"/>
      <c r="H1005" s="31"/>
      <c r="I1005" s="31"/>
      <c r="J1005" s="31"/>
      <c r="K1005" s="31"/>
      <c r="L1005" s="31"/>
      <c r="M1005" s="31"/>
      <c r="N1005" s="31"/>
    </row>
    <row r="1006" spans="1:14" ht="12.95" customHeight="1" x14ac:dyDescent="0.15">
      <c r="A1006" s="31"/>
      <c r="B1006" s="31"/>
      <c r="C1006" s="30"/>
      <c r="D1006" s="31"/>
      <c r="E1006" s="31"/>
      <c r="F1006" s="31"/>
      <c r="G1006" s="31"/>
      <c r="H1006" s="31"/>
      <c r="I1006" s="31"/>
      <c r="J1006" s="31"/>
      <c r="K1006" s="31"/>
      <c r="L1006" s="31"/>
      <c r="M1006" s="31"/>
      <c r="N1006" s="31"/>
    </row>
    <row r="1007" spans="1:14" ht="12.95" customHeight="1" x14ac:dyDescent="0.15">
      <c r="A1007" s="31"/>
      <c r="B1007" s="31"/>
      <c r="C1007" s="30"/>
      <c r="D1007" s="31"/>
      <c r="E1007" s="31"/>
      <c r="F1007" s="31"/>
      <c r="G1007" s="31"/>
      <c r="H1007" s="31"/>
      <c r="I1007" s="31"/>
      <c r="J1007" s="31"/>
      <c r="K1007" s="31"/>
      <c r="L1007" s="31"/>
      <c r="M1007" s="31"/>
      <c r="N1007" s="31"/>
    </row>
    <row r="1008" spans="1:14" ht="12.95" customHeight="1" x14ac:dyDescent="0.15">
      <c r="A1008" s="31"/>
      <c r="B1008" s="31"/>
      <c r="C1008" s="30"/>
      <c r="D1008" s="31"/>
      <c r="E1008" s="31"/>
      <c r="F1008" s="31"/>
      <c r="G1008" s="31"/>
      <c r="H1008" s="31"/>
      <c r="I1008" s="31"/>
      <c r="J1008" s="31"/>
      <c r="K1008" s="31"/>
      <c r="L1008" s="31"/>
      <c r="M1008" s="31"/>
      <c r="N1008" s="31"/>
    </row>
    <row r="1009" spans="1:14" ht="12.95" customHeight="1" x14ac:dyDescent="0.15">
      <c r="A1009" s="31"/>
      <c r="B1009" s="31"/>
      <c r="C1009" s="30"/>
      <c r="D1009" s="31"/>
      <c r="E1009" s="31"/>
      <c r="F1009" s="31"/>
      <c r="G1009" s="31"/>
      <c r="H1009" s="31"/>
      <c r="I1009" s="31"/>
      <c r="J1009" s="31"/>
      <c r="K1009" s="31"/>
      <c r="L1009" s="31"/>
      <c r="M1009" s="31"/>
      <c r="N1009" s="31"/>
    </row>
    <row r="1010" spans="1:14" ht="12.95" customHeight="1" x14ac:dyDescent="0.15">
      <c r="A1010" s="31"/>
      <c r="B1010" s="31"/>
      <c r="C1010" s="30"/>
      <c r="D1010" s="31"/>
      <c r="E1010" s="31"/>
      <c r="F1010" s="31"/>
      <c r="G1010" s="31"/>
      <c r="H1010" s="31"/>
      <c r="I1010" s="31"/>
      <c r="J1010" s="31"/>
      <c r="K1010" s="31"/>
      <c r="L1010" s="31"/>
      <c r="M1010" s="31"/>
      <c r="N1010" s="31"/>
    </row>
    <row r="1011" spans="1:14" ht="12.95" customHeight="1" x14ac:dyDescent="0.15">
      <c r="A1011" s="31"/>
      <c r="B1011" s="31"/>
      <c r="C1011" s="30"/>
      <c r="D1011" s="31"/>
      <c r="E1011" s="31"/>
      <c r="F1011" s="31"/>
      <c r="G1011" s="31"/>
      <c r="H1011" s="31"/>
      <c r="I1011" s="31"/>
      <c r="J1011" s="31"/>
      <c r="K1011" s="31"/>
      <c r="L1011" s="31"/>
      <c r="M1011" s="31"/>
      <c r="N1011" s="31"/>
    </row>
    <row r="1012" spans="1:14" ht="12.95" customHeight="1" x14ac:dyDescent="0.15">
      <c r="A1012" s="31"/>
      <c r="B1012" s="31"/>
      <c r="C1012" s="30"/>
      <c r="D1012" s="31"/>
      <c r="E1012" s="31"/>
      <c r="F1012" s="31"/>
      <c r="G1012" s="31"/>
      <c r="H1012" s="31"/>
      <c r="I1012" s="31"/>
      <c r="J1012" s="31"/>
      <c r="K1012" s="31"/>
      <c r="L1012" s="31"/>
      <c r="M1012" s="31"/>
      <c r="N1012" s="31"/>
    </row>
    <row r="1013" spans="1:14" ht="12.95" customHeight="1" x14ac:dyDescent="0.15">
      <c r="A1013" s="31"/>
      <c r="B1013" s="31"/>
      <c r="C1013" s="30"/>
      <c r="D1013" s="31"/>
      <c r="E1013" s="31"/>
      <c r="F1013" s="31"/>
      <c r="G1013" s="31"/>
      <c r="H1013" s="31"/>
      <c r="I1013" s="31"/>
      <c r="J1013" s="31"/>
      <c r="K1013" s="31"/>
      <c r="L1013" s="31"/>
      <c r="M1013" s="31"/>
      <c r="N1013" s="31"/>
    </row>
    <row r="1014" spans="1:14" ht="12.95" customHeight="1" x14ac:dyDescent="0.15">
      <c r="A1014" s="31"/>
      <c r="B1014" s="31"/>
      <c r="C1014" s="30"/>
      <c r="D1014" s="31"/>
      <c r="E1014" s="31"/>
      <c r="F1014" s="31"/>
      <c r="G1014" s="31"/>
      <c r="H1014" s="31"/>
      <c r="I1014" s="31"/>
      <c r="J1014" s="31"/>
      <c r="K1014" s="31"/>
      <c r="L1014" s="31"/>
      <c r="M1014" s="31"/>
      <c r="N1014" s="31"/>
    </row>
    <row r="1015" spans="1:14" ht="12.95" customHeight="1" x14ac:dyDescent="0.15">
      <c r="A1015" s="31"/>
      <c r="B1015" s="31"/>
      <c r="C1015" s="30"/>
      <c r="D1015" s="31"/>
      <c r="E1015" s="31"/>
      <c r="F1015" s="31"/>
      <c r="G1015" s="31"/>
      <c r="H1015" s="31"/>
      <c r="I1015" s="31"/>
      <c r="J1015" s="31"/>
      <c r="K1015" s="31"/>
      <c r="L1015" s="31"/>
      <c r="M1015" s="31"/>
      <c r="N1015" s="31"/>
    </row>
    <row r="1016" spans="1:14" ht="12.95" customHeight="1" x14ac:dyDescent="0.15">
      <c r="A1016" s="31"/>
      <c r="B1016" s="31"/>
      <c r="C1016" s="30"/>
      <c r="D1016" s="31"/>
      <c r="E1016" s="31"/>
      <c r="F1016" s="31"/>
      <c r="G1016" s="31"/>
      <c r="H1016" s="31"/>
      <c r="I1016" s="31"/>
      <c r="J1016" s="31"/>
      <c r="K1016" s="31"/>
      <c r="L1016" s="31"/>
      <c r="M1016" s="31"/>
      <c r="N1016" s="31"/>
    </row>
    <row r="1017" spans="1:14" ht="12.95" customHeight="1" x14ac:dyDescent="0.15">
      <c r="A1017" s="31"/>
      <c r="B1017" s="31"/>
      <c r="C1017" s="30"/>
      <c r="D1017" s="31"/>
      <c r="E1017" s="31"/>
      <c r="F1017" s="31"/>
      <c r="G1017" s="31"/>
      <c r="H1017" s="31"/>
      <c r="I1017" s="31"/>
      <c r="J1017" s="31"/>
      <c r="K1017" s="31"/>
      <c r="L1017" s="31"/>
      <c r="M1017" s="31"/>
      <c r="N1017" s="31"/>
    </row>
    <row r="1018" spans="1:14" ht="12.95" customHeight="1" x14ac:dyDescent="0.15">
      <c r="A1018" s="31"/>
      <c r="B1018" s="31"/>
      <c r="C1018" s="30"/>
      <c r="D1018" s="31"/>
      <c r="E1018" s="31"/>
      <c r="F1018" s="31"/>
      <c r="G1018" s="31"/>
      <c r="H1018" s="31"/>
      <c r="I1018" s="31"/>
      <c r="J1018" s="31"/>
      <c r="K1018" s="31"/>
      <c r="L1018" s="31"/>
      <c r="M1018" s="31"/>
      <c r="N1018" s="31"/>
    </row>
    <row r="1019" spans="1:14" ht="12.95" customHeight="1" x14ac:dyDescent="0.15">
      <c r="A1019" s="31"/>
      <c r="B1019" s="31"/>
      <c r="C1019" s="30"/>
      <c r="D1019" s="31"/>
      <c r="E1019" s="31"/>
      <c r="F1019" s="31"/>
      <c r="G1019" s="31"/>
      <c r="H1019" s="31"/>
      <c r="I1019" s="31"/>
      <c r="J1019" s="31"/>
      <c r="K1019" s="31"/>
      <c r="L1019" s="31"/>
      <c r="M1019" s="31"/>
      <c r="N1019" s="31"/>
    </row>
    <row r="1020" spans="1:14" ht="12.95" customHeight="1" x14ac:dyDescent="0.15">
      <c r="A1020" s="31"/>
      <c r="B1020" s="31"/>
      <c r="C1020" s="30"/>
      <c r="D1020" s="31"/>
      <c r="E1020" s="31"/>
      <c r="F1020" s="31"/>
      <c r="G1020" s="31"/>
      <c r="H1020" s="31"/>
      <c r="I1020" s="31"/>
      <c r="J1020" s="31"/>
      <c r="K1020" s="31"/>
      <c r="L1020" s="31"/>
      <c r="M1020" s="31"/>
      <c r="N1020" s="31"/>
    </row>
    <row r="1021" spans="1:14" ht="12.95" customHeight="1" x14ac:dyDescent="0.15">
      <c r="A1021" s="31"/>
      <c r="B1021" s="31"/>
      <c r="C1021" s="30"/>
      <c r="D1021" s="31"/>
      <c r="E1021" s="31"/>
      <c r="F1021" s="31"/>
      <c r="G1021" s="31"/>
      <c r="H1021" s="31"/>
      <c r="I1021" s="31"/>
      <c r="J1021" s="31"/>
      <c r="K1021" s="31"/>
      <c r="L1021" s="31"/>
      <c r="M1021" s="31"/>
      <c r="N1021" s="31"/>
    </row>
    <row r="1022" spans="1:14" ht="12.95" customHeight="1" x14ac:dyDescent="0.15">
      <c r="A1022" s="31"/>
      <c r="B1022" s="31"/>
      <c r="C1022" s="30"/>
      <c r="D1022" s="31"/>
      <c r="E1022" s="31"/>
      <c r="F1022" s="31"/>
      <c r="G1022" s="31"/>
      <c r="H1022" s="31"/>
      <c r="I1022" s="31"/>
      <c r="J1022" s="31"/>
      <c r="K1022" s="31"/>
      <c r="L1022" s="31"/>
      <c r="M1022" s="31"/>
      <c r="N1022" s="31"/>
    </row>
    <row r="1023" spans="1:14" ht="12.95" customHeight="1" x14ac:dyDescent="0.15">
      <c r="A1023" s="31"/>
      <c r="B1023" s="31"/>
      <c r="C1023" s="30"/>
      <c r="D1023" s="31"/>
      <c r="E1023" s="31"/>
      <c r="F1023" s="31"/>
      <c r="G1023" s="31"/>
      <c r="H1023" s="31"/>
      <c r="I1023" s="31"/>
      <c r="J1023" s="31"/>
      <c r="K1023" s="31"/>
      <c r="L1023" s="31"/>
      <c r="M1023" s="31"/>
      <c r="N1023" s="31"/>
    </row>
    <row r="1024" spans="1:14" ht="12.95" customHeight="1" x14ac:dyDescent="0.15">
      <c r="A1024" s="31"/>
      <c r="B1024" s="31"/>
      <c r="C1024" s="30"/>
      <c r="D1024" s="31"/>
      <c r="E1024" s="31"/>
      <c r="F1024" s="31"/>
      <c r="G1024" s="31"/>
      <c r="H1024" s="31"/>
      <c r="I1024" s="31"/>
      <c r="J1024" s="31"/>
      <c r="K1024" s="31"/>
      <c r="L1024" s="31"/>
      <c r="M1024" s="31"/>
      <c r="N1024" s="31"/>
    </row>
    <row r="1025" spans="1:14" ht="12.95" customHeight="1" x14ac:dyDescent="0.15">
      <c r="A1025" s="31"/>
      <c r="B1025" s="31"/>
      <c r="C1025" s="30"/>
      <c r="D1025" s="31"/>
      <c r="E1025" s="31"/>
      <c r="F1025" s="31"/>
      <c r="G1025" s="31"/>
      <c r="H1025" s="31"/>
      <c r="I1025" s="31"/>
      <c r="J1025" s="31"/>
      <c r="K1025" s="31"/>
      <c r="L1025" s="31"/>
      <c r="M1025" s="31"/>
      <c r="N1025" s="31"/>
    </row>
    <row r="1026" spans="1:14" ht="12.95" customHeight="1" x14ac:dyDescent="0.15">
      <c r="A1026" s="31"/>
      <c r="B1026" s="31"/>
      <c r="C1026" s="30"/>
      <c r="D1026" s="31"/>
      <c r="E1026" s="31"/>
      <c r="F1026" s="31"/>
      <c r="G1026" s="31"/>
      <c r="H1026" s="31"/>
      <c r="I1026" s="31"/>
      <c r="J1026" s="31"/>
      <c r="K1026" s="31"/>
      <c r="L1026" s="31"/>
      <c r="M1026" s="31"/>
      <c r="N1026" s="31"/>
    </row>
    <row r="1027" spans="1:14" ht="12.95" customHeight="1" x14ac:dyDescent="0.15">
      <c r="A1027" s="31"/>
      <c r="B1027" s="31"/>
      <c r="C1027" s="30"/>
      <c r="D1027" s="31"/>
      <c r="E1027" s="31"/>
      <c r="F1027" s="31"/>
      <c r="G1027" s="31"/>
      <c r="H1027" s="31"/>
      <c r="I1027" s="31"/>
      <c r="J1027" s="31"/>
      <c r="K1027" s="31"/>
      <c r="L1027" s="31"/>
      <c r="M1027" s="31"/>
      <c r="N1027" s="31"/>
    </row>
    <row r="1028" spans="1:14" ht="12.95" customHeight="1" x14ac:dyDescent="0.15">
      <c r="A1028" s="31"/>
      <c r="B1028" s="31"/>
      <c r="C1028" s="30"/>
      <c r="D1028" s="31"/>
      <c r="E1028" s="31"/>
      <c r="F1028" s="31"/>
      <c r="G1028" s="31"/>
      <c r="H1028" s="31"/>
      <c r="I1028" s="31"/>
      <c r="J1028" s="31"/>
      <c r="K1028" s="31"/>
      <c r="L1028" s="31"/>
      <c r="M1028" s="31"/>
      <c r="N1028" s="31"/>
    </row>
    <row r="1029" spans="1:14" ht="12.95" customHeight="1" x14ac:dyDescent="0.15">
      <c r="A1029" s="31"/>
      <c r="B1029" s="31"/>
      <c r="C1029" s="30"/>
      <c r="D1029" s="31"/>
      <c r="E1029" s="31"/>
      <c r="F1029" s="31"/>
      <c r="G1029" s="31"/>
      <c r="H1029" s="31"/>
      <c r="I1029" s="31"/>
      <c r="J1029" s="31"/>
      <c r="K1029" s="31"/>
      <c r="L1029" s="31"/>
      <c r="M1029" s="31"/>
      <c r="N1029" s="31"/>
    </row>
    <row r="1030" spans="1:14" ht="12.95" customHeight="1" x14ac:dyDescent="0.15">
      <c r="A1030" s="31"/>
      <c r="B1030" s="31"/>
      <c r="C1030" s="30"/>
      <c r="D1030" s="31"/>
      <c r="E1030" s="31"/>
      <c r="F1030" s="31"/>
      <c r="G1030" s="31"/>
      <c r="H1030" s="31"/>
      <c r="I1030" s="31"/>
      <c r="J1030" s="31"/>
      <c r="K1030" s="31"/>
      <c r="L1030" s="31"/>
      <c r="M1030" s="31"/>
      <c r="N1030" s="31"/>
    </row>
    <row r="1031" spans="1:14" ht="12.95" customHeight="1" x14ac:dyDescent="0.15">
      <c r="A1031" s="31"/>
      <c r="B1031" s="31"/>
      <c r="C1031" s="30"/>
      <c r="D1031" s="31"/>
      <c r="E1031" s="31"/>
      <c r="F1031" s="31"/>
      <c r="G1031" s="31"/>
      <c r="H1031" s="31"/>
      <c r="I1031" s="31"/>
      <c r="J1031" s="31"/>
      <c r="K1031" s="31"/>
      <c r="L1031" s="31"/>
      <c r="M1031" s="31"/>
      <c r="N1031" s="31"/>
    </row>
    <row r="1032" spans="1:14" ht="12.95" customHeight="1" x14ac:dyDescent="0.15">
      <c r="A1032" s="31"/>
      <c r="B1032" s="31"/>
      <c r="C1032" s="30"/>
      <c r="D1032" s="31"/>
      <c r="E1032" s="31"/>
      <c r="F1032" s="31"/>
      <c r="G1032" s="31"/>
      <c r="H1032" s="31"/>
      <c r="I1032" s="31"/>
      <c r="J1032" s="31"/>
      <c r="K1032" s="31"/>
      <c r="L1032" s="31"/>
      <c r="M1032" s="31"/>
      <c r="N1032" s="31"/>
    </row>
    <row r="1033" spans="1:14" ht="12.95" customHeight="1" x14ac:dyDescent="0.15">
      <c r="A1033" s="31"/>
      <c r="B1033" s="31"/>
      <c r="C1033" s="30"/>
      <c r="D1033" s="31"/>
      <c r="E1033" s="31"/>
      <c r="F1033" s="31"/>
      <c r="G1033" s="31"/>
      <c r="H1033" s="31"/>
      <c r="I1033" s="31"/>
      <c r="J1033" s="31"/>
      <c r="K1033" s="31"/>
      <c r="L1033" s="31"/>
      <c r="M1033" s="31"/>
      <c r="N1033" s="31"/>
    </row>
    <row r="1034" spans="1:14" ht="12.95" customHeight="1" x14ac:dyDescent="0.15">
      <c r="A1034" s="31"/>
      <c r="B1034" s="31"/>
      <c r="C1034" s="30"/>
      <c r="D1034" s="31"/>
      <c r="E1034" s="31"/>
      <c r="F1034" s="31"/>
      <c r="G1034" s="31"/>
      <c r="H1034" s="31"/>
      <c r="I1034" s="31"/>
      <c r="J1034" s="31"/>
      <c r="K1034" s="31"/>
      <c r="L1034" s="31"/>
      <c r="M1034" s="31"/>
      <c r="N1034" s="31"/>
    </row>
    <row r="1035" spans="1:14" ht="12.95" customHeight="1" x14ac:dyDescent="0.15">
      <c r="A1035" s="31"/>
      <c r="B1035" s="31"/>
      <c r="C1035" s="30"/>
      <c r="D1035" s="31"/>
      <c r="E1035" s="31"/>
      <c r="F1035" s="31"/>
      <c r="G1035" s="31"/>
      <c r="H1035" s="31"/>
      <c r="I1035" s="31"/>
      <c r="J1035" s="31"/>
      <c r="K1035" s="31"/>
      <c r="L1035" s="31"/>
      <c r="M1035" s="31"/>
      <c r="N1035" s="31"/>
    </row>
    <row r="1036" spans="1:14" ht="12.95" customHeight="1" x14ac:dyDescent="0.15">
      <c r="A1036" s="31"/>
      <c r="B1036" s="31"/>
      <c r="C1036" s="30"/>
      <c r="D1036" s="31"/>
      <c r="E1036" s="31"/>
      <c r="F1036" s="31"/>
      <c r="G1036" s="31"/>
      <c r="H1036" s="31"/>
      <c r="I1036" s="31"/>
      <c r="J1036" s="31"/>
      <c r="K1036" s="31"/>
      <c r="L1036" s="31"/>
      <c r="M1036" s="31"/>
      <c r="N1036" s="31"/>
    </row>
    <row r="1037" spans="1:14" ht="12.95" customHeight="1" x14ac:dyDescent="0.15">
      <c r="A1037" s="31"/>
      <c r="B1037" s="31"/>
      <c r="C1037" s="30"/>
      <c r="D1037" s="31"/>
      <c r="E1037" s="31"/>
      <c r="F1037" s="31"/>
      <c r="G1037" s="31"/>
      <c r="H1037" s="31"/>
      <c r="I1037" s="31"/>
      <c r="J1037" s="31"/>
      <c r="K1037" s="31"/>
      <c r="L1037" s="31"/>
      <c r="M1037" s="31"/>
      <c r="N1037" s="31"/>
    </row>
    <row r="1038" spans="1:14" ht="12.95" customHeight="1" x14ac:dyDescent="0.15">
      <c r="A1038" s="31"/>
      <c r="B1038" s="31"/>
      <c r="C1038" s="30"/>
      <c r="D1038" s="31"/>
      <c r="E1038" s="31"/>
      <c r="F1038" s="31"/>
      <c r="G1038" s="31"/>
      <c r="H1038" s="31"/>
      <c r="I1038" s="31"/>
      <c r="J1038" s="31"/>
      <c r="K1038" s="31"/>
      <c r="L1038" s="31"/>
      <c r="M1038" s="31"/>
      <c r="N1038" s="31"/>
    </row>
    <row r="1039" spans="1:14" ht="12.95" customHeight="1" x14ac:dyDescent="0.15">
      <c r="A1039" s="31"/>
      <c r="B1039" s="31"/>
      <c r="C1039" s="30"/>
      <c r="D1039" s="31"/>
      <c r="E1039" s="31"/>
      <c r="F1039" s="31"/>
      <c r="G1039" s="31"/>
      <c r="H1039" s="31"/>
      <c r="I1039" s="31"/>
      <c r="J1039" s="31"/>
      <c r="K1039" s="31"/>
      <c r="L1039" s="31"/>
      <c r="M1039" s="31"/>
      <c r="N1039" s="31"/>
    </row>
    <row r="1040" spans="1:14" ht="12.95" customHeight="1" x14ac:dyDescent="0.15">
      <c r="A1040" s="31"/>
      <c r="B1040" s="31"/>
      <c r="C1040" s="30"/>
      <c r="D1040" s="31"/>
      <c r="E1040" s="31"/>
      <c r="F1040" s="31"/>
      <c r="G1040" s="31"/>
      <c r="H1040" s="31"/>
      <c r="I1040" s="31"/>
      <c r="J1040" s="31"/>
      <c r="K1040" s="31"/>
      <c r="L1040" s="31"/>
      <c r="M1040" s="31"/>
      <c r="N1040" s="31"/>
    </row>
    <row r="1041" spans="1:14" ht="12.95" customHeight="1" x14ac:dyDescent="0.15">
      <c r="A1041" s="31"/>
      <c r="B1041" s="31"/>
      <c r="C1041" s="30"/>
      <c r="D1041" s="31"/>
      <c r="E1041" s="31"/>
      <c r="F1041" s="31"/>
      <c r="G1041" s="31"/>
      <c r="H1041" s="31"/>
      <c r="I1041" s="31"/>
      <c r="J1041" s="31"/>
      <c r="K1041" s="31"/>
      <c r="L1041" s="31"/>
      <c r="M1041" s="31"/>
      <c r="N1041" s="31"/>
    </row>
    <row r="1042" spans="1:14" ht="12.95" customHeight="1" x14ac:dyDescent="0.15">
      <c r="A1042" s="31"/>
      <c r="B1042" s="31"/>
      <c r="C1042" s="30"/>
      <c r="D1042" s="31"/>
      <c r="E1042" s="31"/>
      <c r="F1042" s="31"/>
      <c r="G1042" s="31"/>
      <c r="H1042" s="31"/>
      <c r="I1042" s="31"/>
      <c r="J1042" s="31"/>
      <c r="K1042" s="31"/>
      <c r="L1042" s="31"/>
      <c r="M1042" s="31"/>
      <c r="N1042" s="31"/>
    </row>
    <row r="1043" spans="1:14" ht="12.95" customHeight="1" x14ac:dyDescent="0.15">
      <c r="A1043" s="31"/>
      <c r="B1043" s="31"/>
      <c r="C1043" s="30"/>
      <c r="D1043" s="31"/>
      <c r="E1043" s="31"/>
      <c r="F1043" s="31"/>
      <c r="G1043" s="31"/>
      <c r="H1043" s="31"/>
      <c r="I1043" s="31"/>
      <c r="J1043" s="31"/>
      <c r="K1043" s="31"/>
      <c r="L1043" s="31"/>
      <c r="M1043" s="31"/>
      <c r="N1043" s="31"/>
    </row>
    <row r="1044" spans="1:14" ht="12.95" customHeight="1" x14ac:dyDescent="0.15">
      <c r="A1044" s="31"/>
      <c r="B1044" s="31"/>
      <c r="C1044" s="30"/>
      <c r="D1044" s="31"/>
      <c r="E1044" s="31"/>
      <c r="F1044" s="31"/>
      <c r="G1044" s="31"/>
      <c r="H1044" s="31"/>
      <c r="I1044" s="31"/>
      <c r="J1044" s="31"/>
      <c r="K1044" s="31"/>
      <c r="L1044" s="31"/>
      <c r="M1044" s="31"/>
      <c r="N1044" s="31"/>
    </row>
    <row r="1045" spans="1:14" ht="12.95" customHeight="1" x14ac:dyDescent="0.15">
      <c r="A1045" s="31"/>
      <c r="B1045" s="31"/>
      <c r="C1045" s="30"/>
      <c r="D1045" s="31"/>
      <c r="E1045" s="31"/>
      <c r="F1045" s="31"/>
      <c r="G1045" s="31"/>
      <c r="H1045" s="31"/>
      <c r="I1045" s="31"/>
      <c r="J1045" s="31"/>
      <c r="K1045" s="31"/>
      <c r="L1045" s="31"/>
      <c r="M1045" s="31"/>
      <c r="N1045" s="31"/>
    </row>
    <row r="1046" spans="1:14" ht="12.95" customHeight="1" x14ac:dyDescent="0.15">
      <c r="A1046" s="31"/>
      <c r="B1046" s="31"/>
      <c r="C1046" s="30"/>
      <c r="D1046" s="31"/>
      <c r="E1046" s="31"/>
      <c r="F1046" s="31"/>
      <c r="G1046" s="31"/>
      <c r="H1046" s="31"/>
      <c r="I1046" s="31"/>
      <c r="J1046" s="31"/>
      <c r="K1046" s="31"/>
      <c r="L1046" s="31"/>
      <c r="M1046" s="31"/>
      <c r="N1046" s="31"/>
    </row>
    <row r="1047" spans="1:14" ht="12.95" customHeight="1" x14ac:dyDescent="0.15">
      <c r="A1047" s="31"/>
      <c r="B1047" s="31"/>
      <c r="C1047" s="30"/>
      <c r="D1047" s="31"/>
      <c r="E1047" s="31"/>
      <c r="F1047" s="31"/>
      <c r="G1047" s="31"/>
      <c r="H1047" s="31"/>
      <c r="I1047" s="31"/>
      <c r="J1047" s="31"/>
      <c r="K1047" s="31"/>
      <c r="L1047" s="31"/>
      <c r="M1047" s="31"/>
      <c r="N1047" s="31"/>
    </row>
    <row r="1048" spans="1:14" ht="12.95" customHeight="1" x14ac:dyDescent="0.15">
      <c r="A1048" s="31"/>
      <c r="B1048" s="31"/>
      <c r="C1048" s="30"/>
      <c r="D1048" s="31"/>
      <c r="E1048" s="31"/>
      <c r="F1048" s="31"/>
      <c r="G1048" s="31"/>
      <c r="H1048" s="31"/>
      <c r="I1048" s="31"/>
      <c r="J1048" s="31"/>
      <c r="K1048" s="31"/>
      <c r="L1048" s="31"/>
      <c r="M1048" s="31"/>
      <c r="N1048" s="31"/>
    </row>
    <row r="1049" spans="1:14" ht="12.95" customHeight="1" x14ac:dyDescent="0.15">
      <c r="A1049" s="31"/>
      <c r="B1049" s="31"/>
      <c r="C1049" s="30"/>
      <c r="D1049" s="31"/>
      <c r="E1049" s="31"/>
      <c r="F1049" s="31"/>
      <c r="G1049" s="31"/>
      <c r="H1049" s="31"/>
      <c r="I1049" s="31"/>
      <c r="J1049" s="31"/>
      <c r="K1049" s="31"/>
      <c r="L1049" s="31"/>
      <c r="M1049" s="31"/>
      <c r="N1049" s="31"/>
    </row>
    <row r="1050" spans="1:14" ht="12.95" customHeight="1" x14ac:dyDescent="0.15">
      <c r="A1050" s="31"/>
      <c r="B1050" s="31"/>
      <c r="C1050" s="30"/>
      <c r="D1050" s="31"/>
      <c r="E1050" s="31"/>
      <c r="F1050" s="31"/>
      <c r="G1050" s="31"/>
      <c r="H1050" s="31"/>
      <c r="I1050" s="31"/>
      <c r="J1050" s="31"/>
      <c r="K1050" s="31"/>
      <c r="L1050" s="31"/>
      <c r="M1050" s="31"/>
      <c r="N1050" s="31"/>
    </row>
    <row r="1051" spans="1:14" ht="12.95" customHeight="1" x14ac:dyDescent="0.15">
      <c r="A1051" s="31"/>
      <c r="B1051" s="31"/>
      <c r="C1051" s="30"/>
      <c r="D1051" s="31"/>
      <c r="E1051" s="31"/>
      <c r="F1051" s="31"/>
      <c r="G1051" s="31"/>
      <c r="H1051" s="31"/>
      <c r="I1051" s="31"/>
      <c r="J1051" s="31"/>
      <c r="K1051" s="31"/>
      <c r="L1051" s="31"/>
      <c r="M1051" s="31"/>
      <c r="N1051" s="31"/>
    </row>
    <row r="1052" spans="1:14" ht="12.95" customHeight="1" x14ac:dyDescent="0.15">
      <c r="A1052" s="31"/>
      <c r="B1052" s="31"/>
      <c r="C1052" s="30"/>
      <c r="D1052" s="31"/>
      <c r="E1052" s="31"/>
      <c r="F1052" s="31"/>
      <c r="G1052" s="31"/>
      <c r="H1052" s="31"/>
      <c r="I1052" s="31"/>
      <c r="J1052" s="31"/>
      <c r="K1052" s="31"/>
      <c r="L1052" s="31"/>
      <c r="M1052" s="31"/>
      <c r="N1052" s="31"/>
    </row>
    <row r="1053" spans="1:14" ht="12.95" customHeight="1" x14ac:dyDescent="0.15">
      <c r="A1053" s="31"/>
      <c r="B1053" s="31"/>
      <c r="C1053" s="30"/>
      <c r="D1053" s="31"/>
      <c r="E1053" s="31"/>
      <c r="F1053" s="31"/>
      <c r="G1053" s="31"/>
      <c r="H1053" s="31"/>
      <c r="I1053" s="31"/>
      <c r="J1053" s="31"/>
      <c r="K1053" s="31"/>
      <c r="L1053" s="31"/>
      <c r="M1053" s="31"/>
      <c r="N1053" s="31"/>
    </row>
    <row r="1054" spans="1:14" ht="12.95" customHeight="1" x14ac:dyDescent="0.15">
      <c r="A1054" s="31"/>
      <c r="B1054" s="31"/>
      <c r="C1054" s="30"/>
      <c r="D1054" s="31"/>
      <c r="E1054" s="31"/>
      <c r="F1054" s="31"/>
      <c r="G1054" s="31"/>
      <c r="H1054" s="31"/>
      <c r="I1054" s="31"/>
      <c r="J1054" s="31"/>
      <c r="K1054" s="31"/>
      <c r="L1054" s="31"/>
      <c r="M1054" s="31"/>
      <c r="N1054" s="31"/>
    </row>
    <row r="1055" spans="1:14" ht="12.95" customHeight="1" x14ac:dyDescent="0.15">
      <c r="A1055" s="31"/>
      <c r="B1055" s="31"/>
      <c r="C1055" s="30"/>
      <c r="D1055" s="31"/>
      <c r="E1055" s="31"/>
      <c r="F1055" s="31"/>
      <c r="G1055" s="31"/>
      <c r="H1055" s="31"/>
      <c r="I1055" s="31"/>
      <c r="J1055" s="31"/>
      <c r="K1055" s="31"/>
      <c r="L1055" s="31"/>
      <c r="M1055" s="31"/>
      <c r="N1055" s="31"/>
    </row>
    <row r="1056" spans="1:14" ht="12.95" customHeight="1" x14ac:dyDescent="0.15">
      <c r="A1056" s="31"/>
      <c r="B1056" s="31"/>
      <c r="C1056" s="30"/>
      <c r="D1056" s="31"/>
      <c r="E1056" s="31"/>
      <c r="F1056" s="31"/>
      <c r="G1056" s="31"/>
      <c r="H1056" s="31"/>
      <c r="I1056" s="31"/>
      <c r="J1056" s="31"/>
      <c r="K1056" s="31"/>
      <c r="L1056" s="31"/>
      <c r="M1056" s="31"/>
      <c r="N1056" s="31"/>
    </row>
    <row r="1057" spans="1:14" ht="12.95" customHeight="1" x14ac:dyDescent="0.15">
      <c r="A1057" s="31"/>
      <c r="B1057" s="31"/>
      <c r="C1057" s="30"/>
      <c r="D1057" s="31"/>
      <c r="E1057" s="31"/>
      <c r="F1057" s="31"/>
      <c r="G1057" s="31"/>
      <c r="H1057" s="31"/>
      <c r="I1057" s="31"/>
      <c r="J1057" s="31"/>
      <c r="K1057" s="31"/>
      <c r="L1057" s="31"/>
      <c r="M1057" s="31"/>
      <c r="N1057" s="31"/>
    </row>
    <row r="1058" spans="1:14" ht="12.95" customHeight="1" x14ac:dyDescent="0.15">
      <c r="A1058" s="31"/>
      <c r="B1058" s="31"/>
      <c r="C1058" s="30"/>
      <c r="D1058" s="31"/>
      <c r="E1058" s="31"/>
      <c r="F1058" s="31"/>
      <c r="G1058" s="31"/>
      <c r="H1058" s="31"/>
      <c r="I1058" s="31"/>
      <c r="J1058" s="31"/>
      <c r="K1058" s="31"/>
      <c r="L1058" s="31"/>
      <c r="M1058" s="31"/>
      <c r="N1058" s="31"/>
    </row>
    <row r="1059" spans="1:14" ht="12.95" customHeight="1" x14ac:dyDescent="0.15">
      <c r="A1059" s="31"/>
      <c r="B1059" s="31"/>
      <c r="C1059" s="30"/>
      <c r="D1059" s="31"/>
      <c r="E1059" s="31"/>
      <c r="F1059" s="31"/>
      <c r="G1059" s="31"/>
      <c r="H1059" s="31"/>
      <c r="I1059" s="31"/>
      <c r="J1059" s="31"/>
      <c r="K1059" s="31"/>
      <c r="L1059" s="31"/>
      <c r="M1059" s="31"/>
      <c r="N1059" s="31"/>
    </row>
    <row r="1060" spans="1:14" ht="12.95" customHeight="1" x14ac:dyDescent="0.15">
      <c r="A1060" s="31"/>
      <c r="B1060" s="31"/>
      <c r="C1060" s="30"/>
      <c r="D1060" s="31"/>
      <c r="E1060" s="31"/>
      <c r="F1060" s="31"/>
      <c r="G1060" s="31"/>
      <c r="H1060" s="31"/>
      <c r="I1060" s="31"/>
      <c r="J1060" s="31"/>
      <c r="K1060" s="31"/>
      <c r="L1060" s="31"/>
      <c r="M1060" s="31"/>
      <c r="N1060" s="31"/>
    </row>
    <row r="1061" spans="1:14" ht="12.95" customHeight="1" x14ac:dyDescent="0.15">
      <c r="A1061" s="31"/>
      <c r="B1061" s="31"/>
      <c r="C1061" s="30"/>
      <c r="D1061" s="31"/>
      <c r="E1061" s="31"/>
      <c r="F1061" s="31"/>
      <c r="G1061" s="31"/>
      <c r="H1061" s="31"/>
      <c r="I1061" s="31"/>
      <c r="J1061" s="31"/>
      <c r="K1061" s="31"/>
      <c r="L1061" s="31"/>
      <c r="M1061" s="31"/>
      <c r="N1061" s="31"/>
    </row>
    <row r="1062" spans="1:14" ht="12.95" customHeight="1" x14ac:dyDescent="0.15">
      <c r="A1062" s="31"/>
      <c r="B1062" s="31"/>
      <c r="C1062" s="30"/>
      <c r="D1062" s="31"/>
      <c r="E1062" s="31"/>
      <c r="F1062" s="31"/>
      <c r="G1062" s="31"/>
      <c r="H1062" s="31"/>
      <c r="I1062" s="31"/>
      <c r="J1062" s="31"/>
      <c r="K1062" s="31"/>
      <c r="L1062" s="31"/>
      <c r="M1062" s="31"/>
      <c r="N1062" s="31"/>
    </row>
    <row r="1063" spans="1:14" ht="12.95" customHeight="1" x14ac:dyDescent="0.15">
      <c r="A1063" s="31"/>
      <c r="B1063" s="31"/>
      <c r="C1063" s="30"/>
      <c r="D1063" s="31"/>
      <c r="E1063" s="31"/>
      <c r="F1063" s="31"/>
      <c r="G1063" s="31"/>
      <c r="H1063" s="31"/>
      <c r="I1063" s="31"/>
      <c r="J1063" s="31"/>
      <c r="K1063" s="31"/>
      <c r="L1063" s="31"/>
      <c r="M1063" s="31"/>
      <c r="N1063" s="31"/>
    </row>
    <row r="1064" spans="1:14" ht="12.95" customHeight="1" x14ac:dyDescent="0.15">
      <c r="A1064" s="31"/>
      <c r="B1064" s="31"/>
      <c r="C1064" s="30"/>
      <c r="D1064" s="31"/>
      <c r="E1064" s="31"/>
      <c r="F1064" s="31"/>
      <c r="G1064" s="31"/>
      <c r="H1064" s="31"/>
      <c r="I1064" s="31"/>
      <c r="J1064" s="31"/>
      <c r="K1064" s="31"/>
      <c r="L1064" s="31"/>
      <c r="M1064" s="31"/>
      <c r="N1064" s="31"/>
    </row>
    <row r="1065" spans="1:14" ht="12.95" customHeight="1" x14ac:dyDescent="0.15">
      <c r="A1065" s="31"/>
      <c r="B1065" s="31"/>
      <c r="C1065" s="30"/>
      <c r="D1065" s="31"/>
      <c r="E1065" s="31"/>
      <c r="F1065" s="31"/>
      <c r="G1065" s="31"/>
      <c r="H1065" s="31"/>
      <c r="I1065" s="31"/>
      <c r="J1065" s="31"/>
      <c r="K1065" s="31"/>
      <c r="L1065" s="31"/>
      <c r="M1065" s="31"/>
      <c r="N1065" s="31"/>
    </row>
    <row r="1066" spans="1:14" ht="12.95" customHeight="1" x14ac:dyDescent="0.15">
      <c r="A1066" s="31"/>
      <c r="B1066" s="31"/>
      <c r="C1066" s="30"/>
      <c r="D1066" s="31"/>
      <c r="E1066" s="31"/>
      <c r="F1066" s="31"/>
      <c r="G1066" s="31"/>
      <c r="H1066" s="31"/>
      <c r="I1066" s="31"/>
      <c r="J1066" s="31"/>
      <c r="K1066" s="31"/>
      <c r="L1066" s="31"/>
      <c r="M1066" s="31"/>
      <c r="N1066" s="31"/>
    </row>
    <row r="1067" spans="1:14" ht="12.95" customHeight="1" x14ac:dyDescent="0.15">
      <c r="A1067" s="31"/>
      <c r="B1067" s="31"/>
      <c r="C1067" s="30"/>
      <c r="D1067" s="31"/>
      <c r="E1067" s="31"/>
      <c r="F1067" s="31"/>
      <c r="G1067" s="31"/>
      <c r="H1067" s="31"/>
      <c r="I1067" s="31"/>
      <c r="J1067" s="31"/>
      <c r="K1067" s="31"/>
      <c r="L1067" s="31"/>
      <c r="M1067" s="31"/>
      <c r="N1067" s="31"/>
    </row>
    <row r="1068" spans="1:14" ht="12.95" customHeight="1" x14ac:dyDescent="0.15">
      <c r="A1068" s="31"/>
      <c r="B1068" s="31"/>
      <c r="C1068" s="30"/>
      <c r="D1068" s="31"/>
      <c r="E1068" s="31"/>
      <c r="F1068" s="31"/>
      <c r="G1068" s="31"/>
      <c r="H1068" s="31"/>
      <c r="I1068" s="31"/>
      <c r="J1068" s="31"/>
      <c r="K1068" s="31"/>
      <c r="L1068" s="31"/>
      <c r="M1068" s="31"/>
      <c r="N1068" s="31"/>
    </row>
    <row r="1069" spans="1:14" ht="12.95" customHeight="1" x14ac:dyDescent="0.15">
      <c r="A1069" s="31"/>
      <c r="B1069" s="31"/>
      <c r="C1069" s="30"/>
      <c r="D1069" s="31"/>
      <c r="E1069" s="31"/>
      <c r="F1069" s="31"/>
      <c r="G1069" s="31"/>
      <c r="H1069" s="31"/>
      <c r="I1069" s="31"/>
      <c r="J1069" s="31"/>
      <c r="K1069" s="31"/>
      <c r="L1069" s="31"/>
      <c r="M1069" s="31"/>
      <c r="N1069" s="31"/>
    </row>
    <row r="1070" spans="1:14" ht="12.95" customHeight="1" x14ac:dyDescent="0.15">
      <c r="A1070" s="31"/>
      <c r="B1070" s="31"/>
      <c r="C1070" s="30"/>
      <c r="D1070" s="31"/>
      <c r="E1070" s="31"/>
      <c r="F1070" s="31"/>
      <c r="G1070" s="31"/>
      <c r="H1070" s="31"/>
      <c r="I1070" s="31"/>
      <c r="J1070" s="31"/>
      <c r="K1070" s="31"/>
      <c r="L1070" s="31"/>
      <c r="M1070" s="31"/>
      <c r="N1070" s="31"/>
    </row>
    <row r="1071" spans="1:14" ht="12.95" customHeight="1" x14ac:dyDescent="0.15">
      <c r="A1071" s="31"/>
      <c r="B1071" s="31"/>
      <c r="C1071" s="30"/>
      <c r="D1071" s="31"/>
      <c r="E1071" s="31"/>
      <c r="F1071" s="31"/>
      <c r="G1071" s="31"/>
      <c r="H1071" s="31"/>
      <c r="I1071" s="31"/>
      <c r="J1071" s="31"/>
      <c r="K1071" s="31"/>
      <c r="L1071" s="31"/>
      <c r="M1071" s="31"/>
      <c r="N1071" s="31"/>
    </row>
    <row r="1072" spans="1:14" ht="12.95" customHeight="1" x14ac:dyDescent="0.15">
      <c r="A1072" s="31"/>
      <c r="B1072" s="31"/>
      <c r="C1072" s="30"/>
      <c r="D1072" s="31"/>
      <c r="E1072" s="31"/>
      <c r="F1072" s="31"/>
      <c r="G1072" s="31"/>
      <c r="H1072" s="31"/>
      <c r="I1072" s="31"/>
      <c r="J1072" s="31"/>
      <c r="K1072" s="31"/>
      <c r="L1072" s="31"/>
      <c r="M1072" s="31"/>
      <c r="N1072" s="31"/>
    </row>
    <row r="1073" spans="1:14" ht="12.95" customHeight="1" x14ac:dyDescent="0.15">
      <c r="A1073" s="31"/>
      <c r="B1073" s="31"/>
      <c r="C1073" s="30"/>
      <c r="D1073" s="31"/>
      <c r="E1073" s="31"/>
      <c r="F1073" s="31"/>
      <c r="G1073" s="31"/>
      <c r="H1073" s="31"/>
      <c r="I1073" s="31"/>
      <c r="J1073" s="31"/>
      <c r="K1073" s="31"/>
      <c r="L1073" s="31"/>
      <c r="M1073" s="31"/>
      <c r="N1073" s="31"/>
    </row>
    <row r="1074" spans="1:14" ht="12.95" customHeight="1" x14ac:dyDescent="0.15">
      <c r="A1074" s="31"/>
      <c r="B1074" s="31"/>
      <c r="C1074" s="30"/>
      <c r="D1074" s="31"/>
      <c r="E1074" s="31"/>
      <c r="F1074" s="31"/>
      <c r="G1074" s="31"/>
      <c r="H1074" s="31"/>
      <c r="I1074" s="31"/>
      <c r="J1074" s="31"/>
      <c r="K1074" s="31"/>
      <c r="L1074" s="31"/>
      <c r="M1074" s="31"/>
      <c r="N1074" s="31"/>
    </row>
    <row r="1075" spans="1:14" ht="12.95" customHeight="1" x14ac:dyDescent="0.15">
      <c r="A1075" s="31"/>
      <c r="B1075" s="31"/>
      <c r="C1075" s="30"/>
      <c r="D1075" s="31"/>
      <c r="E1075" s="31"/>
      <c r="F1075" s="31"/>
      <c r="G1075" s="31"/>
      <c r="H1075" s="31"/>
      <c r="I1075" s="31"/>
      <c r="J1075" s="31"/>
      <c r="K1075" s="31"/>
      <c r="L1075" s="31"/>
      <c r="M1075" s="31"/>
      <c r="N1075" s="31"/>
    </row>
    <row r="1076" spans="1:14" ht="12.95" customHeight="1" x14ac:dyDescent="0.15">
      <c r="A1076" s="31"/>
      <c r="B1076" s="31"/>
      <c r="C1076" s="30"/>
      <c r="D1076" s="31"/>
      <c r="E1076" s="31"/>
      <c r="F1076" s="31"/>
      <c r="G1076" s="31"/>
      <c r="H1076" s="31"/>
      <c r="I1076" s="31"/>
      <c r="J1076" s="31"/>
      <c r="K1076" s="31"/>
      <c r="L1076" s="31"/>
      <c r="M1076" s="31"/>
      <c r="N1076" s="31"/>
    </row>
    <row r="1077" spans="1:14" ht="12.95" customHeight="1" x14ac:dyDescent="0.15">
      <c r="A1077" s="31"/>
      <c r="B1077" s="31"/>
      <c r="C1077" s="30"/>
      <c r="D1077" s="31"/>
      <c r="E1077" s="31"/>
      <c r="F1077" s="31"/>
      <c r="G1077" s="31"/>
      <c r="H1077" s="31"/>
      <c r="I1077" s="31"/>
      <c r="J1077" s="31"/>
      <c r="K1077" s="31"/>
      <c r="L1077" s="31"/>
      <c r="M1077" s="31"/>
      <c r="N1077" s="31"/>
    </row>
    <row r="1078" spans="1:14" ht="12.95" customHeight="1" x14ac:dyDescent="0.15">
      <c r="A1078" s="31"/>
      <c r="B1078" s="31"/>
      <c r="C1078" s="30"/>
      <c r="D1078" s="31"/>
      <c r="E1078" s="31"/>
      <c r="F1078" s="31"/>
      <c r="G1078" s="31"/>
      <c r="H1078" s="31"/>
      <c r="I1078" s="31"/>
      <c r="J1078" s="31"/>
      <c r="K1078" s="31"/>
      <c r="L1078" s="31"/>
      <c r="M1078" s="31"/>
      <c r="N1078" s="31"/>
    </row>
    <row r="1079" spans="1:14" ht="12.95" customHeight="1" x14ac:dyDescent="0.15">
      <c r="A1079" s="31"/>
      <c r="B1079" s="31"/>
      <c r="C1079" s="30"/>
      <c r="D1079" s="31"/>
      <c r="E1079" s="31"/>
      <c r="F1079" s="31"/>
      <c r="G1079" s="31"/>
      <c r="H1079" s="31"/>
      <c r="I1079" s="31"/>
      <c r="J1079" s="31"/>
      <c r="K1079" s="31"/>
      <c r="L1079" s="31"/>
      <c r="M1079" s="31"/>
      <c r="N1079" s="31"/>
    </row>
    <row r="1080" spans="1:14" ht="12.95" customHeight="1" x14ac:dyDescent="0.15">
      <c r="A1080" s="31"/>
      <c r="B1080" s="31"/>
      <c r="C1080" s="30"/>
      <c r="D1080" s="31"/>
      <c r="E1080" s="31"/>
      <c r="F1080" s="31"/>
      <c r="G1080" s="31"/>
      <c r="H1080" s="31"/>
      <c r="I1080" s="31"/>
      <c r="J1080" s="31"/>
      <c r="K1080" s="31"/>
      <c r="L1080" s="31"/>
      <c r="M1080" s="31"/>
      <c r="N1080" s="31"/>
    </row>
    <row r="1081" spans="1:14" ht="12.95" customHeight="1" x14ac:dyDescent="0.15">
      <c r="A1081" s="31"/>
      <c r="B1081" s="31"/>
      <c r="C1081" s="30"/>
      <c r="D1081" s="31"/>
      <c r="E1081" s="31"/>
      <c r="F1081" s="31"/>
      <c r="G1081" s="31"/>
      <c r="H1081" s="31"/>
      <c r="I1081" s="31"/>
      <c r="J1081" s="31"/>
      <c r="K1081" s="31"/>
      <c r="L1081" s="31"/>
      <c r="M1081" s="31"/>
      <c r="N1081" s="31"/>
    </row>
    <row r="1082" spans="1:14" ht="12.95" customHeight="1" x14ac:dyDescent="0.15">
      <c r="A1082" s="31"/>
      <c r="B1082" s="31"/>
      <c r="C1082" s="30"/>
      <c r="D1082" s="31"/>
      <c r="E1082" s="31"/>
      <c r="F1082" s="31"/>
      <c r="G1082" s="31"/>
      <c r="H1082" s="31"/>
      <c r="I1082" s="31"/>
      <c r="J1082" s="31"/>
      <c r="K1082" s="31"/>
      <c r="L1082" s="31"/>
      <c r="M1082" s="31"/>
      <c r="N1082" s="31"/>
    </row>
    <row r="1083" spans="1:14" ht="12.95" customHeight="1" x14ac:dyDescent="0.15">
      <c r="A1083" s="31"/>
      <c r="B1083" s="31"/>
      <c r="C1083" s="30"/>
      <c r="D1083" s="31"/>
      <c r="E1083" s="31"/>
      <c r="F1083" s="31"/>
      <c r="G1083" s="31"/>
      <c r="H1083" s="31"/>
      <c r="I1083" s="31"/>
      <c r="J1083" s="31"/>
      <c r="K1083" s="31"/>
      <c r="L1083" s="31"/>
      <c r="M1083" s="31"/>
      <c r="N1083" s="31"/>
    </row>
    <row r="1084" spans="1:14" ht="12.95" customHeight="1" x14ac:dyDescent="0.15">
      <c r="A1084" s="31"/>
      <c r="B1084" s="31"/>
      <c r="C1084" s="30"/>
      <c r="D1084" s="31"/>
      <c r="E1084" s="31"/>
      <c r="F1084" s="31"/>
      <c r="G1084" s="31"/>
      <c r="H1084" s="31"/>
      <c r="I1084" s="31"/>
      <c r="J1084" s="31"/>
      <c r="K1084" s="31"/>
      <c r="L1084" s="31"/>
      <c r="M1084" s="31"/>
      <c r="N1084" s="31"/>
    </row>
    <row r="1085" spans="1:14" ht="12.95" customHeight="1" x14ac:dyDescent="0.15">
      <c r="A1085" s="31"/>
      <c r="B1085" s="31"/>
      <c r="C1085" s="30"/>
      <c r="D1085" s="31"/>
      <c r="E1085" s="31"/>
      <c r="F1085" s="31"/>
      <c r="G1085" s="31"/>
      <c r="H1085" s="31"/>
      <c r="I1085" s="31"/>
      <c r="J1085" s="31"/>
      <c r="K1085" s="31"/>
      <c r="L1085" s="31"/>
      <c r="M1085" s="31"/>
      <c r="N1085" s="31"/>
    </row>
    <row r="1086" spans="1:14" ht="12.95" customHeight="1" x14ac:dyDescent="0.15">
      <c r="A1086" s="31"/>
      <c r="B1086" s="31"/>
      <c r="C1086" s="30"/>
      <c r="D1086" s="31"/>
      <c r="E1086" s="31"/>
      <c r="F1086" s="31"/>
      <c r="G1086" s="31"/>
      <c r="H1086" s="31"/>
      <c r="I1086" s="31"/>
      <c r="J1086" s="31"/>
      <c r="K1086" s="31"/>
      <c r="L1086" s="31"/>
      <c r="M1086" s="31"/>
      <c r="N1086" s="31"/>
    </row>
    <row r="1087" spans="1:14" ht="12.95" customHeight="1" x14ac:dyDescent="0.15">
      <c r="A1087" s="31"/>
      <c r="B1087" s="31"/>
      <c r="C1087" s="30"/>
      <c r="D1087" s="31"/>
      <c r="E1087" s="31"/>
      <c r="F1087" s="31"/>
      <c r="G1087" s="31"/>
      <c r="H1087" s="31"/>
      <c r="I1087" s="31"/>
      <c r="J1087" s="31"/>
      <c r="K1087" s="31"/>
      <c r="L1087" s="31"/>
      <c r="M1087" s="31"/>
      <c r="N1087" s="31"/>
    </row>
    <row r="1088" spans="1:14" ht="12.95" customHeight="1" x14ac:dyDescent="0.15">
      <c r="A1088" s="31"/>
      <c r="B1088" s="31"/>
      <c r="C1088" s="30"/>
      <c r="D1088" s="31"/>
      <c r="E1088" s="31"/>
      <c r="F1088" s="31"/>
      <c r="G1088" s="31"/>
      <c r="H1088" s="31"/>
      <c r="I1088" s="31"/>
      <c r="J1088" s="31"/>
      <c r="K1088" s="31"/>
      <c r="L1088" s="31"/>
      <c r="M1088" s="31"/>
      <c r="N1088" s="31"/>
    </row>
    <row r="1089" spans="1:14" ht="12.95" customHeight="1" x14ac:dyDescent="0.15">
      <c r="A1089" s="31"/>
      <c r="B1089" s="31"/>
      <c r="C1089" s="30"/>
      <c r="D1089" s="31"/>
      <c r="E1089" s="31"/>
      <c r="F1089" s="31"/>
      <c r="G1089" s="31"/>
      <c r="H1089" s="31"/>
      <c r="I1089" s="31"/>
      <c r="J1089" s="31"/>
      <c r="K1089" s="31"/>
      <c r="L1089" s="31"/>
      <c r="M1089" s="31"/>
      <c r="N1089" s="31"/>
    </row>
    <row r="1090" spans="1:14" ht="12.95" customHeight="1" x14ac:dyDescent="0.15">
      <c r="A1090" s="31"/>
      <c r="B1090" s="31"/>
      <c r="C1090" s="30"/>
      <c r="D1090" s="31"/>
      <c r="E1090" s="31"/>
      <c r="F1090" s="31"/>
      <c r="G1090" s="31"/>
      <c r="H1090" s="31"/>
      <c r="I1090" s="31"/>
      <c r="J1090" s="31"/>
      <c r="K1090" s="31"/>
      <c r="L1090" s="31"/>
      <c r="M1090" s="31"/>
      <c r="N1090" s="31"/>
    </row>
    <row r="1091" spans="1:14" ht="12.95" customHeight="1" x14ac:dyDescent="0.15">
      <c r="A1091" s="31"/>
      <c r="B1091" s="31"/>
      <c r="C1091" s="30"/>
      <c r="D1091" s="31"/>
      <c r="E1091" s="31"/>
      <c r="F1091" s="31"/>
      <c r="G1091" s="31"/>
      <c r="H1091" s="31"/>
      <c r="I1091" s="31"/>
      <c r="J1091" s="31"/>
      <c r="K1091" s="31"/>
      <c r="L1091" s="31"/>
      <c r="M1091" s="31"/>
      <c r="N1091" s="31"/>
    </row>
    <row r="1092" spans="1:14" ht="12.95" customHeight="1" x14ac:dyDescent="0.15">
      <c r="A1092" s="31"/>
      <c r="B1092" s="31"/>
      <c r="C1092" s="30"/>
      <c r="D1092" s="31"/>
      <c r="E1092" s="31"/>
      <c r="F1092" s="31"/>
      <c r="G1092" s="31"/>
      <c r="H1092" s="31"/>
      <c r="I1092" s="31"/>
      <c r="J1092" s="31"/>
      <c r="K1092" s="31"/>
      <c r="L1092" s="31"/>
      <c r="M1092" s="31"/>
      <c r="N1092" s="31"/>
    </row>
    <row r="1093" spans="1:14" ht="12.95" customHeight="1" x14ac:dyDescent="0.15">
      <c r="A1093" s="31"/>
      <c r="B1093" s="31"/>
      <c r="C1093" s="30"/>
      <c r="D1093" s="31"/>
      <c r="E1093" s="31"/>
      <c r="F1093" s="31"/>
      <c r="G1093" s="31"/>
      <c r="H1093" s="31"/>
      <c r="I1093" s="31"/>
      <c r="J1093" s="31"/>
      <c r="K1093" s="31"/>
      <c r="L1093" s="31"/>
      <c r="M1093" s="31"/>
      <c r="N1093" s="31"/>
    </row>
    <row r="1094" spans="1:14" ht="12.95" customHeight="1" x14ac:dyDescent="0.15">
      <c r="A1094" s="31"/>
      <c r="B1094" s="31"/>
      <c r="C1094" s="30"/>
      <c r="D1094" s="31"/>
      <c r="E1094" s="31"/>
      <c r="F1094" s="31"/>
      <c r="G1094" s="31"/>
      <c r="H1094" s="31"/>
      <c r="I1094" s="31"/>
      <c r="J1094" s="31"/>
      <c r="K1094" s="31"/>
      <c r="L1094" s="31"/>
      <c r="M1094" s="31"/>
      <c r="N1094" s="31"/>
    </row>
    <row r="1095" spans="1:14" ht="12.95" customHeight="1" x14ac:dyDescent="0.15">
      <c r="A1095" s="31"/>
      <c r="B1095" s="31"/>
      <c r="C1095" s="30"/>
      <c r="D1095" s="31"/>
      <c r="E1095" s="31"/>
      <c r="F1095" s="31"/>
      <c r="G1095" s="31"/>
      <c r="H1095" s="31"/>
      <c r="I1095" s="31"/>
      <c r="J1095" s="31"/>
      <c r="K1095" s="31"/>
      <c r="L1095" s="31"/>
      <c r="M1095" s="31"/>
      <c r="N1095" s="31"/>
    </row>
    <row r="1096" spans="1:14" ht="12.95" customHeight="1" x14ac:dyDescent="0.15">
      <c r="A1096" s="31"/>
      <c r="B1096" s="31"/>
      <c r="C1096" s="30"/>
      <c r="D1096" s="31"/>
      <c r="E1096" s="31"/>
      <c r="F1096" s="31"/>
      <c r="G1096" s="31"/>
      <c r="H1096" s="31"/>
      <c r="I1096" s="31"/>
      <c r="J1096" s="31"/>
      <c r="K1096" s="31"/>
      <c r="L1096" s="31"/>
      <c r="M1096" s="31"/>
      <c r="N1096" s="31"/>
    </row>
    <row r="1097" spans="1:14" ht="12.95" customHeight="1" x14ac:dyDescent="0.15">
      <c r="A1097" s="31"/>
      <c r="B1097" s="31"/>
      <c r="C1097" s="30"/>
      <c r="D1097" s="31"/>
      <c r="E1097" s="31"/>
      <c r="F1097" s="31"/>
      <c r="G1097" s="31"/>
      <c r="H1097" s="31"/>
      <c r="I1097" s="31"/>
      <c r="J1097" s="31"/>
      <c r="K1097" s="31"/>
      <c r="L1097" s="31"/>
      <c r="M1097" s="31"/>
      <c r="N1097" s="31"/>
    </row>
    <row r="1098" spans="1:14" ht="12.95" customHeight="1" x14ac:dyDescent="0.15">
      <c r="A1098" s="31"/>
      <c r="B1098" s="31"/>
      <c r="C1098" s="30"/>
      <c r="D1098" s="31"/>
      <c r="E1098" s="31"/>
      <c r="F1098" s="31"/>
      <c r="G1098" s="31"/>
      <c r="H1098" s="31"/>
      <c r="I1098" s="31"/>
      <c r="J1098" s="31"/>
      <c r="K1098" s="31"/>
      <c r="L1098" s="31"/>
      <c r="M1098" s="31"/>
      <c r="N1098" s="31"/>
    </row>
    <row r="1099" spans="1:14" ht="12.95" customHeight="1" x14ac:dyDescent="0.15">
      <c r="A1099" s="31"/>
      <c r="B1099" s="31"/>
      <c r="C1099" s="30"/>
      <c r="D1099" s="31"/>
      <c r="E1099" s="31"/>
      <c r="F1099" s="31"/>
      <c r="G1099" s="31"/>
      <c r="H1099" s="31"/>
      <c r="I1099" s="31"/>
      <c r="J1099" s="31"/>
      <c r="K1099" s="31"/>
      <c r="L1099" s="31"/>
      <c r="M1099" s="31"/>
      <c r="N1099" s="31"/>
    </row>
    <row r="1100" spans="1:14" ht="12.95" customHeight="1" x14ac:dyDescent="0.15">
      <c r="A1100" s="31"/>
      <c r="B1100" s="31"/>
      <c r="C1100" s="30"/>
      <c r="D1100" s="31"/>
      <c r="E1100" s="31"/>
      <c r="F1100" s="31"/>
      <c r="G1100" s="31"/>
      <c r="H1100" s="31"/>
      <c r="I1100" s="31"/>
      <c r="J1100" s="31"/>
      <c r="K1100" s="31"/>
      <c r="L1100" s="31"/>
      <c r="M1100" s="31"/>
      <c r="N1100" s="31"/>
    </row>
    <row r="1101" spans="1:14" ht="12.95" customHeight="1" x14ac:dyDescent="0.15">
      <c r="A1101" s="31"/>
      <c r="B1101" s="31"/>
      <c r="C1101" s="30"/>
      <c r="D1101" s="31"/>
      <c r="E1101" s="31"/>
      <c r="F1101" s="31"/>
      <c r="G1101" s="31"/>
      <c r="H1101" s="31"/>
      <c r="I1101" s="31"/>
      <c r="J1101" s="31"/>
      <c r="K1101" s="31"/>
      <c r="L1101" s="31"/>
      <c r="M1101" s="31"/>
      <c r="N1101" s="31"/>
    </row>
    <row r="1102" spans="1:14" ht="12.95" customHeight="1" x14ac:dyDescent="0.15">
      <c r="A1102" s="31"/>
      <c r="B1102" s="31"/>
      <c r="C1102" s="30"/>
      <c r="D1102" s="31"/>
      <c r="E1102" s="31"/>
      <c r="F1102" s="31"/>
      <c r="G1102" s="31"/>
      <c r="H1102" s="31"/>
      <c r="I1102" s="31"/>
      <c r="J1102" s="31"/>
      <c r="K1102" s="31"/>
      <c r="L1102" s="31"/>
      <c r="M1102" s="31"/>
      <c r="N1102" s="31"/>
    </row>
    <row r="1103" spans="1:14" ht="12.95" customHeight="1" x14ac:dyDescent="0.15">
      <c r="A1103" s="31"/>
      <c r="B1103" s="31"/>
      <c r="C1103" s="30"/>
      <c r="D1103" s="31"/>
      <c r="E1103" s="31"/>
      <c r="F1103" s="31"/>
      <c r="G1103" s="31"/>
      <c r="H1103" s="31"/>
      <c r="I1103" s="31"/>
      <c r="J1103" s="31"/>
      <c r="K1103" s="31"/>
      <c r="L1103" s="31"/>
      <c r="M1103" s="31"/>
      <c r="N1103" s="31"/>
    </row>
    <row r="1104" spans="1:14" ht="12.95" customHeight="1" x14ac:dyDescent="0.15">
      <c r="A1104" s="31"/>
      <c r="B1104" s="31"/>
      <c r="C1104" s="30"/>
      <c r="D1104" s="31"/>
      <c r="E1104" s="31"/>
      <c r="F1104" s="31"/>
      <c r="G1104" s="31"/>
      <c r="H1104" s="31"/>
      <c r="I1104" s="31"/>
      <c r="J1104" s="31"/>
      <c r="K1104" s="31"/>
      <c r="L1104" s="31"/>
      <c r="M1104" s="31"/>
      <c r="N1104" s="31"/>
    </row>
    <row r="1105" spans="1:14" ht="12.95" customHeight="1" x14ac:dyDescent="0.15">
      <c r="A1105" s="31"/>
      <c r="B1105" s="31"/>
      <c r="C1105" s="30"/>
      <c r="D1105" s="31"/>
      <c r="E1105" s="31"/>
      <c r="F1105" s="31"/>
      <c r="G1105" s="31"/>
      <c r="H1105" s="31"/>
      <c r="I1105" s="31"/>
      <c r="J1105" s="31"/>
      <c r="K1105" s="31"/>
      <c r="L1105" s="31"/>
      <c r="M1105" s="31"/>
      <c r="N1105" s="31"/>
    </row>
    <row r="1106" spans="1:14" ht="12.95" customHeight="1" x14ac:dyDescent="0.15">
      <c r="A1106" s="31"/>
      <c r="B1106" s="31"/>
      <c r="C1106" s="30"/>
      <c r="D1106" s="31"/>
      <c r="E1106" s="31"/>
      <c r="F1106" s="31"/>
      <c r="G1106" s="31"/>
      <c r="H1106" s="31"/>
      <c r="I1106" s="31"/>
      <c r="J1106" s="31"/>
      <c r="K1106" s="31"/>
      <c r="L1106" s="31"/>
      <c r="M1106" s="31"/>
      <c r="N1106" s="31"/>
    </row>
    <row r="1107" spans="1:14" ht="12.95" customHeight="1" x14ac:dyDescent="0.15">
      <c r="A1107" s="31"/>
      <c r="B1107" s="31"/>
      <c r="C1107" s="30"/>
      <c r="D1107" s="31"/>
      <c r="E1107" s="31"/>
      <c r="F1107" s="31"/>
      <c r="G1107" s="31"/>
      <c r="H1107" s="31"/>
      <c r="I1107" s="31"/>
      <c r="J1107" s="31"/>
      <c r="K1107" s="31"/>
      <c r="L1107" s="31"/>
      <c r="M1107" s="31"/>
      <c r="N1107" s="31"/>
    </row>
    <row r="1108" spans="1:14" ht="12.95" customHeight="1" x14ac:dyDescent="0.15">
      <c r="A1108" s="31"/>
      <c r="B1108" s="31"/>
      <c r="C1108" s="30"/>
      <c r="D1108" s="31"/>
      <c r="E1108" s="31"/>
      <c r="F1108" s="31"/>
      <c r="G1108" s="31"/>
      <c r="H1108" s="31"/>
      <c r="I1108" s="31"/>
      <c r="J1108" s="31"/>
      <c r="K1108" s="31"/>
      <c r="L1108" s="31"/>
      <c r="M1108" s="31"/>
      <c r="N1108" s="31"/>
    </row>
    <row r="1109" spans="1:14" ht="12.95" customHeight="1" x14ac:dyDescent="0.15">
      <c r="A1109" s="31"/>
      <c r="B1109" s="31"/>
      <c r="C1109" s="30"/>
      <c r="D1109" s="31"/>
      <c r="E1109" s="31"/>
      <c r="F1109" s="31"/>
      <c r="G1109" s="31"/>
      <c r="H1109" s="31"/>
      <c r="I1109" s="31"/>
      <c r="J1109" s="31"/>
      <c r="K1109" s="31"/>
      <c r="L1109" s="31"/>
      <c r="M1109" s="31"/>
      <c r="N1109" s="31"/>
    </row>
    <row r="1110" spans="1:14" ht="12.95" customHeight="1" x14ac:dyDescent="0.15">
      <c r="A1110" s="31"/>
      <c r="B1110" s="31"/>
      <c r="C1110" s="30"/>
      <c r="D1110" s="31"/>
      <c r="E1110" s="31"/>
      <c r="F1110" s="31"/>
      <c r="G1110" s="31"/>
      <c r="H1110" s="31"/>
      <c r="I1110" s="31"/>
      <c r="J1110" s="31"/>
      <c r="K1110" s="31"/>
      <c r="L1110" s="31"/>
      <c r="M1110" s="31"/>
      <c r="N1110" s="31"/>
    </row>
    <row r="1111" spans="1:14" ht="12.95" customHeight="1" x14ac:dyDescent="0.15">
      <c r="A1111" s="31"/>
      <c r="B1111" s="31"/>
      <c r="C1111" s="30"/>
      <c r="D1111" s="31"/>
      <c r="E1111" s="31"/>
      <c r="F1111" s="31"/>
      <c r="G1111" s="31"/>
      <c r="H1111" s="31"/>
      <c r="I1111" s="31"/>
      <c r="J1111" s="31"/>
      <c r="K1111" s="31"/>
      <c r="L1111" s="31"/>
      <c r="M1111" s="31"/>
      <c r="N1111" s="31"/>
    </row>
    <row r="1112" spans="1:14" ht="12.95" customHeight="1" x14ac:dyDescent="0.15">
      <c r="A1112" s="31"/>
      <c r="B1112" s="31"/>
      <c r="C1112" s="30"/>
      <c r="D1112" s="31"/>
      <c r="E1112" s="31"/>
      <c r="F1112" s="31"/>
      <c r="G1112" s="31"/>
      <c r="H1112" s="31"/>
      <c r="I1112" s="31"/>
      <c r="J1112" s="31"/>
      <c r="K1112" s="31"/>
      <c r="L1112" s="31"/>
      <c r="M1112" s="31"/>
      <c r="N1112" s="31"/>
    </row>
    <row r="1113" spans="1:14" ht="12.95" customHeight="1" x14ac:dyDescent="0.15">
      <c r="A1113" s="31"/>
      <c r="B1113" s="31"/>
      <c r="C1113" s="30"/>
      <c r="D1113" s="31"/>
      <c r="E1113" s="31"/>
      <c r="F1113" s="31"/>
      <c r="G1113" s="31"/>
      <c r="H1113" s="31"/>
      <c r="I1113" s="31"/>
      <c r="J1113" s="31"/>
      <c r="K1113" s="31"/>
      <c r="L1113" s="31"/>
      <c r="M1113" s="31"/>
      <c r="N1113" s="31"/>
    </row>
    <row r="1114" spans="1:14" ht="12.95" customHeight="1" x14ac:dyDescent="0.15">
      <c r="A1114" s="31"/>
      <c r="B1114" s="31"/>
      <c r="C1114" s="30"/>
      <c r="D1114" s="31"/>
      <c r="E1114" s="31"/>
      <c r="F1114" s="31"/>
      <c r="G1114" s="31"/>
      <c r="H1114" s="31"/>
      <c r="I1114" s="31"/>
      <c r="J1114" s="31"/>
      <c r="K1114" s="31"/>
      <c r="L1114" s="31"/>
      <c r="M1114" s="31"/>
      <c r="N1114" s="31"/>
    </row>
    <row r="1115" spans="1:14" ht="12.95" customHeight="1" x14ac:dyDescent="0.15">
      <c r="A1115" s="31"/>
      <c r="B1115" s="31"/>
      <c r="C1115" s="30"/>
      <c r="D1115" s="31"/>
      <c r="E1115" s="31"/>
      <c r="F1115" s="31"/>
      <c r="G1115" s="31"/>
      <c r="H1115" s="31"/>
      <c r="I1115" s="31"/>
      <c r="J1115" s="31"/>
      <c r="K1115" s="31"/>
      <c r="L1115" s="31"/>
      <c r="M1115" s="31"/>
      <c r="N1115" s="31"/>
    </row>
    <row r="1116" spans="1:14" ht="12.95" customHeight="1" x14ac:dyDescent="0.15">
      <c r="A1116" s="31"/>
      <c r="B1116" s="31"/>
      <c r="C1116" s="30"/>
      <c r="D1116" s="31"/>
      <c r="E1116" s="31"/>
      <c r="F1116" s="31"/>
      <c r="G1116" s="31"/>
      <c r="H1116" s="31"/>
      <c r="I1116" s="31"/>
      <c r="J1116" s="31"/>
      <c r="K1116" s="31"/>
      <c r="L1116" s="31"/>
      <c r="M1116" s="31"/>
      <c r="N1116" s="31"/>
    </row>
    <row r="1117" spans="1:14" ht="12.95" customHeight="1" x14ac:dyDescent="0.15">
      <c r="A1117" s="31"/>
      <c r="B1117" s="31"/>
      <c r="C1117" s="30"/>
      <c r="D1117" s="31"/>
      <c r="E1117" s="31"/>
      <c r="F1117" s="31"/>
      <c r="G1117" s="31"/>
      <c r="H1117" s="31"/>
      <c r="I1117" s="31"/>
      <c r="J1117" s="31"/>
      <c r="K1117" s="31"/>
      <c r="L1117" s="31"/>
      <c r="M1117" s="31"/>
      <c r="N1117" s="31"/>
    </row>
    <row r="1118" spans="1:14" ht="12.95" customHeight="1" x14ac:dyDescent="0.15">
      <c r="A1118" s="31"/>
      <c r="B1118" s="31"/>
      <c r="C1118" s="30"/>
      <c r="D1118" s="31"/>
      <c r="E1118" s="31"/>
      <c r="F1118" s="31"/>
      <c r="G1118" s="31"/>
      <c r="H1118" s="31"/>
      <c r="I1118" s="31"/>
      <c r="J1118" s="31"/>
      <c r="K1118" s="31"/>
      <c r="L1118" s="31"/>
      <c r="M1118" s="31"/>
      <c r="N1118" s="31"/>
    </row>
    <row r="1119" spans="1:14" ht="12.95" customHeight="1" x14ac:dyDescent="0.15">
      <c r="A1119" s="31"/>
      <c r="B1119" s="31"/>
      <c r="C1119" s="30"/>
      <c r="D1119" s="31"/>
      <c r="E1119" s="31"/>
      <c r="F1119" s="31"/>
      <c r="G1119" s="31"/>
      <c r="H1119" s="31"/>
      <c r="I1119" s="31"/>
      <c r="J1119" s="31"/>
      <c r="K1119" s="31"/>
      <c r="L1119" s="31"/>
      <c r="M1119" s="31"/>
      <c r="N1119" s="31"/>
    </row>
    <row r="1120" spans="1:14" ht="12.95" customHeight="1" x14ac:dyDescent="0.15">
      <c r="A1120" s="31"/>
      <c r="B1120" s="31"/>
      <c r="C1120" s="30"/>
      <c r="D1120" s="31"/>
      <c r="E1120" s="31"/>
      <c r="F1120" s="31"/>
      <c r="G1120" s="31"/>
      <c r="H1120" s="31"/>
      <c r="I1120" s="31"/>
      <c r="J1120" s="31"/>
      <c r="K1120" s="31"/>
      <c r="L1120" s="31"/>
      <c r="M1120" s="31"/>
      <c r="N1120" s="31"/>
    </row>
    <row r="1121" spans="1:14" ht="12.95" customHeight="1" x14ac:dyDescent="0.15">
      <c r="A1121" s="31"/>
      <c r="B1121" s="31"/>
      <c r="C1121" s="30"/>
      <c r="D1121" s="31"/>
      <c r="E1121" s="31"/>
      <c r="F1121" s="31"/>
      <c r="G1121" s="31"/>
      <c r="H1121" s="31"/>
      <c r="I1121" s="31"/>
      <c r="J1121" s="31"/>
      <c r="K1121" s="31"/>
      <c r="L1121" s="31"/>
      <c r="M1121" s="31"/>
      <c r="N1121" s="31"/>
    </row>
    <row r="1122" spans="1:14" ht="12.95" customHeight="1" x14ac:dyDescent="0.15">
      <c r="A1122" s="31"/>
      <c r="B1122" s="31"/>
      <c r="C1122" s="30"/>
      <c r="D1122" s="31"/>
      <c r="E1122" s="31"/>
      <c r="F1122" s="31"/>
      <c r="G1122" s="31"/>
      <c r="H1122" s="31"/>
      <c r="I1122" s="31"/>
      <c r="J1122" s="31"/>
      <c r="K1122" s="31"/>
      <c r="L1122" s="31"/>
      <c r="M1122" s="31"/>
      <c r="N1122" s="31"/>
    </row>
    <row r="1123" spans="1:14" ht="12.95" customHeight="1" x14ac:dyDescent="0.15">
      <c r="A1123" s="31"/>
      <c r="B1123" s="31"/>
      <c r="C1123" s="30"/>
      <c r="D1123" s="31"/>
      <c r="E1123" s="31"/>
      <c r="F1123" s="31"/>
      <c r="G1123" s="31"/>
      <c r="H1123" s="31"/>
      <c r="I1123" s="31"/>
      <c r="J1123" s="31"/>
      <c r="K1123" s="31"/>
      <c r="L1123" s="31"/>
      <c r="M1123" s="31"/>
      <c r="N1123" s="31"/>
    </row>
    <row r="1124" spans="1:14" ht="12.95" customHeight="1" x14ac:dyDescent="0.15">
      <c r="A1124" s="31"/>
      <c r="B1124" s="31"/>
      <c r="C1124" s="30"/>
      <c r="D1124" s="31"/>
      <c r="E1124" s="31"/>
      <c r="F1124" s="31"/>
      <c r="G1124" s="31"/>
      <c r="H1124" s="31"/>
      <c r="I1124" s="31"/>
      <c r="J1124" s="31"/>
      <c r="K1124" s="31"/>
      <c r="L1124" s="31"/>
      <c r="M1124" s="31"/>
      <c r="N1124" s="31"/>
    </row>
    <row r="1125" spans="1:14" ht="12.95" customHeight="1" x14ac:dyDescent="0.15">
      <c r="A1125" s="31"/>
      <c r="B1125" s="31"/>
      <c r="C1125" s="30"/>
      <c r="D1125" s="31"/>
      <c r="E1125" s="31"/>
      <c r="F1125" s="31"/>
      <c r="G1125" s="31"/>
      <c r="H1125" s="31"/>
      <c r="I1125" s="31"/>
      <c r="J1125" s="31"/>
      <c r="K1125" s="31"/>
      <c r="L1125" s="31"/>
      <c r="M1125" s="31"/>
      <c r="N1125" s="31"/>
    </row>
    <row r="1126" spans="1:14" ht="12.95" customHeight="1" x14ac:dyDescent="0.15">
      <c r="A1126" s="31"/>
      <c r="B1126" s="31"/>
      <c r="C1126" s="30"/>
      <c r="D1126" s="31"/>
      <c r="E1126" s="31"/>
      <c r="F1126" s="31"/>
      <c r="G1126" s="31"/>
      <c r="H1126" s="31"/>
      <c r="I1126" s="31"/>
      <c r="J1126" s="31"/>
      <c r="K1126" s="31"/>
      <c r="L1126" s="31"/>
      <c r="M1126" s="31"/>
      <c r="N1126" s="31"/>
    </row>
    <row r="1127" spans="1:14" ht="12.95" customHeight="1" x14ac:dyDescent="0.15">
      <c r="A1127" s="31"/>
      <c r="B1127" s="31"/>
      <c r="C1127" s="30"/>
      <c r="D1127" s="31"/>
      <c r="E1127" s="31"/>
      <c r="F1127" s="31"/>
      <c r="G1127" s="31"/>
      <c r="H1127" s="31"/>
      <c r="I1127" s="31"/>
      <c r="J1127" s="31"/>
      <c r="K1127" s="31"/>
      <c r="L1127" s="31"/>
      <c r="M1127" s="31"/>
      <c r="N1127" s="31"/>
    </row>
    <row r="1128" spans="1:14" ht="12.95" customHeight="1" x14ac:dyDescent="0.15">
      <c r="A1128" s="31"/>
      <c r="B1128" s="31"/>
      <c r="C1128" s="30"/>
      <c r="D1128" s="31"/>
      <c r="E1128" s="31"/>
      <c r="F1128" s="31"/>
      <c r="G1128" s="31"/>
      <c r="H1128" s="31"/>
      <c r="I1128" s="31"/>
      <c r="J1128" s="31"/>
      <c r="K1128" s="31"/>
      <c r="L1128" s="31"/>
      <c r="M1128" s="31"/>
      <c r="N1128" s="31"/>
    </row>
    <row r="1129" spans="1:14" ht="12.95" customHeight="1" x14ac:dyDescent="0.15">
      <c r="A1129" s="31"/>
      <c r="B1129" s="31"/>
      <c r="C1129" s="30"/>
      <c r="D1129" s="31"/>
      <c r="E1129" s="31"/>
      <c r="F1129" s="31"/>
      <c r="G1129" s="31"/>
      <c r="H1129" s="31"/>
      <c r="I1129" s="31"/>
      <c r="J1129" s="31"/>
      <c r="K1129" s="31"/>
      <c r="L1129" s="31"/>
      <c r="M1129" s="31"/>
      <c r="N1129" s="31"/>
    </row>
    <row r="1130" spans="1:14" ht="12.95" customHeight="1" x14ac:dyDescent="0.15">
      <c r="A1130" s="31"/>
      <c r="B1130" s="31"/>
      <c r="C1130" s="30"/>
      <c r="D1130" s="31"/>
      <c r="E1130" s="31"/>
      <c r="F1130" s="31"/>
      <c r="G1130" s="31"/>
      <c r="H1130" s="31"/>
      <c r="I1130" s="31"/>
      <c r="J1130" s="31"/>
      <c r="K1130" s="31"/>
      <c r="L1130" s="31"/>
      <c r="M1130" s="31"/>
      <c r="N1130" s="31"/>
    </row>
    <row r="1131" spans="1:14" ht="12.95" customHeight="1" x14ac:dyDescent="0.15">
      <c r="A1131" s="31"/>
      <c r="B1131" s="31"/>
      <c r="C1131" s="30"/>
      <c r="D1131" s="31"/>
      <c r="E1131" s="31"/>
      <c r="F1131" s="31"/>
      <c r="G1131" s="31"/>
      <c r="H1131" s="31"/>
      <c r="I1131" s="31"/>
      <c r="J1131" s="31"/>
      <c r="K1131" s="31"/>
      <c r="L1131" s="31"/>
      <c r="M1131" s="31"/>
      <c r="N1131" s="31"/>
    </row>
    <row r="1132" spans="1:14" ht="12.95" customHeight="1" x14ac:dyDescent="0.15">
      <c r="A1132" s="31"/>
      <c r="B1132" s="31"/>
      <c r="C1132" s="30"/>
      <c r="D1132" s="31"/>
      <c r="E1132" s="31"/>
      <c r="F1132" s="31"/>
      <c r="G1132" s="31"/>
      <c r="H1132" s="31"/>
      <c r="I1132" s="31"/>
      <c r="J1132" s="31"/>
      <c r="K1132" s="31"/>
      <c r="L1132" s="31"/>
      <c r="M1132" s="31"/>
      <c r="N1132" s="31"/>
    </row>
    <row r="1133" spans="1:14" ht="12.95" customHeight="1" x14ac:dyDescent="0.15">
      <c r="A1133" s="31"/>
      <c r="B1133" s="31"/>
      <c r="C1133" s="30"/>
      <c r="D1133" s="31"/>
      <c r="E1133" s="31"/>
      <c r="F1133" s="31"/>
      <c r="G1133" s="31"/>
      <c r="H1133" s="31"/>
      <c r="I1133" s="31"/>
      <c r="J1133" s="31"/>
      <c r="K1133" s="31"/>
      <c r="L1133" s="31"/>
      <c r="M1133" s="31"/>
      <c r="N1133" s="31"/>
    </row>
    <row r="1134" spans="1:14" ht="12.95" customHeight="1" x14ac:dyDescent="0.15">
      <c r="A1134" s="31"/>
      <c r="B1134" s="31"/>
      <c r="C1134" s="30"/>
      <c r="D1134" s="31"/>
      <c r="E1134" s="31"/>
      <c r="F1134" s="31"/>
      <c r="G1134" s="31"/>
      <c r="H1134" s="31"/>
      <c r="I1134" s="31"/>
      <c r="J1134" s="31"/>
      <c r="K1134" s="31"/>
      <c r="L1134" s="31"/>
      <c r="M1134" s="31"/>
      <c r="N1134" s="31"/>
    </row>
    <row r="1135" spans="1:14" ht="12.95" customHeight="1" x14ac:dyDescent="0.15">
      <c r="A1135" s="31"/>
      <c r="B1135" s="31"/>
      <c r="C1135" s="30"/>
      <c r="D1135" s="31"/>
      <c r="E1135" s="31"/>
      <c r="F1135" s="31"/>
      <c r="G1135" s="31"/>
      <c r="H1135" s="31"/>
      <c r="I1135" s="31"/>
      <c r="J1135" s="31"/>
      <c r="K1135" s="31"/>
      <c r="L1135" s="31"/>
      <c r="M1135" s="31"/>
      <c r="N1135" s="31"/>
    </row>
    <row r="1136" spans="1:14" ht="12.95" customHeight="1" x14ac:dyDescent="0.15">
      <c r="A1136" s="31"/>
      <c r="B1136" s="31"/>
      <c r="C1136" s="30"/>
      <c r="D1136" s="31"/>
      <c r="E1136" s="31"/>
      <c r="F1136" s="31"/>
      <c r="G1136" s="31"/>
      <c r="H1136" s="31"/>
      <c r="I1136" s="31"/>
      <c r="J1136" s="31"/>
      <c r="K1136" s="31"/>
      <c r="L1136" s="31"/>
      <c r="M1136" s="31"/>
      <c r="N1136" s="31"/>
    </row>
    <row r="1137" spans="1:14" ht="12.95" customHeight="1" x14ac:dyDescent="0.15">
      <c r="A1137" s="31"/>
      <c r="B1137" s="31"/>
      <c r="C1137" s="30"/>
      <c r="D1137" s="31"/>
      <c r="E1137" s="31"/>
      <c r="F1137" s="31"/>
      <c r="G1137" s="31"/>
      <c r="H1137" s="31"/>
      <c r="I1137" s="31"/>
      <c r="J1137" s="31"/>
      <c r="K1137" s="31"/>
      <c r="L1137" s="31"/>
      <c r="M1137" s="31"/>
      <c r="N1137" s="31"/>
    </row>
    <row r="1138" spans="1:14" ht="12.95" customHeight="1" x14ac:dyDescent="0.15">
      <c r="A1138" s="31"/>
      <c r="B1138" s="31"/>
      <c r="C1138" s="30"/>
      <c r="D1138" s="31"/>
      <c r="E1138" s="31"/>
      <c r="F1138" s="31"/>
      <c r="G1138" s="31"/>
      <c r="H1138" s="31"/>
      <c r="I1138" s="31"/>
      <c r="J1138" s="31"/>
      <c r="K1138" s="31"/>
      <c r="L1138" s="31"/>
      <c r="M1138" s="31"/>
      <c r="N1138" s="31"/>
    </row>
    <row r="1139" spans="1:14" ht="12.95" customHeight="1" x14ac:dyDescent="0.15">
      <c r="A1139" s="31"/>
      <c r="B1139" s="31"/>
      <c r="C1139" s="30"/>
      <c r="D1139" s="31"/>
      <c r="E1139" s="31"/>
      <c r="F1139" s="31"/>
      <c r="G1139" s="31"/>
      <c r="H1139" s="31"/>
      <c r="I1139" s="31"/>
      <c r="J1139" s="31"/>
      <c r="K1139" s="31"/>
      <c r="L1139" s="31"/>
      <c r="M1139" s="31"/>
      <c r="N1139" s="31"/>
    </row>
    <row r="1140" spans="1:14" ht="12.95" customHeight="1" x14ac:dyDescent="0.15">
      <c r="A1140" s="31"/>
      <c r="B1140" s="31"/>
      <c r="C1140" s="30"/>
      <c r="D1140" s="31"/>
      <c r="E1140" s="31"/>
      <c r="F1140" s="31"/>
      <c r="G1140" s="31"/>
      <c r="H1140" s="31"/>
      <c r="I1140" s="31"/>
      <c r="J1140" s="31"/>
      <c r="K1140" s="31"/>
      <c r="L1140" s="31"/>
      <c r="M1140" s="31"/>
      <c r="N1140" s="31"/>
    </row>
    <row r="1141" spans="1:14" ht="12.95" customHeight="1" x14ac:dyDescent="0.15">
      <c r="A1141" s="31"/>
      <c r="B1141" s="31"/>
      <c r="C1141" s="30"/>
      <c r="D1141" s="31"/>
      <c r="E1141" s="31"/>
      <c r="F1141" s="31"/>
      <c r="G1141" s="31"/>
      <c r="H1141" s="31"/>
      <c r="I1141" s="31"/>
      <c r="J1141" s="31"/>
      <c r="K1141" s="31"/>
      <c r="L1141" s="31"/>
      <c r="M1141" s="31"/>
      <c r="N1141" s="31"/>
    </row>
    <row r="1142" spans="1:14" ht="12.95" customHeight="1" x14ac:dyDescent="0.15">
      <c r="A1142" s="31"/>
      <c r="B1142" s="31"/>
      <c r="C1142" s="30"/>
      <c r="D1142" s="31"/>
      <c r="E1142" s="31"/>
      <c r="F1142" s="31"/>
      <c r="G1142" s="31"/>
      <c r="H1142" s="31"/>
      <c r="I1142" s="31"/>
      <c r="J1142" s="31"/>
      <c r="K1142" s="31"/>
      <c r="L1142" s="31"/>
      <c r="M1142" s="31"/>
      <c r="N1142" s="31"/>
    </row>
    <row r="1143" spans="1:14" ht="12.95" customHeight="1" x14ac:dyDescent="0.15">
      <c r="A1143" s="31"/>
      <c r="B1143" s="31"/>
      <c r="C1143" s="30"/>
      <c r="D1143" s="31"/>
      <c r="E1143" s="31"/>
      <c r="F1143" s="31"/>
      <c r="G1143" s="31"/>
      <c r="H1143" s="31"/>
      <c r="I1143" s="31"/>
      <c r="J1143" s="31"/>
      <c r="K1143" s="31"/>
      <c r="L1143" s="31"/>
      <c r="M1143" s="31"/>
      <c r="N1143" s="31"/>
    </row>
    <row r="1144" spans="1:14" ht="12.95" customHeight="1" x14ac:dyDescent="0.15">
      <c r="A1144" s="31"/>
      <c r="B1144" s="31"/>
      <c r="C1144" s="30"/>
      <c r="D1144" s="31"/>
      <c r="E1144" s="31"/>
      <c r="F1144" s="31"/>
      <c r="G1144" s="31"/>
      <c r="H1144" s="31"/>
      <c r="I1144" s="31"/>
      <c r="J1144" s="31"/>
      <c r="K1144" s="31"/>
      <c r="L1144" s="31"/>
      <c r="M1144" s="31"/>
      <c r="N1144" s="31"/>
    </row>
    <row r="1145" spans="1:14" ht="12.95" customHeight="1" x14ac:dyDescent="0.15">
      <c r="A1145" s="31"/>
      <c r="B1145" s="31"/>
      <c r="C1145" s="30"/>
      <c r="D1145" s="31"/>
      <c r="E1145" s="31"/>
      <c r="F1145" s="31"/>
      <c r="G1145" s="31"/>
      <c r="H1145" s="31"/>
      <c r="I1145" s="31"/>
      <c r="J1145" s="31"/>
      <c r="K1145" s="31"/>
      <c r="L1145" s="31"/>
      <c r="M1145" s="31"/>
      <c r="N1145" s="31"/>
    </row>
    <row r="1146" spans="1:14" ht="12.95" customHeight="1" x14ac:dyDescent="0.15">
      <c r="A1146" s="31"/>
      <c r="B1146" s="31"/>
      <c r="C1146" s="30"/>
      <c r="D1146" s="31"/>
      <c r="E1146" s="31"/>
      <c r="F1146" s="31"/>
      <c r="G1146" s="31"/>
      <c r="H1146" s="31"/>
      <c r="I1146" s="31"/>
      <c r="J1146" s="31"/>
      <c r="K1146" s="31"/>
      <c r="L1146" s="31"/>
      <c r="M1146" s="31"/>
      <c r="N1146" s="31"/>
    </row>
    <row r="1147" spans="1:14" ht="12.95" customHeight="1" x14ac:dyDescent="0.15">
      <c r="A1147" s="31"/>
      <c r="B1147" s="31"/>
      <c r="C1147" s="30"/>
      <c r="D1147" s="31"/>
      <c r="E1147" s="31"/>
      <c r="F1147" s="31"/>
      <c r="G1147" s="31"/>
      <c r="H1147" s="31"/>
      <c r="I1147" s="31"/>
      <c r="J1147" s="31"/>
      <c r="K1147" s="31"/>
      <c r="L1147" s="31"/>
      <c r="M1147" s="31"/>
      <c r="N1147" s="31"/>
    </row>
    <row r="1148" spans="1:14" ht="12.95" customHeight="1" x14ac:dyDescent="0.15">
      <c r="A1148" s="31"/>
      <c r="B1148" s="31"/>
      <c r="C1148" s="30"/>
      <c r="D1148" s="31"/>
      <c r="E1148" s="31"/>
      <c r="F1148" s="31"/>
      <c r="G1148" s="31"/>
      <c r="H1148" s="31"/>
      <c r="I1148" s="31"/>
      <c r="J1148" s="31"/>
      <c r="K1148" s="31"/>
      <c r="L1148" s="31"/>
      <c r="M1148" s="31"/>
      <c r="N1148" s="31"/>
    </row>
    <row r="1149" spans="1:14" ht="12.95" customHeight="1" x14ac:dyDescent="0.15">
      <c r="A1149" s="31"/>
      <c r="B1149" s="31"/>
      <c r="C1149" s="30"/>
      <c r="D1149" s="31"/>
      <c r="E1149" s="31"/>
      <c r="F1149" s="31"/>
      <c r="G1149" s="31"/>
      <c r="H1149" s="31"/>
      <c r="I1149" s="31"/>
      <c r="J1149" s="31"/>
      <c r="K1149" s="31"/>
      <c r="L1149" s="31"/>
      <c r="M1149" s="31"/>
      <c r="N1149" s="31"/>
    </row>
    <row r="1150" spans="1:14" ht="12.95" customHeight="1" x14ac:dyDescent="0.15">
      <c r="A1150" s="31"/>
      <c r="B1150" s="31"/>
      <c r="C1150" s="30"/>
      <c r="D1150" s="31"/>
      <c r="E1150" s="31"/>
      <c r="F1150" s="31"/>
      <c r="G1150" s="31"/>
      <c r="H1150" s="31"/>
      <c r="I1150" s="31"/>
      <c r="J1150" s="31"/>
      <c r="K1150" s="31"/>
      <c r="L1150" s="31"/>
      <c r="M1150" s="31"/>
      <c r="N1150" s="31"/>
    </row>
    <row r="1151" spans="1:14" ht="12.95" customHeight="1" x14ac:dyDescent="0.15">
      <c r="A1151" s="31"/>
      <c r="B1151" s="31"/>
      <c r="C1151" s="30"/>
      <c r="D1151" s="31"/>
      <c r="E1151" s="31"/>
      <c r="F1151" s="31"/>
      <c r="G1151" s="31"/>
      <c r="H1151" s="31"/>
      <c r="I1151" s="31"/>
      <c r="J1151" s="31"/>
      <c r="K1151" s="31"/>
      <c r="L1151" s="31"/>
      <c r="M1151" s="31"/>
      <c r="N1151" s="31"/>
    </row>
    <row r="1152" spans="1:14" ht="12.95" customHeight="1" x14ac:dyDescent="0.15">
      <c r="A1152" s="31"/>
      <c r="B1152" s="31"/>
      <c r="C1152" s="30"/>
      <c r="D1152" s="31"/>
      <c r="E1152" s="31"/>
      <c r="F1152" s="31"/>
      <c r="G1152" s="31"/>
      <c r="H1152" s="31"/>
      <c r="I1152" s="31"/>
      <c r="J1152" s="31"/>
      <c r="K1152" s="31"/>
      <c r="L1152" s="31"/>
      <c r="M1152" s="31"/>
      <c r="N1152" s="31"/>
    </row>
    <row r="1153" spans="1:14" ht="12.95" customHeight="1" x14ac:dyDescent="0.15">
      <c r="A1153" s="31"/>
      <c r="B1153" s="31"/>
      <c r="C1153" s="30"/>
      <c r="D1153" s="31"/>
      <c r="E1153" s="31"/>
      <c r="F1153" s="31"/>
      <c r="G1153" s="31"/>
      <c r="H1153" s="31"/>
      <c r="I1153" s="31"/>
      <c r="J1153" s="31"/>
      <c r="K1153" s="31"/>
      <c r="L1153" s="31"/>
      <c r="M1153" s="31"/>
      <c r="N1153" s="31"/>
    </row>
    <row r="1154" spans="1:14" ht="12.95" customHeight="1" x14ac:dyDescent="0.15">
      <c r="A1154" s="31"/>
      <c r="B1154" s="31"/>
      <c r="C1154" s="30"/>
      <c r="D1154" s="31"/>
      <c r="E1154" s="31"/>
      <c r="F1154" s="31"/>
      <c r="G1154" s="31"/>
      <c r="H1154" s="31"/>
      <c r="I1154" s="31"/>
      <c r="J1154" s="31"/>
      <c r="K1154" s="31"/>
      <c r="L1154" s="31"/>
      <c r="M1154" s="31"/>
      <c r="N1154" s="31"/>
    </row>
    <row r="1155" spans="1:14" ht="12.95" customHeight="1" x14ac:dyDescent="0.15">
      <c r="A1155" s="31"/>
      <c r="B1155" s="31"/>
      <c r="C1155" s="30"/>
      <c r="D1155" s="31"/>
      <c r="E1155" s="31"/>
      <c r="F1155" s="31"/>
      <c r="G1155" s="31"/>
      <c r="H1155" s="31"/>
      <c r="I1155" s="31"/>
      <c r="J1155" s="31"/>
      <c r="K1155" s="31"/>
      <c r="L1155" s="31"/>
      <c r="M1155" s="31"/>
      <c r="N1155" s="31"/>
    </row>
    <row r="1156" spans="1:14" ht="12.95" customHeight="1" x14ac:dyDescent="0.15">
      <c r="A1156" s="31"/>
      <c r="B1156" s="31"/>
      <c r="C1156" s="30"/>
      <c r="D1156" s="31"/>
      <c r="E1156" s="31"/>
      <c r="F1156" s="31"/>
      <c r="G1156" s="31"/>
      <c r="H1156" s="31"/>
      <c r="I1156" s="31"/>
      <c r="J1156" s="31"/>
      <c r="K1156" s="31"/>
      <c r="L1156" s="31"/>
      <c r="M1156" s="31"/>
      <c r="N1156" s="31"/>
    </row>
    <row r="1157" spans="1:14" ht="12.95" customHeight="1" x14ac:dyDescent="0.15">
      <c r="A1157" s="31"/>
      <c r="B1157" s="31"/>
      <c r="C1157" s="30"/>
      <c r="D1157" s="31"/>
      <c r="E1157" s="31"/>
      <c r="F1157" s="31"/>
      <c r="G1157" s="31"/>
      <c r="H1157" s="31"/>
      <c r="I1157" s="31"/>
      <c r="J1157" s="31"/>
      <c r="K1157" s="31"/>
      <c r="L1157" s="31"/>
      <c r="M1157" s="31"/>
      <c r="N1157" s="31"/>
    </row>
    <row r="1158" spans="1:14" ht="12.95" customHeight="1" x14ac:dyDescent="0.15">
      <c r="A1158" s="31"/>
      <c r="B1158" s="31"/>
      <c r="C1158" s="30"/>
      <c r="D1158" s="31"/>
      <c r="E1158" s="31"/>
      <c r="F1158" s="31"/>
      <c r="G1158" s="31"/>
      <c r="H1158" s="31"/>
      <c r="I1158" s="31"/>
      <c r="J1158" s="31"/>
      <c r="K1158" s="31"/>
      <c r="L1158" s="31"/>
      <c r="M1158" s="31"/>
      <c r="N1158" s="31"/>
    </row>
    <row r="1159" spans="1:14" ht="12.95" customHeight="1" x14ac:dyDescent="0.15">
      <c r="A1159" s="31"/>
      <c r="B1159" s="31"/>
      <c r="C1159" s="30"/>
      <c r="D1159" s="31"/>
      <c r="E1159" s="31"/>
      <c r="F1159" s="31"/>
      <c r="G1159" s="31"/>
      <c r="H1159" s="31"/>
      <c r="I1159" s="31"/>
      <c r="J1159" s="31"/>
      <c r="K1159" s="31"/>
      <c r="L1159" s="31"/>
      <c r="M1159" s="31"/>
      <c r="N1159" s="31"/>
    </row>
    <row r="1160" spans="1:14" ht="12.95" customHeight="1" x14ac:dyDescent="0.15">
      <c r="A1160" s="31"/>
      <c r="B1160" s="31"/>
      <c r="C1160" s="30"/>
      <c r="D1160" s="31"/>
      <c r="E1160" s="31"/>
      <c r="F1160" s="31"/>
      <c r="G1160" s="31"/>
      <c r="H1160" s="31"/>
      <c r="I1160" s="31"/>
      <c r="J1160" s="31"/>
      <c r="K1160" s="31"/>
      <c r="L1160" s="31"/>
      <c r="M1160" s="31"/>
      <c r="N1160" s="31"/>
    </row>
    <row r="1161" spans="1:14" ht="12.95" customHeight="1" x14ac:dyDescent="0.15">
      <c r="A1161" s="31"/>
      <c r="B1161" s="31"/>
      <c r="C1161" s="30"/>
      <c r="D1161" s="31"/>
      <c r="E1161" s="31"/>
      <c r="F1161" s="31"/>
      <c r="G1161" s="31"/>
      <c r="H1161" s="31"/>
      <c r="I1161" s="31"/>
      <c r="J1161" s="31"/>
      <c r="K1161" s="31"/>
      <c r="L1161" s="31"/>
      <c r="M1161" s="31"/>
      <c r="N1161" s="31"/>
    </row>
    <row r="1162" spans="1:14" ht="12.95" customHeight="1" x14ac:dyDescent="0.15">
      <c r="A1162" s="31"/>
      <c r="B1162" s="31"/>
      <c r="C1162" s="30"/>
      <c r="D1162" s="31"/>
      <c r="E1162" s="31"/>
      <c r="F1162" s="31"/>
      <c r="G1162" s="31"/>
      <c r="H1162" s="31"/>
      <c r="I1162" s="31"/>
      <c r="J1162" s="31"/>
      <c r="K1162" s="31"/>
      <c r="L1162" s="31"/>
      <c r="M1162" s="31"/>
      <c r="N1162" s="31"/>
    </row>
    <row r="1163" spans="1:14" ht="12.95" customHeight="1" x14ac:dyDescent="0.15">
      <c r="A1163" s="31"/>
      <c r="B1163" s="31"/>
      <c r="C1163" s="30"/>
      <c r="D1163" s="31"/>
      <c r="E1163" s="31"/>
      <c r="F1163" s="31"/>
      <c r="G1163" s="31"/>
      <c r="H1163" s="31"/>
      <c r="I1163" s="31"/>
      <c r="J1163" s="31"/>
      <c r="K1163" s="31"/>
      <c r="L1163" s="31"/>
      <c r="M1163" s="31"/>
      <c r="N1163" s="31"/>
    </row>
    <row r="1164" spans="1:14" ht="12.95" customHeight="1" x14ac:dyDescent="0.15">
      <c r="A1164" s="31"/>
      <c r="B1164" s="31"/>
      <c r="C1164" s="30"/>
      <c r="D1164" s="31"/>
      <c r="E1164" s="31"/>
      <c r="F1164" s="31"/>
      <c r="G1164" s="31"/>
      <c r="H1164" s="31"/>
      <c r="I1164" s="31"/>
      <c r="J1164" s="31"/>
      <c r="K1164" s="31"/>
      <c r="L1164" s="31"/>
      <c r="M1164" s="31"/>
      <c r="N1164" s="31"/>
    </row>
    <row r="1165" spans="1:14" ht="12.95" customHeight="1" x14ac:dyDescent="0.15">
      <c r="A1165" s="31"/>
      <c r="B1165" s="31"/>
      <c r="C1165" s="30"/>
      <c r="D1165" s="31"/>
      <c r="E1165" s="31"/>
      <c r="F1165" s="31"/>
      <c r="G1165" s="31"/>
      <c r="H1165" s="31"/>
      <c r="I1165" s="31"/>
      <c r="J1165" s="31"/>
      <c r="K1165" s="31"/>
      <c r="L1165" s="31"/>
      <c r="M1165" s="31"/>
      <c r="N1165" s="31"/>
    </row>
    <row r="1166" spans="1:14" ht="12.95" customHeight="1" x14ac:dyDescent="0.15">
      <c r="A1166" s="31"/>
      <c r="B1166" s="31"/>
      <c r="C1166" s="30"/>
      <c r="D1166" s="31"/>
      <c r="E1166" s="31"/>
      <c r="F1166" s="31"/>
      <c r="G1166" s="31"/>
      <c r="H1166" s="31"/>
      <c r="I1166" s="31"/>
      <c r="J1166" s="31"/>
      <c r="K1166" s="31"/>
      <c r="L1166" s="31"/>
      <c r="M1166" s="31"/>
      <c r="N1166" s="31"/>
    </row>
    <row r="1167" spans="1:14" ht="12.95" customHeight="1" x14ac:dyDescent="0.15">
      <c r="A1167" s="31"/>
      <c r="B1167" s="31"/>
      <c r="C1167" s="30"/>
      <c r="D1167" s="31"/>
      <c r="E1167" s="31"/>
      <c r="F1167" s="31"/>
      <c r="G1167" s="31"/>
      <c r="H1167" s="31"/>
      <c r="I1167" s="31"/>
      <c r="J1167" s="31"/>
      <c r="K1167" s="31"/>
      <c r="L1167" s="31"/>
      <c r="M1167" s="31"/>
      <c r="N1167" s="31"/>
    </row>
    <row r="1168" spans="1:14" ht="12.95" customHeight="1" x14ac:dyDescent="0.15">
      <c r="A1168" s="31"/>
      <c r="B1168" s="31"/>
      <c r="C1168" s="30"/>
      <c r="D1168" s="31"/>
      <c r="E1168" s="31"/>
      <c r="F1168" s="31"/>
      <c r="G1168" s="31"/>
      <c r="H1168" s="31"/>
      <c r="I1168" s="31"/>
      <c r="J1168" s="31"/>
      <c r="K1168" s="31"/>
      <c r="L1168" s="31"/>
      <c r="M1168" s="31"/>
      <c r="N1168" s="31"/>
    </row>
    <row r="1169" spans="1:14" ht="12.95" customHeight="1" x14ac:dyDescent="0.15">
      <c r="A1169" s="31"/>
      <c r="B1169" s="31"/>
      <c r="C1169" s="30"/>
      <c r="D1169" s="31"/>
      <c r="E1169" s="31"/>
      <c r="F1169" s="31"/>
      <c r="G1169" s="31"/>
      <c r="H1169" s="31"/>
      <c r="I1169" s="31"/>
      <c r="J1169" s="31"/>
      <c r="K1169" s="31"/>
      <c r="L1169" s="31"/>
      <c r="M1169" s="31"/>
      <c r="N1169" s="31"/>
    </row>
    <row r="1170" spans="1:14" ht="12.95" customHeight="1" x14ac:dyDescent="0.15">
      <c r="A1170" s="31"/>
      <c r="B1170" s="31"/>
      <c r="C1170" s="30"/>
      <c r="D1170" s="31"/>
      <c r="E1170" s="31"/>
      <c r="F1170" s="31"/>
      <c r="G1170" s="31"/>
      <c r="H1170" s="31"/>
      <c r="I1170" s="31"/>
      <c r="J1170" s="31"/>
      <c r="K1170" s="31"/>
      <c r="L1170" s="31"/>
      <c r="M1170" s="31"/>
      <c r="N1170" s="31"/>
    </row>
    <row r="1171" spans="1:14" ht="12.95" customHeight="1" x14ac:dyDescent="0.15">
      <c r="A1171" s="31"/>
      <c r="B1171" s="31"/>
      <c r="C1171" s="30"/>
      <c r="D1171" s="31"/>
      <c r="E1171" s="31"/>
      <c r="F1171" s="31"/>
      <c r="G1171" s="31"/>
      <c r="H1171" s="31"/>
      <c r="I1171" s="31"/>
      <c r="J1171" s="31"/>
      <c r="K1171" s="31"/>
      <c r="L1171" s="31"/>
      <c r="M1171" s="31"/>
      <c r="N1171" s="31"/>
    </row>
    <row r="1172" spans="1:14" ht="12.95" customHeight="1" x14ac:dyDescent="0.15">
      <c r="A1172" s="31"/>
      <c r="B1172" s="31"/>
      <c r="C1172" s="30"/>
      <c r="D1172" s="31"/>
      <c r="E1172" s="31"/>
      <c r="F1172" s="31"/>
      <c r="G1172" s="31"/>
      <c r="H1172" s="31"/>
      <c r="I1172" s="31"/>
      <c r="J1172" s="31"/>
      <c r="K1172" s="31"/>
      <c r="L1172" s="31"/>
      <c r="M1172" s="31"/>
      <c r="N1172" s="31"/>
    </row>
    <row r="1173" spans="1:14" ht="12.95" customHeight="1" x14ac:dyDescent="0.15">
      <c r="A1173" s="31"/>
      <c r="B1173" s="31"/>
      <c r="C1173" s="30"/>
      <c r="D1173" s="31"/>
      <c r="E1173" s="31"/>
      <c r="F1173" s="31"/>
      <c r="G1173" s="31"/>
      <c r="H1173" s="31"/>
      <c r="I1173" s="31"/>
      <c r="J1173" s="31"/>
      <c r="K1173" s="31"/>
      <c r="L1173" s="31"/>
      <c r="M1173" s="31"/>
      <c r="N1173" s="31"/>
    </row>
    <row r="1174" spans="1:14" ht="12.95" customHeight="1" x14ac:dyDescent="0.15">
      <c r="A1174" s="31"/>
      <c r="B1174" s="31"/>
      <c r="C1174" s="30"/>
      <c r="D1174" s="31"/>
      <c r="E1174" s="31"/>
      <c r="F1174" s="31"/>
      <c r="G1174" s="31"/>
      <c r="H1174" s="31"/>
      <c r="I1174" s="31"/>
      <c r="J1174" s="31"/>
      <c r="K1174" s="31"/>
      <c r="L1174" s="31"/>
      <c r="M1174" s="31"/>
      <c r="N1174" s="31"/>
    </row>
    <row r="1175" spans="1:14" ht="12.95" customHeight="1" x14ac:dyDescent="0.15">
      <c r="A1175" s="31"/>
      <c r="B1175" s="31"/>
      <c r="C1175" s="30"/>
      <c r="D1175" s="31"/>
      <c r="E1175" s="31"/>
      <c r="F1175" s="31"/>
      <c r="G1175" s="31"/>
      <c r="H1175" s="31"/>
      <c r="I1175" s="31"/>
      <c r="J1175" s="31"/>
      <c r="K1175" s="31"/>
      <c r="L1175" s="31"/>
      <c r="M1175" s="31"/>
      <c r="N1175" s="31"/>
    </row>
    <row r="1176" spans="1:14" ht="12.95" customHeight="1" x14ac:dyDescent="0.15">
      <c r="A1176" s="31"/>
      <c r="B1176" s="31"/>
      <c r="C1176" s="30"/>
      <c r="D1176" s="31"/>
      <c r="E1176" s="31"/>
      <c r="F1176" s="31"/>
      <c r="G1176" s="31"/>
      <c r="H1176" s="31"/>
      <c r="I1176" s="31"/>
      <c r="J1176" s="31"/>
      <c r="K1176" s="31"/>
      <c r="L1176" s="31"/>
      <c r="M1176" s="31"/>
      <c r="N1176" s="31"/>
    </row>
    <row r="1177" spans="1:14" ht="12.95" customHeight="1" x14ac:dyDescent="0.15">
      <c r="A1177" s="31"/>
      <c r="B1177" s="31"/>
      <c r="C1177" s="30"/>
      <c r="D1177" s="31"/>
      <c r="E1177" s="31"/>
      <c r="F1177" s="31"/>
      <c r="G1177" s="31"/>
      <c r="H1177" s="31"/>
      <c r="I1177" s="31"/>
      <c r="J1177" s="31"/>
      <c r="K1177" s="31"/>
      <c r="L1177" s="31"/>
      <c r="M1177" s="31"/>
      <c r="N1177" s="31"/>
    </row>
    <row r="1178" spans="1:14" ht="12.95" customHeight="1" x14ac:dyDescent="0.15">
      <c r="A1178" s="31"/>
      <c r="B1178" s="31"/>
      <c r="C1178" s="30"/>
      <c r="D1178" s="31"/>
      <c r="E1178" s="31"/>
      <c r="F1178" s="31"/>
      <c r="G1178" s="31"/>
      <c r="H1178" s="31"/>
      <c r="I1178" s="31"/>
      <c r="J1178" s="31"/>
      <c r="K1178" s="31"/>
      <c r="L1178" s="31"/>
      <c r="M1178" s="31"/>
      <c r="N1178" s="31"/>
    </row>
    <row r="1179" spans="1:14" ht="12.95" customHeight="1" x14ac:dyDescent="0.15">
      <c r="A1179" s="31"/>
      <c r="B1179" s="31"/>
      <c r="C1179" s="30"/>
      <c r="D1179" s="31"/>
      <c r="E1179" s="31"/>
      <c r="F1179" s="31"/>
      <c r="G1179" s="31"/>
      <c r="H1179" s="31"/>
      <c r="I1179" s="31"/>
      <c r="J1179" s="31"/>
      <c r="K1179" s="31"/>
      <c r="L1179" s="31"/>
      <c r="M1179" s="31"/>
      <c r="N1179" s="31"/>
    </row>
    <row r="1180" spans="1:14" ht="12.95" customHeight="1" x14ac:dyDescent="0.15">
      <c r="A1180" s="31"/>
      <c r="B1180" s="31"/>
      <c r="C1180" s="30"/>
      <c r="D1180" s="31"/>
      <c r="E1180" s="31"/>
      <c r="F1180" s="31"/>
      <c r="G1180" s="31"/>
      <c r="H1180" s="31"/>
      <c r="I1180" s="31"/>
      <c r="J1180" s="31"/>
      <c r="K1180" s="31"/>
      <c r="L1180" s="31"/>
      <c r="M1180" s="31"/>
      <c r="N1180" s="31"/>
    </row>
    <row r="1181" spans="1:14" ht="12.95" customHeight="1" x14ac:dyDescent="0.15">
      <c r="A1181" s="31"/>
      <c r="B1181" s="31"/>
      <c r="C1181" s="30"/>
      <c r="D1181" s="31"/>
      <c r="E1181" s="31"/>
      <c r="F1181" s="31"/>
      <c r="G1181" s="31"/>
      <c r="H1181" s="31"/>
      <c r="I1181" s="31"/>
      <c r="J1181" s="31"/>
      <c r="K1181" s="31"/>
      <c r="L1181" s="31"/>
      <c r="M1181" s="31"/>
      <c r="N1181" s="31"/>
    </row>
    <row r="1182" spans="1:14" ht="12.95" customHeight="1" x14ac:dyDescent="0.15">
      <c r="A1182" s="31"/>
      <c r="B1182" s="31"/>
      <c r="C1182" s="30"/>
      <c r="D1182" s="31"/>
      <c r="E1182" s="31"/>
      <c r="F1182" s="31"/>
      <c r="G1182" s="31"/>
      <c r="H1182" s="31"/>
      <c r="I1182" s="31"/>
      <c r="J1182" s="31"/>
      <c r="K1182" s="31"/>
      <c r="L1182" s="31"/>
      <c r="M1182" s="31"/>
      <c r="N1182" s="31"/>
    </row>
    <row r="1183" spans="1:14" ht="12.95" customHeight="1" x14ac:dyDescent="0.15">
      <c r="A1183" s="31"/>
      <c r="B1183" s="31"/>
      <c r="C1183" s="30"/>
      <c r="D1183" s="31"/>
      <c r="E1183" s="31"/>
      <c r="F1183" s="31"/>
      <c r="G1183" s="31"/>
      <c r="H1183" s="31"/>
      <c r="I1183" s="31"/>
      <c r="J1183" s="31"/>
      <c r="K1183" s="31"/>
      <c r="L1183" s="31"/>
      <c r="M1183" s="31"/>
      <c r="N1183" s="31"/>
    </row>
    <row r="1184" spans="1:14" ht="12.95" customHeight="1" x14ac:dyDescent="0.15">
      <c r="A1184" s="31"/>
      <c r="B1184" s="31"/>
      <c r="C1184" s="30"/>
      <c r="D1184" s="31"/>
      <c r="E1184" s="31"/>
      <c r="F1184" s="31"/>
      <c r="G1184" s="31"/>
      <c r="H1184" s="31"/>
      <c r="I1184" s="31"/>
      <c r="J1184" s="31"/>
      <c r="K1184" s="31"/>
      <c r="L1184" s="31"/>
      <c r="M1184" s="31"/>
      <c r="N1184" s="31"/>
    </row>
    <row r="1185" spans="1:14" ht="12.95" customHeight="1" x14ac:dyDescent="0.15">
      <c r="A1185" s="31"/>
      <c r="B1185" s="31"/>
      <c r="C1185" s="30"/>
      <c r="D1185" s="31"/>
      <c r="E1185" s="31"/>
      <c r="F1185" s="31"/>
      <c r="G1185" s="31"/>
      <c r="H1185" s="31"/>
      <c r="I1185" s="31"/>
      <c r="J1185" s="31"/>
      <c r="K1185" s="31"/>
      <c r="L1185" s="31"/>
      <c r="M1185" s="31"/>
      <c r="N1185" s="31"/>
    </row>
    <row r="1186" spans="1:14" ht="12.95" customHeight="1" x14ac:dyDescent="0.15">
      <c r="A1186" s="31"/>
      <c r="B1186" s="31"/>
      <c r="C1186" s="30"/>
      <c r="D1186" s="31"/>
      <c r="E1186" s="31"/>
      <c r="F1186" s="31"/>
      <c r="G1186" s="31"/>
      <c r="H1186" s="31"/>
      <c r="I1186" s="31"/>
      <c r="J1186" s="31"/>
      <c r="K1186" s="31"/>
      <c r="L1186" s="31"/>
      <c r="M1186" s="31"/>
      <c r="N1186" s="31"/>
    </row>
    <row r="1187" spans="1:14" ht="12.95" customHeight="1" x14ac:dyDescent="0.15">
      <c r="A1187" s="31"/>
      <c r="B1187" s="31"/>
      <c r="C1187" s="30"/>
      <c r="D1187" s="31"/>
      <c r="E1187" s="31"/>
      <c r="F1187" s="31"/>
      <c r="G1187" s="31"/>
      <c r="H1187" s="31"/>
      <c r="I1187" s="31"/>
      <c r="J1187" s="31"/>
      <c r="K1187" s="31"/>
      <c r="L1187" s="31"/>
      <c r="M1187" s="31"/>
      <c r="N1187" s="31"/>
    </row>
    <row r="1188" spans="1:14" ht="12.95" customHeight="1" x14ac:dyDescent="0.15">
      <c r="A1188" s="31"/>
      <c r="B1188" s="31"/>
      <c r="C1188" s="30"/>
      <c r="D1188" s="31"/>
      <c r="E1188" s="31"/>
      <c r="F1188" s="31"/>
      <c r="G1188" s="31"/>
      <c r="H1188" s="31"/>
      <c r="I1188" s="31"/>
      <c r="J1188" s="31"/>
      <c r="K1188" s="31"/>
      <c r="L1188" s="31"/>
      <c r="M1188" s="31"/>
      <c r="N1188" s="31"/>
    </row>
    <row r="1189" spans="1:14" ht="12.95" customHeight="1" x14ac:dyDescent="0.15">
      <c r="A1189" s="31"/>
      <c r="B1189" s="31"/>
      <c r="C1189" s="30"/>
      <c r="D1189" s="31"/>
      <c r="E1189" s="31"/>
      <c r="F1189" s="31"/>
      <c r="G1189" s="31"/>
      <c r="H1189" s="31"/>
      <c r="I1189" s="31"/>
      <c r="J1189" s="31"/>
      <c r="K1189" s="31"/>
      <c r="L1189" s="31"/>
      <c r="M1189" s="31"/>
      <c r="N1189" s="31"/>
    </row>
    <row r="1190" spans="1:14" ht="12.95" customHeight="1" x14ac:dyDescent="0.15">
      <c r="A1190" s="31"/>
      <c r="B1190" s="31"/>
      <c r="C1190" s="30"/>
      <c r="D1190" s="31"/>
      <c r="E1190" s="31"/>
      <c r="F1190" s="31"/>
      <c r="G1190" s="31"/>
      <c r="H1190" s="31"/>
      <c r="I1190" s="31"/>
      <c r="J1190" s="31"/>
      <c r="K1190" s="31"/>
      <c r="L1190" s="31"/>
      <c r="M1190" s="31"/>
      <c r="N1190" s="31"/>
    </row>
    <row r="1191" spans="1:14" ht="12.95" customHeight="1" x14ac:dyDescent="0.15">
      <c r="A1191" s="31"/>
      <c r="B1191" s="31"/>
      <c r="C1191" s="30"/>
      <c r="D1191" s="31"/>
      <c r="E1191" s="31"/>
      <c r="F1191" s="31"/>
      <c r="G1191" s="31"/>
      <c r="H1191" s="31"/>
      <c r="I1191" s="31"/>
      <c r="J1191" s="31"/>
      <c r="K1191" s="31"/>
      <c r="L1191" s="31"/>
      <c r="M1191" s="31"/>
      <c r="N1191" s="31"/>
    </row>
    <row r="1192" spans="1:14" ht="12.95" customHeight="1" x14ac:dyDescent="0.15">
      <c r="A1192" s="31"/>
      <c r="B1192" s="31"/>
      <c r="C1192" s="30"/>
      <c r="D1192" s="31"/>
      <c r="E1192" s="31"/>
      <c r="F1192" s="31"/>
      <c r="G1192" s="31"/>
      <c r="H1192" s="31"/>
      <c r="I1192" s="31"/>
      <c r="J1192" s="31"/>
      <c r="K1192" s="31"/>
      <c r="L1192" s="31"/>
      <c r="M1192" s="31"/>
      <c r="N1192" s="31"/>
    </row>
    <row r="1193" spans="1:14" ht="12.95" customHeight="1" x14ac:dyDescent="0.15">
      <c r="A1193" s="31"/>
      <c r="B1193" s="31"/>
      <c r="C1193" s="30"/>
      <c r="D1193" s="31"/>
      <c r="E1193" s="31"/>
      <c r="F1193" s="31"/>
      <c r="G1193" s="31"/>
      <c r="H1193" s="31"/>
      <c r="I1193" s="31"/>
      <c r="J1193" s="31"/>
      <c r="K1193" s="31"/>
      <c r="L1193" s="31"/>
      <c r="M1193" s="31"/>
      <c r="N1193" s="31"/>
    </row>
    <row r="1194" spans="1:14" ht="12.95" customHeight="1" x14ac:dyDescent="0.15">
      <c r="A1194" s="31"/>
      <c r="B1194" s="31"/>
      <c r="C1194" s="30"/>
      <c r="D1194" s="31"/>
      <c r="E1194" s="31"/>
      <c r="F1194" s="31"/>
      <c r="G1194" s="31"/>
      <c r="H1194" s="31"/>
      <c r="I1194" s="31"/>
      <c r="J1194" s="31"/>
      <c r="K1194" s="31"/>
      <c r="L1194" s="31"/>
      <c r="M1194" s="31"/>
      <c r="N1194" s="31"/>
    </row>
    <row r="1195" spans="1:14" ht="12.95" customHeight="1" x14ac:dyDescent="0.15">
      <c r="A1195" s="31"/>
      <c r="B1195" s="31"/>
      <c r="C1195" s="30"/>
      <c r="D1195" s="31"/>
      <c r="E1195" s="31"/>
      <c r="F1195" s="31"/>
      <c r="G1195" s="31"/>
      <c r="H1195" s="31"/>
      <c r="I1195" s="31"/>
      <c r="J1195" s="31"/>
      <c r="K1195" s="31"/>
      <c r="L1195" s="31"/>
      <c r="M1195" s="31"/>
      <c r="N1195" s="31"/>
    </row>
    <row r="1196" spans="1:14" ht="12.95" customHeight="1" x14ac:dyDescent="0.15">
      <c r="A1196" s="31"/>
      <c r="B1196" s="31"/>
      <c r="C1196" s="30"/>
      <c r="D1196" s="31"/>
      <c r="E1196" s="31"/>
      <c r="F1196" s="31"/>
      <c r="G1196" s="31"/>
      <c r="H1196" s="31"/>
      <c r="I1196" s="31"/>
      <c r="J1196" s="31"/>
      <c r="K1196" s="31"/>
      <c r="L1196" s="31"/>
      <c r="M1196" s="31"/>
      <c r="N1196" s="31"/>
    </row>
    <row r="1197" spans="1:14" ht="12.95" customHeight="1" x14ac:dyDescent="0.15">
      <c r="A1197" s="31"/>
      <c r="B1197" s="31"/>
      <c r="C1197" s="30"/>
      <c r="D1197" s="31"/>
      <c r="E1197" s="31"/>
      <c r="F1197" s="31"/>
      <c r="G1197" s="31"/>
      <c r="H1197" s="31"/>
      <c r="I1197" s="31"/>
      <c r="J1197" s="31"/>
      <c r="K1197" s="31"/>
      <c r="L1197" s="31"/>
      <c r="M1197" s="31"/>
      <c r="N1197" s="31"/>
    </row>
    <row r="1198" spans="1:14" ht="12.95" customHeight="1" x14ac:dyDescent="0.15">
      <c r="A1198" s="31"/>
      <c r="B1198" s="31"/>
      <c r="C1198" s="30"/>
      <c r="D1198" s="31"/>
      <c r="E1198" s="31"/>
      <c r="F1198" s="31"/>
      <c r="G1198" s="31"/>
      <c r="H1198" s="31"/>
      <c r="I1198" s="31"/>
      <c r="J1198" s="31"/>
      <c r="K1198" s="31"/>
      <c r="L1198" s="31"/>
      <c r="M1198" s="31"/>
      <c r="N1198" s="31"/>
    </row>
    <row r="1199" spans="1:14" ht="12.95" customHeight="1" x14ac:dyDescent="0.15">
      <c r="A1199" s="31"/>
      <c r="B1199" s="31"/>
      <c r="C1199" s="30"/>
      <c r="D1199" s="31"/>
      <c r="E1199" s="31"/>
      <c r="F1199" s="31"/>
      <c r="G1199" s="31"/>
      <c r="H1199" s="31"/>
      <c r="I1199" s="31"/>
      <c r="J1199" s="31"/>
      <c r="K1199" s="31"/>
      <c r="L1199" s="31"/>
      <c r="M1199" s="31"/>
      <c r="N1199" s="31"/>
    </row>
    <row r="1200" spans="1:14" ht="12.95" customHeight="1" x14ac:dyDescent="0.15">
      <c r="A1200" s="31"/>
      <c r="B1200" s="31"/>
      <c r="C1200" s="30"/>
      <c r="D1200" s="31"/>
      <c r="E1200" s="31"/>
      <c r="F1200" s="31"/>
      <c r="G1200" s="31"/>
      <c r="H1200" s="31"/>
      <c r="I1200" s="31"/>
      <c r="J1200" s="31"/>
      <c r="K1200" s="31"/>
      <c r="L1200" s="31"/>
      <c r="M1200" s="31"/>
      <c r="N1200" s="31"/>
    </row>
    <row r="1201" spans="1:14" ht="12.95" customHeight="1" x14ac:dyDescent="0.15">
      <c r="A1201" s="31"/>
      <c r="B1201" s="31"/>
      <c r="C1201" s="30"/>
      <c r="D1201" s="31"/>
      <c r="E1201" s="31"/>
      <c r="F1201" s="31"/>
      <c r="G1201" s="31"/>
      <c r="H1201" s="31"/>
      <c r="I1201" s="31"/>
      <c r="J1201" s="31"/>
      <c r="K1201" s="31"/>
      <c r="L1201" s="31"/>
      <c r="M1201" s="31"/>
      <c r="N1201" s="31"/>
    </row>
    <row r="1202" spans="1:14" ht="12.95" customHeight="1" x14ac:dyDescent="0.15">
      <c r="A1202" s="31"/>
      <c r="B1202" s="31"/>
      <c r="C1202" s="30"/>
      <c r="D1202" s="31"/>
      <c r="E1202" s="31"/>
      <c r="F1202" s="31"/>
      <c r="G1202" s="31"/>
      <c r="H1202" s="31"/>
      <c r="I1202" s="31"/>
      <c r="J1202" s="31"/>
      <c r="K1202" s="31"/>
      <c r="L1202" s="31"/>
      <c r="M1202" s="31"/>
      <c r="N1202" s="31"/>
    </row>
    <row r="1203" spans="1:14" ht="12.95" customHeight="1" x14ac:dyDescent="0.15">
      <c r="A1203" s="31"/>
      <c r="B1203" s="31"/>
      <c r="C1203" s="30"/>
      <c r="D1203" s="31"/>
      <c r="E1203" s="31"/>
      <c r="F1203" s="31"/>
      <c r="G1203" s="31"/>
      <c r="H1203" s="31"/>
      <c r="I1203" s="31"/>
      <c r="J1203" s="31"/>
      <c r="K1203" s="31"/>
      <c r="L1203" s="31"/>
      <c r="M1203" s="31"/>
      <c r="N1203" s="31"/>
    </row>
    <row r="1204" spans="1:14" ht="12.95" customHeight="1" x14ac:dyDescent="0.15">
      <c r="A1204" s="31"/>
      <c r="B1204" s="31"/>
      <c r="C1204" s="30"/>
      <c r="D1204" s="31"/>
      <c r="E1204" s="31"/>
      <c r="F1204" s="31"/>
      <c r="G1204" s="31"/>
      <c r="H1204" s="31"/>
      <c r="I1204" s="31"/>
      <c r="J1204" s="31"/>
      <c r="K1204" s="31"/>
      <c r="L1204" s="31"/>
      <c r="M1204" s="31"/>
      <c r="N1204" s="31"/>
    </row>
    <row r="1205" spans="1:14" ht="12.95" customHeight="1" x14ac:dyDescent="0.15">
      <c r="A1205" s="31"/>
      <c r="B1205" s="31"/>
      <c r="C1205" s="30"/>
      <c r="D1205" s="31"/>
      <c r="E1205" s="31"/>
      <c r="F1205" s="31"/>
      <c r="G1205" s="31"/>
      <c r="H1205" s="31"/>
      <c r="I1205" s="31"/>
      <c r="J1205" s="31"/>
      <c r="K1205" s="31"/>
      <c r="L1205" s="31"/>
      <c r="M1205" s="31"/>
      <c r="N1205" s="31"/>
    </row>
    <row r="1206" spans="1:14" ht="12.95" customHeight="1" x14ac:dyDescent="0.15">
      <c r="A1206" s="31"/>
      <c r="B1206" s="31"/>
      <c r="C1206" s="30"/>
      <c r="D1206" s="31"/>
      <c r="E1206" s="31"/>
      <c r="F1206" s="31"/>
      <c r="G1206" s="31"/>
      <c r="H1206" s="31"/>
      <c r="I1206" s="31"/>
      <c r="J1206" s="31"/>
      <c r="K1206" s="31"/>
      <c r="L1206" s="31"/>
      <c r="M1206" s="31"/>
      <c r="N1206" s="31"/>
    </row>
    <row r="1207" spans="1:14" ht="12.95" customHeight="1" x14ac:dyDescent="0.15">
      <c r="A1207" s="31"/>
      <c r="B1207" s="31"/>
      <c r="C1207" s="30"/>
      <c r="D1207" s="31"/>
      <c r="E1207" s="31"/>
      <c r="F1207" s="31"/>
      <c r="G1207" s="31"/>
      <c r="H1207" s="31"/>
      <c r="I1207" s="31"/>
      <c r="J1207" s="31"/>
      <c r="K1207" s="31"/>
      <c r="L1207" s="31"/>
      <c r="M1207" s="31"/>
      <c r="N1207" s="31"/>
    </row>
    <row r="1208" spans="1:14" ht="12.95" customHeight="1" x14ac:dyDescent="0.15">
      <c r="A1208" s="31"/>
      <c r="B1208" s="31"/>
      <c r="C1208" s="30"/>
      <c r="D1208" s="31"/>
      <c r="E1208" s="31"/>
      <c r="F1208" s="31"/>
      <c r="G1208" s="31"/>
      <c r="H1208" s="31"/>
      <c r="I1208" s="31"/>
      <c r="J1208" s="31"/>
      <c r="K1208" s="31"/>
      <c r="L1208" s="31"/>
      <c r="M1208" s="31"/>
      <c r="N1208" s="31"/>
    </row>
    <row r="1209" spans="1:14" ht="12.95" customHeight="1" x14ac:dyDescent="0.15">
      <c r="A1209" s="31"/>
      <c r="B1209" s="31"/>
      <c r="C1209" s="30"/>
      <c r="D1209" s="31"/>
      <c r="E1209" s="31"/>
      <c r="F1209" s="31"/>
      <c r="G1209" s="31"/>
      <c r="H1209" s="31"/>
      <c r="I1209" s="31"/>
      <c r="J1209" s="31"/>
      <c r="K1209" s="31"/>
      <c r="L1209" s="31"/>
      <c r="M1209" s="31"/>
      <c r="N1209" s="31"/>
    </row>
    <row r="1210" spans="1:14" ht="12.95" customHeight="1" x14ac:dyDescent="0.15">
      <c r="A1210" s="31"/>
      <c r="B1210" s="31"/>
      <c r="C1210" s="30"/>
      <c r="D1210" s="31"/>
      <c r="E1210" s="31"/>
      <c r="F1210" s="31"/>
      <c r="G1210" s="31"/>
      <c r="H1210" s="31"/>
      <c r="I1210" s="31"/>
      <c r="J1210" s="31"/>
      <c r="K1210" s="31"/>
      <c r="L1210" s="31"/>
      <c r="M1210" s="31"/>
      <c r="N1210" s="31"/>
    </row>
    <row r="1211" spans="1:14" ht="12.95" customHeight="1" x14ac:dyDescent="0.15">
      <c r="A1211" s="31"/>
      <c r="B1211" s="31"/>
      <c r="C1211" s="30"/>
      <c r="D1211" s="31"/>
      <c r="E1211" s="31"/>
      <c r="F1211" s="31"/>
      <c r="G1211" s="31"/>
      <c r="H1211" s="31"/>
      <c r="I1211" s="31"/>
      <c r="J1211" s="31"/>
      <c r="K1211" s="31"/>
      <c r="L1211" s="31"/>
      <c r="M1211" s="31"/>
      <c r="N1211" s="31"/>
    </row>
    <row r="1212" spans="1:14" ht="12.95" customHeight="1" x14ac:dyDescent="0.15">
      <c r="A1212" s="31"/>
      <c r="B1212" s="31"/>
      <c r="C1212" s="30"/>
      <c r="D1212" s="31"/>
      <c r="E1212" s="31"/>
      <c r="F1212" s="31"/>
      <c r="G1212" s="31"/>
      <c r="H1212" s="31"/>
      <c r="I1212" s="31"/>
      <c r="J1212" s="31"/>
      <c r="K1212" s="31"/>
      <c r="L1212" s="31"/>
      <c r="M1212" s="31"/>
      <c r="N1212" s="31"/>
    </row>
    <row r="1213" spans="1:14" ht="12.95" customHeight="1" x14ac:dyDescent="0.15">
      <c r="A1213" s="31"/>
      <c r="B1213" s="31"/>
      <c r="C1213" s="30"/>
      <c r="D1213" s="31"/>
      <c r="E1213" s="31"/>
      <c r="F1213" s="31"/>
      <c r="G1213" s="31"/>
      <c r="H1213" s="31"/>
      <c r="I1213" s="31"/>
      <c r="J1213" s="31"/>
      <c r="K1213" s="31"/>
      <c r="L1213" s="31"/>
      <c r="M1213" s="31"/>
      <c r="N1213" s="31"/>
    </row>
    <row r="1214" spans="1:14" ht="12.95" customHeight="1" x14ac:dyDescent="0.15">
      <c r="A1214" s="31"/>
      <c r="B1214" s="31"/>
      <c r="C1214" s="30"/>
      <c r="D1214" s="31"/>
      <c r="E1214" s="31"/>
      <c r="F1214" s="31"/>
      <c r="G1214" s="31"/>
      <c r="H1214" s="31"/>
      <c r="I1214" s="31"/>
      <c r="J1214" s="31"/>
      <c r="K1214" s="31"/>
      <c r="L1214" s="31"/>
      <c r="M1214" s="31"/>
      <c r="N1214" s="31"/>
    </row>
    <row r="1215" spans="1:14" ht="12.95" customHeight="1" x14ac:dyDescent="0.15">
      <c r="A1215" s="31"/>
      <c r="B1215" s="31"/>
      <c r="C1215" s="30"/>
      <c r="D1215" s="31"/>
      <c r="E1215" s="31"/>
      <c r="F1215" s="31"/>
      <c r="G1215" s="31"/>
      <c r="H1215" s="31"/>
      <c r="I1215" s="31"/>
      <c r="J1215" s="31"/>
      <c r="K1215" s="31"/>
      <c r="L1215" s="31"/>
      <c r="M1215" s="31"/>
      <c r="N1215" s="31"/>
    </row>
    <row r="1216" spans="1:14" ht="12.95" customHeight="1" x14ac:dyDescent="0.15">
      <c r="A1216" s="31"/>
      <c r="B1216" s="31"/>
      <c r="C1216" s="30"/>
      <c r="D1216" s="31"/>
      <c r="E1216" s="31"/>
      <c r="F1216" s="31"/>
      <c r="G1216" s="31"/>
      <c r="H1216" s="31"/>
      <c r="I1216" s="31"/>
      <c r="J1216" s="31"/>
      <c r="K1216" s="31"/>
      <c r="L1216" s="31"/>
      <c r="M1216" s="31"/>
      <c r="N1216" s="31"/>
    </row>
    <row r="1217" spans="1:14" ht="12.95" customHeight="1" x14ac:dyDescent="0.15">
      <c r="A1217" s="31"/>
      <c r="B1217" s="31"/>
      <c r="C1217" s="30"/>
      <c r="D1217" s="31"/>
      <c r="E1217" s="31"/>
      <c r="F1217" s="31"/>
      <c r="G1217" s="31"/>
      <c r="H1217" s="31"/>
      <c r="I1217" s="31"/>
      <c r="J1217" s="31"/>
      <c r="K1217" s="31"/>
      <c r="L1217" s="31"/>
      <c r="M1217" s="31"/>
      <c r="N1217" s="31"/>
    </row>
    <row r="1218" spans="1:14" ht="12.95" customHeight="1" x14ac:dyDescent="0.15">
      <c r="A1218" s="31"/>
      <c r="B1218" s="31"/>
      <c r="C1218" s="30"/>
      <c r="D1218" s="31"/>
      <c r="E1218" s="31"/>
      <c r="F1218" s="31"/>
      <c r="G1218" s="31"/>
      <c r="H1218" s="31"/>
      <c r="I1218" s="31"/>
      <c r="J1218" s="31"/>
      <c r="K1218" s="31"/>
      <c r="L1218" s="31"/>
      <c r="M1218" s="31"/>
      <c r="N1218" s="31"/>
    </row>
    <row r="1219" spans="1:14" ht="12.95" customHeight="1" x14ac:dyDescent="0.15">
      <c r="A1219" s="31"/>
      <c r="B1219" s="31"/>
      <c r="C1219" s="30"/>
      <c r="D1219" s="31"/>
      <c r="E1219" s="31"/>
      <c r="F1219" s="31"/>
      <c r="G1219" s="31"/>
      <c r="H1219" s="31"/>
      <c r="I1219" s="31"/>
      <c r="J1219" s="31"/>
      <c r="K1219" s="31"/>
      <c r="L1219" s="31"/>
      <c r="M1219" s="31"/>
      <c r="N1219" s="31"/>
    </row>
    <row r="1220" spans="1:14" ht="12.95" customHeight="1" x14ac:dyDescent="0.15">
      <c r="A1220" s="31"/>
      <c r="B1220" s="31"/>
      <c r="C1220" s="30"/>
      <c r="D1220" s="31"/>
      <c r="E1220" s="31"/>
      <c r="F1220" s="31"/>
      <c r="G1220" s="31"/>
      <c r="H1220" s="31"/>
      <c r="I1220" s="31"/>
      <c r="J1220" s="31"/>
      <c r="K1220" s="31"/>
      <c r="L1220" s="31"/>
      <c r="M1220" s="31"/>
      <c r="N1220" s="31"/>
    </row>
    <row r="1221" spans="1:14" ht="12.95" customHeight="1" x14ac:dyDescent="0.15">
      <c r="A1221" s="31"/>
      <c r="B1221" s="31"/>
      <c r="C1221" s="30"/>
      <c r="D1221" s="31"/>
      <c r="E1221" s="31"/>
      <c r="F1221" s="31"/>
      <c r="G1221" s="31"/>
      <c r="H1221" s="31"/>
      <c r="I1221" s="31"/>
      <c r="J1221" s="31"/>
      <c r="K1221" s="31"/>
      <c r="L1221" s="31"/>
      <c r="M1221" s="31"/>
      <c r="N1221" s="31"/>
    </row>
    <row r="1222" spans="1:14" ht="12.95" customHeight="1" x14ac:dyDescent="0.15">
      <c r="A1222" s="31"/>
      <c r="B1222" s="31"/>
      <c r="C1222" s="30"/>
      <c r="D1222" s="31"/>
      <c r="E1222" s="31"/>
      <c r="F1222" s="31"/>
      <c r="G1222" s="31"/>
      <c r="H1222" s="31"/>
      <c r="I1222" s="31"/>
      <c r="J1222" s="31"/>
      <c r="K1222" s="31"/>
      <c r="L1222" s="31"/>
      <c r="M1222" s="31"/>
      <c r="N1222" s="31"/>
    </row>
    <row r="1223" spans="1:14" ht="12.95" customHeight="1" x14ac:dyDescent="0.15">
      <c r="A1223" s="31"/>
      <c r="B1223" s="31"/>
      <c r="C1223" s="30"/>
      <c r="D1223" s="31"/>
      <c r="E1223" s="31"/>
      <c r="F1223" s="31"/>
      <c r="G1223" s="31"/>
      <c r="H1223" s="31"/>
      <c r="I1223" s="31"/>
      <c r="J1223" s="31"/>
      <c r="K1223" s="31"/>
      <c r="L1223" s="31"/>
      <c r="M1223" s="31"/>
      <c r="N1223" s="31"/>
    </row>
    <row r="1224" spans="1:14" ht="12.95" customHeight="1" x14ac:dyDescent="0.15">
      <c r="A1224" s="31"/>
      <c r="B1224" s="31"/>
      <c r="C1224" s="30"/>
      <c r="D1224" s="31"/>
      <c r="E1224" s="31"/>
      <c r="F1224" s="31"/>
      <c r="G1224" s="31"/>
      <c r="H1224" s="31"/>
      <c r="I1224" s="31"/>
      <c r="J1224" s="31"/>
      <c r="K1224" s="31"/>
      <c r="L1224" s="31"/>
      <c r="M1224" s="31"/>
      <c r="N1224" s="31"/>
    </row>
    <row r="1225" spans="1:14" ht="12.95" customHeight="1" x14ac:dyDescent="0.15">
      <c r="A1225" s="31"/>
      <c r="B1225" s="31"/>
      <c r="C1225" s="30"/>
      <c r="D1225" s="31"/>
      <c r="E1225" s="31"/>
      <c r="F1225" s="31"/>
      <c r="G1225" s="31"/>
      <c r="H1225" s="31"/>
      <c r="I1225" s="31"/>
      <c r="J1225" s="31"/>
      <c r="K1225" s="31"/>
      <c r="L1225" s="31"/>
      <c r="M1225" s="31"/>
      <c r="N1225" s="31"/>
    </row>
    <row r="1226" spans="1:14" ht="12.95" customHeight="1" x14ac:dyDescent="0.15">
      <c r="A1226" s="31"/>
      <c r="B1226" s="31"/>
      <c r="C1226" s="30"/>
      <c r="D1226" s="31"/>
      <c r="E1226" s="31"/>
      <c r="F1226" s="31"/>
      <c r="G1226" s="31"/>
      <c r="H1226" s="31"/>
      <c r="I1226" s="31"/>
      <c r="J1226" s="31"/>
      <c r="K1226" s="31"/>
      <c r="L1226" s="31"/>
      <c r="M1226" s="31"/>
      <c r="N1226" s="31"/>
    </row>
    <row r="1227" spans="1:14" ht="12.95" customHeight="1" x14ac:dyDescent="0.15">
      <c r="A1227" s="31"/>
      <c r="B1227" s="31"/>
      <c r="C1227" s="30"/>
      <c r="D1227" s="31"/>
      <c r="E1227" s="31"/>
      <c r="F1227" s="31"/>
      <c r="G1227" s="31"/>
      <c r="H1227" s="31"/>
      <c r="I1227" s="31"/>
      <c r="J1227" s="31"/>
      <c r="K1227" s="31"/>
      <c r="L1227" s="31"/>
      <c r="M1227" s="31"/>
      <c r="N1227" s="31"/>
    </row>
    <row r="1228" spans="1:14" ht="12.95" customHeight="1" x14ac:dyDescent="0.15">
      <c r="A1228" s="31"/>
      <c r="B1228" s="31"/>
      <c r="C1228" s="30"/>
      <c r="D1228" s="31"/>
      <c r="E1228" s="31"/>
      <c r="F1228" s="31"/>
      <c r="G1228" s="31"/>
      <c r="H1228" s="31"/>
      <c r="I1228" s="31"/>
      <c r="J1228" s="31"/>
      <c r="K1228" s="31"/>
      <c r="L1228" s="31"/>
      <c r="M1228" s="31"/>
      <c r="N1228" s="31"/>
    </row>
    <row r="1229" spans="1:14" ht="12.95" customHeight="1" x14ac:dyDescent="0.15">
      <c r="A1229" s="31"/>
      <c r="B1229" s="31"/>
      <c r="C1229" s="30"/>
      <c r="D1229" s="31"/>
      <c r="E1229" s="31"/>
      <c r="F1229" s="31"/>
      <c r="G1229" s="31"/>
      <c r="H1229" s="31"/>
      <c r="I1229" s="31"/>
      <c r="J1229" s="31"/>
      <c r="K1229" s="31"/>
      <c r="L1229" s="31"/>
      <c r="M1229" s="31"/>
      <c r="N1229" s="31"/>
    </row>
    <row r="1230" spans="1:14" ht="12.95" customHeight="1" x14ac:dyDescent="0.15">
      <c r="A1230" s="31"/>
      <c r="B1230" s="31"/>
      <c r="C1230" s="30"/>
      <c r="D1230" s="31"/>
      <c r="E1230" s="31"/>
      <c r="F1230" s="31"/>
      <c r="G1230" s="31"/>
      <c r="H1230" s="31"/>
      <c r="I1230" s="31"/>
      <c r="J1230" s="31"/>
      <c r="K1230" s="31"/>
      <c r="L1230" s="31"/>
      <c r="M1230" s="31"/>
      <c r="N1230" s="31"/>
    </row>
    <row r="1231" spans="1:14" ht="12.95" customHeight="1" x14ac:dyDescent="0.15">
      <c r="A1231" s="31"/>
      <c r="B1231" s="31"/>
      <c r="C1231" s="30"/>
      <c r="D1231" s="31"/>
      <c r="E1231" s="31"/>
      <c r="F1231" s="31"/>
      <c r="G1231" s="31"/>
      <c r="H1231" s="31"/>
      <c r="I1231" s="31"/>
      <c r="J1231" s="31"/>
      <c r="K1231" s="31"/>
      <c r="L1231" s="31"/>
      <c r="M1231" s="31"/>
      <c r="N1231" s="31"/>
    </row>
    <row r="1232" spans="1:14" ht="12.95" customHeight="1" x14ac:dyDescent="0.15">
      <c r="A1232" s="31"/>
      <c r="B1232" s="31"/>
      <c r="C1232" s="30"/>
      <c r="D1232" s="31"/>
      <c r="E1232" s="31"/>
      <c r="F1232" s="31"/>
      <c r="G1232" s="31"/>
      <c r="H1232" s="31"/>
      <c r="I1232" s="31"/>
      <c r="J1232" s="31"/>
      <c r="K1232" s="31"/>
      <c r="L1232" s="31"/>
      <c r="M1232" s="31"/>
      <c r="N1232" s="31"/>
    </row>
    <row r="1233" spans="1:14" ht="12.95" customHeight="1" x14ac:dyDescent="0.15">
      <c r="A1233" s="31"/>
      <c r="B1233" s="31"/>
      <c r="C1233" s="30"/>
      <c r="D1233" s="31"/>
      <c r="E1233" s="31"/>
      <c r="F1233" s="31"/>
      <c r="G1233" s="31"/>
      <c r="H1233" s="31"/>
      <c r="I1233" s="31"/>
      <c r="J1233" s="31"/>
      <c r="K1233" s="31"/>
      <c r="L1233" s="31"/>
      <c r="M1233" s="31"/>
      <c r="N1233" s="31"/>
    </row>
    <row r="1234" spans="1:14" ht="12.95" customHeight="1" x14ac:dyDescent="0.15">
      <c r="A1234" s="31"/>
      <c r="B1234" s="31"/>
      <c r="C1234" s="30"/>
      <c r="D1234" s="31"/>
      <c r="E1234" s="31"/>
      <c r="F1234" s="31"/>
      <c r="G1234" s="31"/>
      <c r="H1234" s="31"/>
      <c r="I1234" s="31"/>
      <c r="J1234" s="31"/>
      <c r="K1234" s="31"/>
      <c r="L1234" s="31"/>
      <c r="M1234" s="31"/>
      <c r="N1234" s="31"/>
    </row>
    <row r="1235" spans="1:14" ht="12.95" customHeight="1" x14ac:dyDescent="0.15">
      <c r="A1235" s="31"/>
      <c r="B1235" s="31"/>
      <c r="C1235" s="30"/>
      <c r="D1235" s="31"/>
      <c r="E1235" s="31"/>
      <c r="F1235" s="31"/>
      <c r="G1235" s="31"/>
      <c r="H1235" s="31"/>
      <c r="I1235" s="31"/>
      <c r="J1235" s="31"/>
      <c r="K1235" s="31"/>
      <c r="L1235" s="31"/>
      <c r="M1235" s="31"/>
      <c r="N1235" s="31"/>
    </row>
    <row r="1236" spans="1:14" ht="12.95" customHeight="1" x14ac:dyDescent="0.15">
      <c r="A1236" s="31"/>
      <c r="B1236" s="31"/>
      <c r="C1236" s="30"/>
      <c r="D1236" s="31"/>
      <c r="E1236" s="31"/>
      <c r="F1236" s="31"/>
      <c r="G1236" s="31"/>
      <c r="H1236" s="31"/>
      <c r="I1236" s="31"/>
      <c r="J1236" s="31"/>
      <c r="K1236" s="31"/>
      <c r="L1236" s="31"/>
      <c r="M1236" s="31"/>
      <c r="N1236" s="31"/>
    </row>
    <row r="1237" spans="1:14" ht="12.95" customHeight="1" x14ac:dyDescent="0.15">
      <c r="A1237" s="31"/>
      <c r="B1237" s="31"/>
      <c r="C1237" s="30"/>
      <c r="D1237" s="31"/>
      <c r="E1237" s="31"/>
      <c r="F1237" s="31"/>
      <c r="G1237" s="31"/>
      <c r="H1237" s="31"/>
      <c r="I1237" s="31"/>
      <c r="J1237" s="31"/>
      <c r="K1237" s="31"/>
      <c r="L1237" s="31"/>
      <c r="M1237" s="31"/>
      <c r="N1237" s="31"/>
    </row>
    <row r="1238" spans="1:14" ht="12.95" customHeight="1" x14ac:dyDescent="0.15">
      <c r="A1238" s="31"/>
      <c r="B1238" s="31"/>
      <c r="C1238" s="30"/>
      <c r="D1238" s="31"/>
      <c r="E1238" s="31"/>
      <c r="F1238" s="31"/>
      <c r="G1238" s="31"/>
      <c r="H1238" s="31"/>
      <c r="I1238" s="31"/>
      <c r="J1238" s="31"/>
      <c r="K1238" s="31"/>
      <c r="L1238" s="31"/>
      <c r="M1238" s="31"/>
      <c r="N1238" s="31"/>
    </row>
    <row r="1239" spans="1:14" ht="12.95" customHeight="1" x14ac:dyDescent="0.15">
      <c r="A1239" s="31"/>
      <c r="B1239" s="31"/>
      <c r="C1239" s="30"/>
      <c r="D1239" s="31"/>
      <c r="E1239" s="31"/>
      <c r="F1239" s="31"/>
      <c r="G1239" s="31"/>
      <c r="H1239" s="31"/>
      <c r="I1239" s="31"/>
      <c r="J1239" s="31"/>
      <c r="K1239" s="31"/>
      <c r="L1239" s="31"/>
      <c r="M1239" s="31"/>
      <c r="N1239" s="31"/>
    </row>
    <row r="1240" spans="1:14" ht="12.95" customHeight="1" x14ac:dyDescent="0.15">
      <c r="A1240" s="31"/>
      <c r="B1240" s="31"/>
      <c r="C1240" s="30"/>
      <c r="D1240" s="31"/>
      <c r="E1240" s="31"/>
      <c r="F1240" s="31"/>
      <c r="G1240" s="31"/>
      <c r="H1240" s="31"/>
      <c r="I1240" s="31"/>
      <c r="J1240" s="31"/>
      <c r="K1240" s="31"/>
      <c r="L1240" s="31"/>
      <c r="M1240" s="31"/>
      <c r="N1240" s="31"/>
    </row>
    <row r="1241" spans="1:14" ht="12.95" customHeight="1" x14ac:dyDescent="0.15">
      <c r="A1241" s="31"/>
      <c r="B1241" s="31"/>
      <c r="C1241" s="30"/>
      <c r="D1241" s="31"/>
      <c r="E1241" s="31"/>
      <c r="F1241" s="31"/>
      <c r="G1241" s="31"/>
      <c r="H1241" s="31"/>
      <c r="I1241" s="31"/>
      <c r="J1241" s="31"/>
      <c r="K1241" s="31"/>
      <c r="L1241" s="31"/>
      <c r="M1241" s="31"/>
      <c r="N1241" s="31"/>
    </row>
    <row r="1242" spans="1:14" ht="12.95" customHeight="1" x14ac:dyDescent="0.15">
      <c r="A1242" s="31"/>
      <c r="B1242" s="31"/>
      <c r="C1242" s="30"/>
      <c r="D1242" s="31"/>
      <c r="E1242" s="31"/>
      <c r="F1242" s="31"/>
      <c r="G1242" s="31"/>
      <c r="H1242" s="31"/>
      <c r="I1242" s="31"/>
      <c r="J1242" s="31"/>
      <c r="K1242" s="31"/>
      <c r="L1242" s="31"/>
      <c r="M1242" s="31"/>
      <c r="N1242" s="31"/>
    </row>
    <row r="1243" spans="1:14" ht="12.95" customHeight="1" x14ac:dyDescent="0.15">
      <c r="A1243" s="31"/>
      <c r="B1243" s="31"/>
      <c r="C1243" s="30"/>
      <c r="D1243" s="31"/>
      <c r="E1243" s="31"/>
      <c r="F1243" s="31"/>
      <c r="G1243" s="31"/>
      <c r="H1243" s="31"/>
      <c r="I1243" s="31"/>
      <c r="J1243" s="31"/>
      <c r="K1243" s="31"/>
      <c r="L1243" s="31"/>
      <c r="M1243" s="31"/>
      <c r="N1243" s="31"/>
    </row>
    <row r="1244" spans="1:14" ht="12.95" customHeight="1" x14ac:dyDescent="0.15">
      <c r="A1244" s="31"/>
      <c r="B1244" s="31"/>
      <c r="C1244" s="30"/>
      <c r="D1244" s="31"/>
      <c r="E1244" s="31"/>
      <c r="F1244" s="31"/>
      <c r="G1244" s="31"/>
      <c r="H1244" s="31"/>
      <c r="I1244" s="31"/>
      <c r="J1244" s="31"/>
      <c r="K1244" s="31"/>
      <c r="L1244" s="31"/>
      <c r="M1244" s="31"/>
      <c r="N1244" s="31"/>
    </row>
    <row r="1245" spans="1:14" ht="12.95" customHeight="1" x14ac:dyDescent="0.15">
      <c r="A1245" s="31"/>
      <c r="B1245" s="31"/>
      <c r="C1245" s="30"/>
      <c r="D1245" s="31"/>
      <c r="E1245" s="31"/>
      <c r="F1245" s="31"/>
      <c r="G1245" s="31"/>
      <c r="H1245" s="31"/>
      <c r="I1245" s="31"/>
      <c r="J1245" s="31"/>
      <c r="K1245" s="31"/>
      <c r="L1245" s="31"/>
      <c r="M1245" s="31"/>
      <c r="N1245" s="31"/>
    </row>
    <row r="1246" spans="1:14" ht="12.95" customHeight="1" x14ac:dyDescent="0.15">
      <c r="A1246" s="31"/>
      <c r="B1246" s="31"/>
      <c r="C1246" s="30"/>
      <c r="D1246" s="31"/>
      <c r="E1246" s="31"/>
      <c r="F1246" s="31"/>
      <c r="G1246" s="31"/>
      <c r="H1246" s="31"/>
      <c r="I1246" s="31"/>
      <c r="J1246" s="31"/>
      <c r="K1246" s="31"/>
      <c r="L1246" s="31"/>
      <c r="M1246" s="31"/>
      <c r="N1246" s="31"/>
    </row>
    <row r="1247" spans="1:14" ht="12.95" customHeight="1" x14ac:dyDescent="0.15">
      <c r="A1247" s="31"/>
      <c r="B1247" s="31"/>
      <c r="C1247" s="30"/>
      <c r="D1247" s="31"/>
      <c r="E1247" s="31"/>
      <c r="F1247" s="31"/>
      <c r="G1247" s="31"/>
      <c r="H1247" s="31"/>
      <c r="I1247" s="31"/>
      <c r="J1247" s="31"/>
      <c r="K1247" s="31"/>
      <c r="L1247" s="31"/>
      <c r="M1247" s="31"/>
      <c r="N1247" s="31"/>
    </row>
    <row r="1248" spans="1:14" ht="12.95" customHeight="1" x14ac:dyDescent="0.15">
      <c r="A1248" s="31"/>
      <c r="B1248" s="31"/>
      <c r="C1248" s="30"/>
      <c r="D1248" s="31"/>
      <c r="E1248" s="31"/>
      <c r="F1248" s="31"/>
      <c r="G1248" s="31"/>
      <c r="H1248" s="31"/>
      <c r="I1248" s="31"/>
      <c r="J1248" s="31"/>
      <c r="K1248" s="31"/>
      <c r="L1248" s="31"/>
      <c r="M1248" s="31"/>
      <c r="N1248" s="31"/>
    </row>
    <row r="1249" spans="1:14" ht="12.95" customHeight="1" x14ac:dyDescent="0.15">
      <c r="A1249" s="31"/>
      <c r="B1249" s="31"/>
      <c r="C1249" s="30"/>
      <c r="D1249" s="31"/>
      <c r="E1249" s="31"/>
      <c r="F1249" s="31"/>
      <c r="G1249" s="31"/>
      <c r="H1249" s="31"/>
      <c r="I1249" s="31"/>
      <c r="J1249" s="31"/>
      <c r="K1249" s="31"/>
      <c r="L1249" s="31"/>
      <c r="M1249" s="31"/>
      <c r="N1249" s="31"/>
    </row>
    <row r="1250" spans="1:14" ht="12.95" customHeight="1" x14ac:dyDescent="0.15">
      <c r="A1250" s="31"/>
      <c r="B1250" s="31"/>
      <c r="C1250" s="30"/>
      <c r="D1250" s="31"/>
      <c r="E1250" s="31"/>
      <c r="F1250" s="31"/>
      <c r="G1250" s="31"/>
      <c r="H1250" s="31"/>
      <c r="I1250" s="31"/>
      <c r="J1250" s="31"/>
      <c r="K1250" s="31"/>
      <c r="L1250" s="31"/>
      <c r="M1250" s="31"/>
      <c r="N1250" s="31"/>
    </row>
    <row r="1251" spans="1:14" ht="12.95" customHeight="1" x14ac:dyDescent="0.15">
      <c r="A1251" s="31"/>
      <c r="B1251" s="31"/>
      <c r="C1251" s="30"/>
      <c r="D1251" s="31"/>
      <c r="E1251" s="31"/>
      <c r="F1251" s="31"/>
      <c r="G1251" s="31"/>
      <c r="H1251" s="31"/>
      <c r="I1251" s="31"/>
      <c r="J1251" s="31"/>
      <c r="K1251" s="31"/>
      <c r="L1251" s="31"/>
      <c r="M1251" s="31"/>
      <c r="N1251" s="31"/>
    </row>
    <row r="1252" spans="1:14" ht="12.95" customHeight="1" x14ac:dyDescent="0.15">
      <c r="A1252" s="31"/>
      <c r="B1252" s="31"/>
      <c r="C1252" s="30"/>
      <c r="D1252" s="31"/>
      <c r="E1252" s="31"/>
      <c r="F1252" s="31"/>
      <c r="G1252" s="31"/>
      <c r="H1252" s="31"/>
      <c r="I1252" s="31"/>
      <c r="J1252" s="31"/>
      <c r="K1252" s="31"/>
      <c r="L1252" s="31"/>
      <c r="M1252" s="31"/>
      <c r="N1252" s="31"/>
    </row>
    <row r="1253" spans="1:14" ht="12.95" customHeight="1" x14ac:dyDescent="0.15">
      <c r="A1253" s="31"/>
      <c r="B1253" s="31"/>
      <c r="C1253" s="30"/>
      <c r="D1253" s="31"/>
      <c r="E1253" s="31"/>
      <c r="F1253" s="31"/>
      <c r="G1253" s="31"/>
      <c r="H1253" s="31"/>
      <c r="I1253" s="31"/>
      <c r="J1253" s="31"/>
      <c r="K1253" s="31"/>
      <c r="L1253" s="31"/>
      <c r="M1253" s="31"/>
      <c r="N1253" s="31"/>
    </row>
    <row r="1254" spans="1:14" ht="12.95" customHeight="1" x14ac:dyDescent="0.15">
      <c r="A1254" s="31"/>
      <c r="B1254" s="31"/>
      <c r="C1254" s="30"/>
      <c r="D1254" s="31"/>
      <c r="E1254" s="31"/>
      <c r="F1254" s="31"/>
      <c r="G1254" s="31"/>
      <c r="H1254" s="31"/>
      <c r="I1254" s="31"/>
      <c r="J1254" s="31"/>
      <c r="K1254" s="31"/>
      <c r="L1254" s="31"/>
      <c r="M1254" s="31"/>
      <c r="N1254" s="31"/>
    </row>
    <row r="1255" spans="1:14" ht="12.95" customHeight="1" x14ac:dyDescent="0.15">
      <c r="A1255" s="31"/>
      <c r="B1255" s="31"/>
      <c r="C1255" s="30"/>
      <c r="D1255" s="31"/>
      <c r="E1255" s="31"/>
      <c r="F1255" s="31"/>
      <c r="G1255" s="31"/>
      <c r="H1255" s="31"/>
      <c r="I1255" s="31"/>
      <c r="J1255" s="31"/>
      <c r="K1255" s="31"/>
      <c r="L1255" s="31"/>
      <c r="M1255" s="31"/>
      <c r="N1255" s="31"/>
    </row>
    <row r="1256" spans="1:14" ht="12.95" customHeight="1" x14ac:dyDescent="0.15">
      <c r="A1256" s="31"/>
      <c r="B1256" s="31"/>
      <c r="C1256" s="30"/>
      <c r="D1256" s="31"/>
      <c r="E1256" s="31"/>
      <c r="F1256" s="31"/>
      <c r="G1256" s="31"/>
      <c r="H1256" s="31"/>
      <c r="I1256" s="31"/>
      <c r="J1256" s="31"/>
      <c r="K1256" s="31"/>
      <c r="L1256" s="31"/>
      <c r="M1256" s="31"/>
      <c r="N1256" s="31"/>
    </row>
    <row r="1257" spans="1:14" ht="12.95" customHeight="1" x14ac:dyDescent="0.15">
      <c r="A1257" s="31"/>
      <c r="B1257" s="31"/>
      <c r="C1257" s="30"/>
      <c r="D1257" s="31"/>
      <c r="E1257" s="31"/>
      <c r="F1257" s="31"/>
      <c r="G1257" s="31"/>
      <c r="H1257" s="31"/>
      <c r="I1257" s="31"/>
      <c r="J1257" s="31"/>
      <c r="K1257" s="31"/>
      <c r="L1257" s="31"/>
      <c r="M1257" s="31"/>
      <c r="N1257" s="31"/>
    </row>
    <row r="1258" spans="1:14" ht="12.95" customHeight="1" x14ac:dyDescent="0.15">
      <c r="A1258" s="31"/>
      <c r="B1258" s="31"/>
      <c r="C1258" s="30"/>
      <c r="D1258" s="31"/>
      <c r="E1258" s="31"/>
      <c r="F1258" s="31"/>
      <c r="G1258" s="31"/>
      <c r="H1258" s="31"/>
      <c r="I1258" s="31"/>
      <c r="J1258" s="31"/>
      <c r="K1258" s="31"/>
      <c r="L1258" s="31"/>
      <c r="M1258" s="31"/>
      <c r="N1258" s="31"/>
    </row>
    <row r="1259" spans="1:14" ht="12.95" customHeight="1" x14ac:dyDescent="0.15">
      <c r="A1259" s="31"/>
      <c r="B1259" s="31"/>
      <c r="C1259" s="30"/>
      <c r="D1259" s="31"/>
      <c r="E1259" s="31"/>
      <c r="F1259" s="31"/>
      <c r="G1259" s="31"/>
      <c r="H1259" s="31"/>
      <c r="I1259" s="31"/>
      <c r="J1259" s="31"/>
      <c r="K1259" s="31"/>
      <c r="L1259" s="31"/>
      <c r="M1259" s="31"/>
      <c r="N1259" s="31"/>
    </row>
    <row r="1260" spans="1:14" ht="12.95" customHeight="1" x14ac:dyDescent="0.15">
      <c r="A1260" s="31"/>
      <c r="B1260" s="31"/>
      <c r="C1260" s="30"/>
      <c r="D1260" s="31"/>
      <c r="E1260" s="31"/>
      <c r="F1260" s="31"/>
      <c r="G1260" s="31"/>
      <c r="H1260" s="31"/>
      <c r="I1260" s="31"/>
      <c r="J1260" s="31"/>
      <c r="K1260" s="31"/>
      <c r="L1260" s="31"/>
      <c r="M1260" s="31"/>
      <c r="N1260" s="31"/>
    </row>
    <row r="1261" spans="1:14" ht="12.95" customHeight="1" x14ac:dyDescent="0.15">
      <c r="A1261" s="31"/>
      <c r="B1261" s="31"/>
      <c r="C1261" s="30"/>
      <c r="D1261" s="31"/>
      <c r="E1261" s="31"/>
      <c r="F1261" s="31"/>
      <c r="G1261" s="31"/>
      <c r="H1261" s="31"/>
      <c r="I1261" s="31"/>
      <c r="J1261" s="31"/>
      <c r="K1261" s="31"/>
      <c r="L1261" s="31"/>
      <c r="M1261" s="31"/>
      <c r="N1261" s="31"/>
    </row>
    <row r="1262" spans="1:14" ht="12.95" customHeight="1" x14ac:dyDescent="0.15">
      <c r="A1262" s="31"/>
      <c r="B1262" s="31"/>
      <c r="C1262" s="30"/>
      <c r="D1262" s="31"/>
      <c r="E1262" s="31"/>
      <c r="F1262" s="31"/>
      <c r="G1262" s="31"/>
      <c r="H1262" s="31"/>
      <c r="I1262" s="31"/>
      <c r="J1262" s="31"/>
      <c r="K1262" s="31"/>
      <c r="L1262" s="31"/>
      <c r="M1262" s="31"/>
      <c r="N1262" s="31"/>
    </row>
    <row r="1263" spans="1:14" ht="12.95" customHeight="1" x14ac:dyDescent="0.15">
      <c r="A1263" s="31"/>
      <c r="B1263" s="31"/>
      <c r="C1263" s="30"/>
      <c r="D1263" s="31"/>
      <c r="E1263" s="31"/>
      <c r="F1263" s="31"/>
      <c r="G1263" s="31"/>
      <c r="H1263" s="31"/>
      <c r="I1263" s="31"/>
      <c r="J1263" s="31"/>
      <c r="K1263" s="31"/>
      <c r="L1263" s="31"/>
      <c r="M1263" s="31"/>
      <c r="N1263" s="31"/>
    </row>
    <row r="1264" spans="1:14" ht="12.95" customHeight="1" x14ac:dyDescent="0.15">
      <c r="A1264" s="31"/>
      <c r="B1264" s="31"/>
      <c r="C1264" s="30"/>
      <c r="D1264" s="31"/>
      <c r="E1264" s="31"/>
      <c r="F1264" s="31"/>
      <c r="G1264" s="31"/>
      <c r="H1264" s="31"/>
      <c r="I1264" s="31"/>
      <c r="J1264" s="31"/>
      <c r="K1264" s="31"/>
      <c r="L1264" s="31"/>
      <c r="M1264" s="31"/>
      <c r="N1264" s="31"/>
    </row>
    <row r="1265" spans="1:14" ht="12.95" customHeight="1" x14ac:dyDescent="0.15">
      <c r="A1265" s="31"/>
      <c r="B1265" s="31"/>
      <c r="C1265" s="30"/>
      <c r="D1265" s="31"/>
      <c r="E1265" s="31"/>
      <c r="F1265" s="31"/>
      <c r="G1265" s="31"/>
      <c r="H1265" s="31"/>
      <c r="I1265" s="31"/>
      <c r="J1265" s="31"/>
      <c r="K1265" s="31"/>
      <c r="L1265" s="31"/>
      <c r="M1265" s="31"/>
      <c r="N1265" s="31"/>
    </row>
    <row r="1266" spans="1:14" ht="12.95" customHeight="1" x14ac:dyDescent="0.15">
      <c r="A1266" s="31"/>
      <c r="B1266" s="31"/>
      <c r="C1266" s="30"/>
      <c r="D1266" s="31"/>
      <c r="E1266" s="31"/>
      <c r="F1266" s="31"/>
      <c r="G1266" s="31"/>
      <c r="H1266" s="31"/>
      <c r="I1266" s="31"/>
      <c r="J1266" s="31"/>
      <c r="K1266" s="31"/>
      <c r="L1266" s="31"/>
      <c r="M1266" s="31"/>
      <c r="N1266" s="31"/>
    </row>
    <row r="1267" spans="1:14" ht="12.95" customHeight="1" x14ac:dyDescent="0.15">
      <c r="A1267" s="31"/>
      <c r="B1267" s="31"/>
      <c r="C1267" s="30"/>
      <c r="D1267" s="31"/>
      <c r="E1267" s="31"/>
      <c r="F1267" s="31"/>
      <c r="G1267" s="31"/>
      <c r="H1267" s="31"/>
      <c r="I1267" s="31"/>
      <c r="J1267" s="31"/>
      <c r="K1267" s="31"/>
      <c r="L1267" s="31"/>
      <c r="M1267" s="31"/>
      <c r="N1267" s="31"/>
    </row>
    <row r="1268" spans="1:14" ht="12.95" customHeight="1" x14ac:dyDescent="0.15">
      <c r="A1268" s="31"/>
      <c r="B1268" s="31"/>
      <c r="C1268" s="30"/>
      <c r="D1268" s="31"/>
      <c r="E1268" s="31"/>
      <c r="F1268" s="31"/>
      <c r="G1268" s="31"/>
      <c r="H1268" s="31"/>
      <c r="I1268" s="31"/>
      <c r="J1268" s="31"/>
      <c r="K1268" s="31"/>
      <c r="L1268" s="31"/>
      <c r="M1268" s="31"/>
      <c r="N1268" s="31"/>
    </row>
    <row r="1269" spans="1:14" ht="12.95" customHeight="1" x14ac:dyDescent="0.15">
      <c r="A1269" s="31"/>
      <c r="B1269" s="31"/>
      <c r="C1269" s="30"/>
      <c r="D1269" s="31"/>
      <c r="E1269" s="31"/>
      <c r="F1269" s="31"/>
      <c r="G1269" s="31"/>
      <c r="H1269" s="31"/>
      <c r="I1269" s="31"/>
      <c r="J1269" s="31"/>
      <c r="K1269" s="31"/>
      <c r="L1269" s="31"/>
      <c r="M1269" s="31"/>
      <c r="N1269" s="31"/>
    </row>
    <row r="1270" spans="1:14" ht="12.95" customHeight="1" x14ac:dyDescent="0.15">
      <c r="A1270" s="31"/>
      <c r="B1270" s="31"/>
      <c r="C1270" s="30"/>
      <c r="D1270" s="31"/>
      <c r="E1270" s="31"/>
      <c r="F1270" s="31"/>
      <c r="G1270" s="31"/>
      <c r="H1270" s="31"/>
      <c r="I1270" s="31"/>
      <c r="J1270" s="31"/>
      <c r="K1270" s="31"/>
      <c r="L1270" s="31"/>
      <c r="M1270" s="31"/>
      <c r="N1270" s="31"/>
    </row>
    <row r="1271" spans="1:14" ht="12.95" customHeight="1" x14ac:dyDescent="0.15">
      <c r="A1271" s="31"/>
      <c r="B1271" s="31"/>
      <c r="C1271" s="30"/>
      <c r="D1271" s="31"/>
      <c r="E1271" s="31"/>
      <c r="F1271" s="31"/>
      <c r="G1271" s="31"/>
      <c r="H1271" s="31"/>
      <c r="I1271" s="31"/>
      <c r="J1271" s="31"/>
      <c r="K1271" s="31"/>
      <c r="L1271" s="31"/>
      <c r="M1271" s="31"/>
      <c r="N1271" s="31"/>
    </row>
    <row r="1272" spans="1:14" ht="12.95" customHeight="1" x14ac:dyDescent="0.15">
      <c r="A1272" s="31"/>
      <c r="B1272" s="31"/>
      <c r="C1272" s="30"/>
      <c r="D1272" s="31"/>
      <c r="E1272" s="31"/>
      <c r="F1272" s="31"/>
      <c r="G1272" s="31"/>
      <c r="H1272" s="31"/>
      <c r="I1272" s="31"/>
      <c r="J1272" s="31"/>
      <c r="K1272" s="31"/>
      <c r="L1272" s="31"/>
      <c r="M1272" s="31"/>
      <c r="N1272" s="31"/>
    </row>
    <row r="1273" spans="1:14" ht="12.95" customHeight="1" x14ac:dyDescent="0.15">
      <c r="A1273" s="31"/>
      <c r="B1273" s="31"/>
      <c r="C1273" s="30"/>
      <c r="D1273" s="31"/>
      <c r="E1273" s="31"/>
      <c r="F1273" s="31"/>
      <c r="G1273" s="31"/>
      <c r="H1273" s="31"/>
      <c r="I1273" s="31"/>
      <c r="J1273" s="31"/>
      <c r="K1273" s="31"/>
      <c r="L1273" s="31"/>
      <c r="M1273" s="31"/>
      <c r="N1273" s="31"/>
    </row>
    <row r="1274" spans="1:14" ht="12.95" customHeight="1" x14ac:dyDescent="0.15">
      <c r="A1274" s="31"/>
      <c r="B1274" s="31"/>
      <c r="C1274" s="30"/>
      <c r="D1274" s="31"/>
      <c r="E1274" s="31"/>
      <c r="F1274" s="31"/>
      <c r="G1274" s="31"/>
      <c r="H1274" s="31"/>
      <c r="I1274" s="31"/>
      <c r="J1274" s="31"/>
      <c r="K1274" s="31"/>
      <c r="L1274" s="31"/>
      <c r="M1274" s="31"/>
      <c r="N1274" s="31"/>
    </row>
    <row r="1275" spans="1:14" ht="12.95" customHeight="1" x14ac:dyDescent="0.15">
      <c r="A1275" s="31"/>
      <c r="B1275" s="31"/>
      <c r="C1275" s="30"/>
      <c r="D1275" s="31"/>
      <c r="E1275" s="31"/>
      <c r="F1275" s="31"/>
      <c r="G1275" s="31"/>
      <c r="H1275" s="31"/>
      <c r="I1275" s="31"/>
      <c r="J1275" s="31"/>
      <c r="K1275" s="31"/>
      <c r="L1275" s="31"/>
      <c r="M1275" s="31"/>
      <c r="N1275" s="31"/>
    </row>
    <row r="1276" spans="1:14" ht="12.95" customHeight="1" x14ac:dyDescent="0.15">
      <c r="A1276" s="31"/>
      <c r="B1276" s="31"/>
      <c r="C1276" s="30"/>
      <c r="D1276" s="31"/>
      <c r="E1276" s="31"/>
      <c r="F1276" s="31"/>
      <c r="G1276" s="31"/>
      <c r="H1276" s="31"/>
      <c r="I1276" s="31"/>
      <c r="J1276" s="31"/>
      <c r="K1276" s="31"/>
      <c r="L1276" s="31"/>
      <c r="M1276" s="31"/>
      <c r="N1276" s="31"/>
    </row>
    <row r="1277" spans="1:14" ht="12.95" customHeight="1" x14ac:dyDescent="0.15">
      <c r="A1277" s="31"/>
      <c r="B1277" s="31"/>
      <c r="C1277" s="30"/>
      <c r="D1277" s="31"/>
      <c r="E1277" s="31"/>
      <c r="F1277" s="31"/>
      <c r="G1277" s="31"/>
      <c r="H1277" s="31"/>
      <c r="I1277" s="31"/>
      <c r="J1277" s="31"/>
      <c r="K1277" s="31"/>
      <c r="L1277" s="31"/>
      <c r="M1277" s="31"/>
      <c r="N1277" s="31"/>
    </row>
    <row r="1278" spans="1:14" ht="12.95" customHeight="1" x14ac:dyDescent="0.15">
      <c r="A1278" s="31"/>
      <c r="B1278" s="31"/>
      <c r="C1278" s="30"/>
      <c r="D1278" s="31"/>
      <c r="E1278" s="31"/>
      <c r="F1278" s="31"/>
      <c r="G1278" s="31"/>
      <c r="H1278" s="31"/>
      <c r="I1278" s="31"/>
      <c r="J1278" s="31"/>
      <c r="K1278" s="31"/>
      <c r="L1278" s="31"/>
      <c r="M1278" s="31"/>
      <c r="N1278" s="31"/>
    </row>
    <row r="1279" spans="1:14" ht="12.95" customHeight="1" x14ac:dyDescent="0.15">
      <c r="A1279" s="31"/>
      <c r="B1279" s="31"/>
      <c r="C1279" s="30"/>
      <c r="D1279" s="31"/>
      <c r="E1279" s="31"/>
      <c r="F1279" s="31"/>
      <c r="G1279" s="31"/>
      <c r="H1279" s="31"/>
      <c r="I1279" s="31"/>
      <c r="J1279" s="31"/>
      <c r="K1279" s="31"/>
      <c r="L1279" s="31"/>
      <c r="M1279" s="31"/>
      <c r="N1279" s="31"/>
    </row>
    <row r="1280" spans="1:14" ht="12.95" customHeight="1" x14ac:dyDescent="0.15">
      <c r="A1280" s="31"/>
      <c r="B1280" s="31"/>
      <c r="C1280" s="30"/>
      <c r="D1280" s="31"/>
      <c r="E1280" s="31"/>
      <c r="F1280" s="31"/>
      <c r="G1280" s="31"/>
      <c r="H1280" s="31"/>
      <c r="I1280" s="31"/>
      <c r="J1280" s="31"/>
      <c r="K1280" s="31"/>
      <c r="L1280" s="31"/>
      <c r="M1280" s="31"/>
      <c r="N1280" s="31"/>
    </row>
    <row r="1281" spans="1:14" ht="12.95" customHeight="1" x14ac:dyDescent="0.15">
      <c r="A1281" s="31"/>
      <c r="B1281" s="31"/>
      <c r="C1281" s="30"/>
      <c r="D1281" s="31"/>
      <c r="E1281" s="31"/>
      <c r="F1281" s="31"/>
      <c r="G1281" s="31"/>
      <c r="H1281" s="31"/>
      <c r="I1281" s="31"/>
      <c r="J1281" s="31"/>
      <c r="K1281" s="31"/>
      <c r="L1281" s="31"/>
      <c r="M1281" s="31"/>
      <c r="N1281" s="31"/>
    </row>
    <row r="1282" spans="1:14" ht="12.95" customHeight="1" x14ac:dyDescent="0.15">
      <c r="A1282" s="31"/>
      <c r="B1282" s="31"/>
      <c r="C1282" s="30"/>
      <c r="D1282" s="31"/>
      <c r="E1282" s="31"/>
      <c r="F1282" s="31"/>
      <c r="G1282" s="31"/>
      <c r="H1282" s="31"/>
      <c r="I1282" s="31"/>
      <c r="J1282" s="31"/>
      <c r="K1282" s="31"/>
      <c r="L1282" s="31"/>
      <c r="M1282" s="31"/>
      <c r="N1282" s="31"/>
    </row>
    <row r="1283" spans="1:14" ht="12.95" customHeight="1" x14ac:dyDescent="0.15">
      <c r="A1283" s="31"/>
      <c r="B1283" s="31"/>
      <c r="C1283" s="30"/>
      <c r="D1283" s="31"/>
      <c r="E1283" s="31"/>
      <c r="F1283" s="31"/>
      <c r="G1283" s="31"/>
      <c r="H1283" s="31"/>
      <c r="I1283" s="31"/>
      <c r="J1283" s="31"/>
      <c r="K1283" s="31"/>
      <c r="L1283" s="31"/>
      <c r="M1283" s="31"/>
      <c r="N1283" s="31"/>
    </row>
    <row r="1284" spans="1:14" ht="12.95" customHeight="1" x14ac:dyDescent="0.15">
      <c r="A1284" s="31"/>
      <c r="B1284" s="31"/>
      <c r="C1284" s="30"/>
      <c r="D1284" s="31"/>
      <c r="E1284" s="31"/>
      <c r="F1284" s="31"/>
      <c r="G1284" s="31"/>
      <c r="H1284" s="31"/>
      <c r="I1284" s="31"/>
      <c r="J1284" s="31"/>
      <c r="K1284" s="31"/>
      <c r="L1284" s="31"/>
      <c r="M1284" s="31"/>
      <c r="N1284" s="31"/>
    </row>
    <row r="1285" spans="1:14" ht="12.95" customHeight="1" x14ac:dyDescent="0.15">
      <c r="A1285" s="31"/>
      <c r="B1285" s="31"/>
      <c r="C1285" s="30"/>
      <c r="D1285" s="31"/>
      <c r="E1285" s="31"/>
      <c r="F1285" s="31"/>
      <c r="G1285" s="31"/>
      <c r="H1285" s="31"/>
      <c r="I1285" s="31"/>
      <c r="J1285" s="31"/>
      <c r="K1285" s="31"/>
      <c r="L1285" s="31"/>
      <c r="M1285" s="31"/>
      <c r="N1285" s="31"/>
    </row>
    <row r="1286" spans="1:14" ht="12.95" customHeight="1" x14ac:dyDescent="0.15">
      <c r="A1286" s="31"/>
      <c r="B1286" s="31"/>
      <c r="C1286" s="30"/>
      <c r="D1286" s="31"/>
      <c r="E1286" s="31"/>
      <c r="F1286" s="31"/>
      <c r="G1286" s="31"/>
      <c r="H1286" s="31"/>
      <c r="I1286" s="31"/>
      <c r="J1286" s="31"/>
      <c r="K1286" s="31"/>
      <c r="L1286" s="31"/>
      <c r="M1286" s="31"/>
      <c r="N1286" s="31"/>
    </row>
    <row r="1287" spans="1:14" ht="12.95" customHeight="1" x14ac:dyDescent="0.15">
      <c r="A1287" s="31"/>
      <c r="B1287" s="31"/>
      <c r="C1287" s="30"/>
      <c r="D1287" s="31"/>
      <c r="E1287" s="31"/>
      <c r="F1287" s="31"/>
      <c r="G1287" s="31"/>
      <c r="H1287" s="31"/>
      <c r="I1287" s="31"/>
      <c r="J1287" s="31"/>
      <c r="K1287" s="31"/>
      <c r="L1287" s="31"/>
      <c r="M1287" s="31"/>
      <c r="N1287" s="31"/>
    </row>
    <row r="1288" spans="1:14" ht="12.95" customHeight="1" x14ac:dyDescent="0.15">
      <c r="A1288" s="31"/>
      <c r="B1288" s="31"/>
      <c r="C1288" s="30"/>
      <c r="D1288" s="31"/>
      <c r="E1288" s="31"/>
      <c r="F1288" s="31"/>
      <c r="G1288" s="31"/>
      <c r="H1288" s="31"/>
      <c r="I1288" s="31"/>
      <c r="J1288" s="31"/>
      <c r="K1288" s="31"/>
      <c r="L1288" s="31"/>
      <c r="M1288" s="31"/>
      <c r="N1288" s="31"/>
    </row>
    <row r="1289" spans="1:14" ht="12.95" customHeight="1" x14ac:dyDescent="0.15">
      <c r="A1289" s="31"/>
      <c r="B1289" s="31"/>
      <c r="C1289" s="30"/>
      <c r="D1289" s="31"/>
      <c r="E1289" s="31"/>
      <c r="F1289" s="31"/>
      <c r="G1289" s="31"/>
      <c r="H1289" s="31"/>
      <c r="I1289" s="31"/>
      <c r="J1289" s="31"/>
      <c r="K1289" s="31"/>
      <c r="L1289" s="31"/>
      <c r="M1289" s="31"/>
      <c r="N1289" s="31"/>
    </row>
    <row r="1290" spans="1:14" ht="12.95" customHeight="1" x14ac:dyDescent="0.15">
      <c r="A1290" s="31"/>
      <c r="B1290" s="31"/>
      <c r="C1290" s="30"/>
      <c r="D1290" s="31"/>
      <c r="E1290" s="31"/>
      <c r="F1290" s="31"/>
      <c r="G1290" s="31"/>
      <c r="H1290" s="31"/>
      <c r="I1290" s="31"/>
      <c r="J1290" s="31"/>
      <c r="K1290" s="31"/>
      <c r="L1290" s="31"/>
      <c r="M1290" s="31"/>
      <c r="N1290" s="31"/>
    </row>
    <row r="1291" spans="1:14" ht="12.95" customHeight="1" x14ac:dyDescent="0.15">
      <c r="A1291" s="31"/>
      <c r="B1291" s="31"/>
      <c r="C1291" s="30"/>
      <c r="D1291" s="31"/>
      <c r="E1291" s="31"/>
      <c r="F1291" s="31"/>
      <c r="G1291" s="31"/>
      <c r="H1291" s="31"/>
      <c r="I1291" s="31"/>
      <c r="J1291" s="31"/>
      <c r="K1291" s="31"/>
      <c r="L1291" s="31"/>
      <c r="M1291" s="31"/>
      <c r="N1291" s="31"/>
    </row>
    <row r="1292" spans="1:14" ht="12.95" customHeight="1" x14ac:dyDescent="0.15">
      <c r="A1292" s="31"/>
      <c r="B1292" s="31"/>
      <c r="C1292" s="30"/>
      <c r="D1292" s="31"/>
      <c r="E1292" s="31"/>
      <c r="F1292" s="31"/>
      <c r="G1292" s="31"/>
      <c r="H1292" s="31"/>
      <c r="I1292" s="31"/>
      <c r="J1292" s="31"/>
      <c r="K1292" s="31"/>
      <c r="L1292" s="31"/>
      <c r="M1292" s="31"/>
      <c r="N1292" s="31"/>
    </row>
    <row r="1293" spans="1:14" ht="12.95" customHeight="1" x14ac:dyDescent="0.15">
      <c r="A1293" s="31"/>
      <c r="B1293" s="31"/>
      <c r="C1293" s="30"/>
      <c r="D1293" s="31"/>
      <c r="E1293" s="31"/>
      <c r="F1293" s="31"/>
      <c r="G1293" s="31"/>
      <c r="H1293" s="31"/>
      <c r="I1293" s="31"/>
      <c r="J1293" s="31"/>
      <c r="K1293" s="31"/>
      <c r="L1293" s="31"/>
      <c r="M1293" s="31"/>
      <c r="N1293" s="31"/>
    </row>
    <row r="1294" spans="1:14" ht="12.95" customHeight="1" x14ac:dyDescent="0.15">
      <c r="A1294" s="31"/>
      <c r="B1294" s="31"/>
      <c r="C1294" s="30"/>
      <c r="D1294" s="31"/>
      <c r="E1294" s="31"/>
      <c r="F1294" s="31"/>
      <c r="G1294" s="31"/>
      <c r="H1294" s="31"/>
      <c r="I1294" s="31"/>
      <c r="J1294" s="31"/>
      <c r="K1294" s="31"/>
      <c r="L1294" s="31"/>
      <c r="M1294" s="31"/>
      <c r="N1294" s="31"/>
    </row>
    <row r="1295" spans="1:14" ht="12.95" customHeight="1" x14ac:dyDescent="0.15">
      <c r="A1295" s="31"/>
      <c r="B1295" s="31"/>
      <c r="C1295" s="30"/>
      <c r="D1295" s="31"/>
      <c r="E1295" s="31"/>
      <c r="F1295" s="31"/>
      <c r="G1295" s="31"/>
      <c r="H1295" s="31"/>
      <c r="I1295" s="31"/>
      <c r="J1295" s="31"/>
      <c r="K1295" s="31"/>
      <c r="L1295" s="31"/>
      <c r="M1295" s="31"/>
      <c r="N1295" s="31"/>
    </row>
    <row r="1296" spans="1:14" ht="12.95" customHeight="1" x14ac:dyDescent="0.15">
      <c r="A1296" s="31"/>
      <c r="B1296" s="31"/>
      <c r="C1296" s="30"/>
      <c r="D1296" s="31"/>
      <c r="E1296" s="31"/>
      <c r="F1296" s="31"/>
      <c r="G1296" s="31"/>
      <c r="H1296" s="31"/>
      <c r="I1296" s="31"/>
      <c r="J1296" s="31"/>
      <c r="K1296" s="31"/>
      <c r="L1296" s="31"/>
      <c r="M1296" s="31"/>
      <c r="N1296" s="31"/>
    </row>
    <row r="1297" spans="1:14" ht="12.95" customHeight="1" x14ac:dyDescent="0.15">
      <c r="A1297" s="31"/>
      <c r="B1297" s="31"/>
      <c r="C1297" s="30"/>
      <c r="D1297" s="31"/>
      <c r="E1297" s="31"/>
      <c r="F1297" s="31"/>
      <c r="G1297" s="31"/>
      <c r="H1297" s="31"/>
      <c r="I1297" s="31"/>
      <c r="J1297" s="31"/>
      <c r="K1297" s="31"/>
      <c r="L1297" s="31"/>
      <c r="M1297" s="31"/>
      <c r="N1297" s="31"/>
    </row>
    <row r="1298" spans="1:14" ht="12.95" customHeight="1" x14ac:dyDescent="0.15">
      <c r="A1298" s="31"/>
      <c r="B1298" s="31"/>
      <c r="C1298" s="30"/>
      <c r="D1298" s="31"/>
      <c r="E1298" s="31"/>
      <c r="F1298" s="31"/>
      <c r="G1298" s="31"/>
      <c r="H1298" s="31"/>
      <c r="I1298" s="31"/>
      <c r="J1298" s="31"/>
      <c r="K1298" s="31"/>
      <c r="L1298" s="31"/>
      <c r="M1298" s="31"/>
      <c r="N1298" s="31"/>
    </row>
    <row r="1299" spans="1:14" ht="12.95" customHeight="1" x14ac:dyDescent="0.15">
      <c r="A1299" s="31"/>
      <c r="B1299" s="31"/>
      <c r="C1299" s="30"/>
      <c r="D1299" s="31"/>
      <c r="E1299" s="31"/>
      <c r="F1299" s="31"/>
      <c r="G1299" s="31"/>
      <c r="H1299" s="31"/>
      <c r="I1299" s="31"/>
      <c r="J1299" s="31"/>
      <c r="K1299" s="31"/>
      <c r="L1299" s="31"/>
      <c r="M1299" s="31"/>
      <c r="N1299" s="31"/>
    </row>
    <row r="1300" spans="1:14" ht="12.95" customHeight="1" x14ac:dyDescent="0.15">
      <c r="A1300" s="31"/>
      <c r="B1300" s="31"/>
      <c r="C1300" s="30"/>
      <c r="D1300" s="31"/>
      <c r="E1300" s="31"/>
      <c r="F1300" s="31"/>
      <c r="G1300" s="31"/>
      <c r="H1300" s="31"/>
      <c r="I1300" s="31"/>
      <c r="J1300" s="31"/>
      <c r="K1300" s="31"/>
      <c r="L1300" s="31"/>
      <c r="M1300" s="31"/>
      <c r="N1300" s="31"/>
    </row>
    <row r="1301" spans="1:14" ht="12.95" customHeight="1" x14ac:dyDescent="0.15">
      <c r="A1301" s="31"/>
      <c r="B1301" s="31"/>
      <c r="C1301" s="30"/>
      <c r="D1301" s="31"/>
      <c r="E1301" s="31"/>
      <c r="F1301" s="31"/>
      <c r="G1301" s="31"/>
      <c r="H1301" s="31"/>
      <c r="I1301" s="31"/>
      <c r="J1301" s="31"/>
      <c r="K1301" s="31"/>
      <c r="L1301" s="31"/>
      <c r="M1301" s="31"/>
      <c r="N1301" s="31"/>
    </row>
    <row r="1302" spans="1:14" ht="12.95" customHeight="1" x14ac:dyDescent="0.15">
      <c r="A1302" s="31"/>
      <c r="B1302" s="31"/>
      <c r="C1302" s="30"/>
      <c r="D1302" s="31"/>
      <c r="E1302" s="31"/>
      <c r="F1302" s="31"/>
      <c r="G1302" s="31"/>
      <c r="H1302" s="31"/>
      <c r="I1302" s="31"/>
      <c r="J1302" s="31"/>
      <c r="K1302" s="31"/>
      <c r="L1302" s="31"/>
      <c r="M1302" s="31"/>
      <c r="N1302" s="31"/>
    </row>
    <row r="1303" spans="1:14" ht="12.95" customHeight="1" x14ac:dyDescent="0.15">
      <c r="A1303" s="31"/>
      <c r="B1303" s="31"/>
      <c r="C1303" s="30"/>
      <c r="D1303" s="31"/>
      <c r="E1303" s="31"/>
      <c r="F1303" s="31"/>
      <c r="G1303" s="31"/>
      <c r="H1303" s="31"/>
      <c r="I1303" s="31"/>
      <c r="J1303" s="31"/>
      <c r="K1303" s="31"/>
      <c r="L1303" s="31"/>
      <c r="M1303" s="31"/>
      <c r="N1303" s="31"/>
    </row>
    <row r="1304" spans="1:14" ht="12.95" customHeight="1" x14ac:dyDescent="0.15">
      <c r="A1304" s="31"/>
      <c r="B1304" s="31"/>
      <c r="C1304" s="30"/>
      <c r="D1304" s="31"/>
      <c r="E1304" s="31"/>
      <c r="F1304" s="31"/>
      <c r="G1304" s="31"/>
      <c r="H1304" s="31"/>
      <c r="I1304" s="31"/>
      <c r="J1304" s="31"/>
      <c r="K1304" s="31"/>
      <c r="L1304" s="31"/>
      <c r="M1304" s="31"/>
      <c r="N1304" s="31"/>
    </row>
    <row r="1305" spans="1:14" ht="12.95" customHeight="1" x14ac:dyDescent="0.15">
      <c r="A1305" s="31"/>
      <c r="B1305" s="31"/>
      <c r="C1305" s="30"/>
      <c r="D1305" s="31"/>
      <c r="E1305" s="31"/>
      <c r="F1305" s="31"/>
      <c r="G1305" s="31"/>
      <c r="H1305" s="31"/>
      <c r="I1305" s="31"/>
      <c r="J1305" s="31"/>
      <c r="K1305" s="31"/>
      <c r="L1305" s="31"/>
      <c r="M1305" s="31"/>
      <c r="N1305" s="31"/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scale="89" orientation="landscape" r:id="rId1"/>
  <headerFooter alignWithMargins="0">
    <oddHeader>&amp;L&amp;"Verdana,Standaard"&amp;8&amp;K000000Gebouw A
Vondellaan 4, Veenendaal&amp;R&amp;P</oddHeader>
    <oddFooter>&amp;L&amp;"Verdana,Standaard"&amp;8Ichthus College Veenendaal&amp;R&amp;"verd,Standaard"&amp;8Oppervlakte inventarisatie</oddFooter>
  </headerFooter>
  <rowBreaks count="3" manualBreakCount="3">
    <brk id="21" max="16383" man="1"/>
    <brk id="82" max="16383" man="1"/>
    <brk id="130" max="16383" man="1"/>
  </rowBreaks>
  <tableParts count="3">
    <tablePart r:id="rId2"/>
    <tablePart r:id="rId3"/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R195"/>
  <sheetViews>
    <sheetView showGridLines="0" showRuler="0" showWhiteSpace="0" topLeftCell="A13" zoomScaleNormal="100" zoomScaleSheetLayoutView="100" zoomScalePageLayoutView="89" workbookViewId="0">
      <pane ySplit="11" topLeftCell="A63" activePane="bottomLeft" state="frozen"/>
      <selection activeCell="A13" sqref="A13"/>
      <selection pane="bottomLeft" activeCell="D36" sqref="D36"/>
    </sheetView>
  </sheetViews>
  <sheetFormatPr defaultColWidth="9.140625" defaultRowHeight="12.95" customHeight="1" x14ac:dyDescent="0.15"/>
  <cols>
    <col min="1" max="1" width="13" style="31" customWidth="1"/>
    <col min="2" max="2" width="13.5703125" style="31" bestFit="1" customWidth="1"/>
    <col min="3" max="3" width="33.85546875" style="30" bestFit="1" customWidth="1"/>
    <col min="4" max="4" width="20.140625" style="31" bestFit="1" customWidth="1"/>
    <col min="5" max="5" width="11.28515625" style="31" bestFit="1" customWidth="1"/>
    <col min="6" max="6" width="18.7109375" style="31" bestFit="1" customWidth="1"/>
    <col min="7" max="7" width="13.140625" style="31" bestFit="1" customWidth="1"/>
    <col min="8" max="8" width="11.5703125" style="31" bestFit="1" customWidth="1"/>
    <col min="9" max="9" width="10.7109375" style="31" bestFit="1" customWidth="1"/>
    <col min="10" max="10" width="12" style="31" bestFit="1" customWidth="1"/>
    <col min="11" max="11" width="9.85546875" style="31" customWidth="1"/>
    <col min="12" max="12" width="13.140625" style="31" customWidth="1"/>
    <col min="13" max="13" width="9.85546875" style="31" customWidth="1"/>
    <col min="14" max="14" width="19" style="31" bestFit="1" customWidth="1"/>
    <col min="15" max="15" width="9.140625" style="31"/>
    <col min="16" max="16" width="11.5703125" style="31" customWidth="1"/>
    <col min="17" max="16384" width="9.140625" style="31"/>
  </cols>
  <sheetData>
    <row r="2" spans="3:10" ht="12.95" customHeight="1" thickBot="1" x14ac:dyDescent="0.2">
      <c r="J2" s="32"/>
    </row>
    <row r="3" spans="3:10" ht="12.95" customHeight="1" x14ac:dyDescent="0.15">
      <c r="C3" s="33" t="s">
        <v>4</v>
      </c>
      <c r="E3" s="30"/>
      <c r="J3" s="34"/>
    </row>
    <row r="4" spans="3:10" ht="12.95" customHeight="1" x14ac:dyDescent="0.15">
      <c r="C4" s="35"/>
      <c r="E4" s="30"/>
      <c r="J4" s="34"/>
    </row>
    <row r="5" spans="3:10" ht="12.95" customHeight="1" x14ac:dyDescent="0.15">
      <c r="C5" s="35" t="s">
        <v>7</v>
      </c>
      <c r="E5" s="30"/>
      <c r="J5" s="34"/>
    </row>
    <row r="6" spans="3:10" ht="12.95" customHeight="1" x14ac:dyDescent="0.15">
      <c r="C6" s="35"/>
      <c r="E6" s="30"/>
      <c r="J6" s="34"/>
    </row>
    <row r="7" spans="3:10" ht="12.95" customHeight="1" x14ac:dyDescent="0.15">
      <c r="C7" s="35"/>
      <c r="E7" s="30"/>
      <c r="J7" s="34"/>
    </row>
    <row r="8" spans="3:10" ht="12.95" customHeight="1" x14ac:dyDescent="0.2">
      <c r="C8" s="36" t="s">
        <v>5</v>
      </c>
      <c r="E8" s="30"/>
      <c r="J8" s="34"/>
    </row>
    <row r="9" spans="3:10" ht="12.95" customHeight="1" x14ac:dyDescent="0.15">
      <c r="C9" s="35"/>
      <c r="E9" s="30"/>
      <c r="J9" s="34"/>
    </row>
    <row r="10" spans="3:10" ht="12.95" customHeight="1" x14ac:dyDescent="0.15">
      <c r="C10" s="37"/>
      <c r="E10" s="30"/>
      <c r="J10" s="34"/>
    </row>
    <row r="11" spans="3:10" ht="12.95" customHeight="1" thickBot="1" x14ac:dyDescent="0.2">
      <c r="C11" s="38"/>
      <c r="E11" s="30"/>
    </row>
    <row r="13" spans="3:10" ht="12.95" customHeight="1" thickBot="1" x14ac:dyDescent="0.2"/>
    <row r="14" spans="3:10" ht="12.95" customHeight="1" x14ac:dyDescent="0.15">
      <c r="C14" s="39" t="s">
        <v>339</v>
      </c>
      <c r="D14" s="40"/>
    </row>
    <row r="15" spans="3:10" ht="12.95" customHeight="1" x14ac:dyDescent="0.15">
      <c r="C15" s="41" t="s">
        <v>340</v>
      </c>
      <c r="D15" s="42"/>
    </row>
    <row r="16" spans="3:10" ht="12.95" customHeight="1" x14ac:dyDescent="0.15">
      <c r="C16" s="43" t="s">
        <v>341</v>
      </c>
      <c r="D16" s="44" t="s">
        <v>343</v>
      </c>
    </row>
    <row r="17" spans="1:18" ht="12.95" customHeight="1" thickBot="1" x14ac:dyDescent="0.2">
      <c r="C17" s="45" t="s">
        <v>342</v>
      </c>
      <c r="D17" s="46" t="s">
        <v>344</v>
      </c>
    </row>
    <row r="19" spans="1:18" ht="12.95" customHeight="1" x14ac:dyDescent="0.15">
      <c r="C19" s="112" t="s">
        <v>478</v>
      </c>
      <c r="D19" s="81"/>
      <c r="E19" s="114"/>
    </row>
    <row r="22" spans="1:18" s="47" customFormat="1" ht="33.75" x14ac:dyDescent="0.25">
      <c r="A22" s="85" t="s">
        <v>3</v>
      </c>
      <c r="B22" s="86" t="s">
        <v>11</v>
      </c>
      <c r="C22" s="254" t="s">
        <v>0</v>
      </c>
      <c r="D22" s="262" t="s">
        <v>6</v>
      </c>
      <c r="E22" s="85" t="s">
        <v>1</v>
      </c>
      <c r="F22" s="86" t="s">
        <v>521</v>
      </c>
      <c r="G22" s="86" t="s">
        <v>2</v>
      </c>
      <c r="H22" s="86" t="s">
        <v>471</v>
      </c>
      <c r="I22" s="86" t="s">
        <v>93</v>
      </c>
      <c r="J22" s="86" t="s">
        <v>335</v>
      </c>
      <c r="K22" s="86" t="s">
        <v>385</v>
      </c>
      <c r="L22" s="86" t="s">
        <v>241</v>
      </c>
      <c r="M22" s="291" t="s">
        <v>386</v>
      </c>
      <c r="N22" s="86" t="s">
        <v>345</v>
      </c>
      <c r="O22" s="89" t="s">
        <v>520</v>
      </c>
      <c r="P22" s="85" t="s">
        <v>342</v>
      </c>
    </row>
    <row r="23" spans="1:18" ht="12.95" customHeight="1" x14ac:dyDescent="0.15">
      <c r="A23" s="83"/>
      <c r="B23" s="9"/>
      <c r="C23" s="255"/>
      <c r="D23" s="48"/>
      <c r="E23" s="149"/>
      <c r="F23" s="49"/>
      <c r="G23" s="49"/>
      <c r="H23" s="49"/>
      <c r="I23" s="49"/>
      <c r="J23" s="49"/>
      <c r="K23" s="49"/>
      <c r="L23" s="49"/>
      <c r="M23" s="49"/>
      <c r="N23" s="49"/>
      <c r="O23" s="234" t="s">
        <v>343</v>
      </c>
      <c r="P23" s="50" t="s">
        <v>344</v>
      </c>
    </row>
    <row r="24" spans="1:18" ht="12.95" customHeight="1" x14ac:dyDescent="0.15">
      <c r="A24" s="31" t="s">
        <v>8</v>
      </c>
      <c r="B24" s="227" t="s">
        <v>188</v>
      </c>
      <c r="C24" s="256" t="s">
        <v>125</v>
      </c>
      <c r="D24" s="141" t="s">
        <v>336</v>
      </c>
      <c r="E24" s="139"/>
      <c r="F24" s="51"/>
      <c r="G24" s="51">
        <v>58</v>
      </c>
      <c r="H24" s="51"/>
      <c r="I24" s="51"/>
      <c r="J24" s="51"/>
      <c r="K24" s="51"/>
      <c r="L24" s="51"/>
      <c r="M24" s="51"/>
      <c r="N24" s="150">
        <f>SUM(E24:M24)</f>
        <v>58</v>
      </c>
      <c r="O24" s="105"/>
      <c r="P24" s="155">
        <f>Tabel4[[#This Row],[Totaal 
m2]]</f>
        <v>58</v>
      </c>
      <c r="Q24" s="53"/>
      <c r="R24" s="53"/>
    </row>
    <row r="25" spans="1:18" ht="12.95" customHeight="1" x14ac:dyDescent="0.15">
      <c r="B25" s="229" t="s">
        <v>189</v>
      </c>
      <c r="C25" s="257" t="s">
        <v>436</v>
      </c>
      <c r="D25" s="142" t="s">
        <v>347</v>
      </c>
      <c r="E25" s="111">
        <v>26</v>
      </c>
      <c r="F25" s="54"/>
      <c r="G25" s="54"/>
      <c r="H25" s="54"/>
      <c r="I25" s="54"/>
      <c r="J25" s="54"/>
      <c r="K25" s="54"/>
      <c r="L25" s="54"/>
      <c r="M25" s="148"/>
      <c r="N25" s="235">
        <f t="shared" ref="N25:N82" si="0">SUM(E25:M25)</f>
        <v>26</v>
      </c>
      <c r="O25" s="184"/>
      <c r="P25" s="156">
        <f>Tabel4[[#This Row],[Totaal 
m2]]</f>
        <v>26</v>
      </c>
      <c r="Q25" s="53"/>
      <c r="R25" s="53"/>
    </row>
    <row r="26" spans="1:18" ht="12.95" customHeight="1" x14ac:dyDescent="0.15">
      <c r="B26" s="229" t="s">
        <v>190</v>
      </c>
      <c r="C26" s="257" t="s">
        <v>92</v>
      </c>
      <c r="D26" s="142" t="s">
        <v>337</v>
      </c>
      <c r="E26" s="111"/>
      <c r="F26" s="54"/>
      <c r="G26" s="54"/>
      <c r="H26" s="54"/>
      <c r="I26" s="54"/>
      <c r="J26" s="54"/>
      <c r="K26" s="54">
        <v>23</v>
      </c>
      <c r="L26" s="54"/>
      <c r="M26" s="148"/>
      <c r="N26" s="235">
        <f t="shared" si="0"/>
        <v>23</v>
      </c>
      <c r="O26" s="184"/>
      <c r="P26" s="156">
        <f>Tabel4[[#This Row],[Totaal 
m2]]</f>
        <v>23</v>
      </c>
      <c r="Q26" s="53"/>
      <c r="R26" s="53"/>
    </row>
    <row r="27" spans="1:18" ht="12.95" customHeight="1" x14ac:dyDescent="0.15">
      <c r="B27" s="229" t="s">
        <v>493</v>
      </c>
      <c r="C27" s="258" t="s">
        <v>494</v>
      </c>
      <c r="D27" s="142" t="s">
        <v>381</v>
      </c>
      <c r="E27" s="111"/>
      <c r="F27" s="54"/>
      <c r="G27" s="54"/>
      <c r="H27" s="54"/>
      <c r="I27" s="54"/>
      <c r="J27" s="54"/>
      <c r="K27" s="54">
        <v>2</v>
      </c>
      <c r="L27" s="54"/>
      <c r="M27" s="148"/>
      <c r="N27" s="235">
        <f t="shared" si="0"/>
        <v>2</v>
      </c>
      <c r="O27" s="236">
        <f>Tabel4[[#This Row],[Totaal 
m2]]</f>
        <v>2</v>
      </c>
      <c r="P27" s="240"/>
      <c r="Q27" s="53"/>
      <c r="R27" s="53"/>
    </row>
    <row r="28" spans="1:18" ht="12.95" customHeight="1" x14ac:dyDescent="0.15">
      <c r="B28" s="229"/>
      <c r="C28" s="257" t="s">
        <v>91</v>
      </c>
      <c r="D28" s="142" t="s">
        <v>337</v>
      </c>
      <c r="E28" s="111"/>
      <c r="F28" s="54"/>
      <c r="G28" s="54"/>
      <c r="H28" s="54"/>
      <c r="I28" s="54"/>
      <c r="J28" s="54"/>
      <c r="K28" s="54"/>
      <c r="L28" s="54">
        <v>17</v>
      </c>
      <c r="M28" s="148"/>
      <c r="N28" s="235">
        <f t="shared" si="0"/>
        <v>17</v>
      </c>
      <c r="O28" s="237"/>
      <c r="P28" s="156">
        <f>Tabel4[[#This Row],[Totaal 
m2]]</f>
        <v>17</v>
      </c>
      <c r="Q28" s="53"/>
      <c r="R28" s="53"/>
    </row>
    <row r="29" spans="1:18" ht="12.75" customHeight="1" x14ac:dyDescent="0.15">
      <c r="B29" s="229" t="s">
        <v>191</v>
      </c>
      <c r="C29" s="257" t="s">
        <v>192</v>
      </c>
      <c r="D29" s="142" t="s">
        <v>338</v>
      </c>
      <c r="E29" s="111"/>
      <c r="F29" s="54"/>
      <c r="G29" s="54"/>
      <c r="H29" s="54"/>
      <c r="I29" s="54"/>
      <c r="J29" s="54"/>
      <c r="K29" s="54"/>
      <c r="L29" s="54"/>
      <c r="M29" s="148">
        <v>5</v>
      </c>
      <c r="N29" s="235">
        <f t="shared" si="0"/>
        <v>5</v>
      </c>
      <c r="O29" s="184"/>
      <c r="P29" s="156">
        <f>Tabel4[[#This Row],[Totaal 
m2]]</f>
        <v>5</v>
      </c>
      <c r="Q29" s="53"/>
      <c r="R29" s="53"/>
    </row>
    <row r="30" spans="1:18" ht="12.75" customHeight="1" x14ac:dyDescent="0.15">
      <c r="B30" s="229" t="s">
        <v>193</v>
      </c>
      <c r="C30" s="257" t="s">
        <v>437</v>
      </c>
      <c r="D30" s="142" t="s">
        <v>337</v>
      </c>
      <c r="E30" s="111">
        <v>6</v>
      </c>
      <c r="F30" s="58"/>
      <c r="K30" s="54">
        <v>531</v>
      </c>
      <c r="L30" s="54"/>
      <c r="M30" s="148"/>
      <c r="N30" s="235">
        <f t="shared" si="0"/>
        <v>537</v>
      </c>
      <c r="O30" s="184"/>
      <c r="P30" s="156">
        <f>Tabel4[[#This Row],[Totaal 
m2]]</f>
        <v>537</v>
      </c>
      <c r="Q30" s="53"/>
      <c r="R30" s="53"/>
    </row>
    <row r="31" spans="1:18" ht="12.75" customHeight="1" x14ac:dyDescent="0.15">
      <c r="B31" s="229" t="s">
        <v>474</v>
      </c>
      <c r="C31" s="258"/>
      <c r="D31" s="142" t="s">
        <v>337</v>
      </c>
      <c r="E31" s="259"/>
      <c r="F31" s="116"/>
      <c r="G31" s="54">
        <v>2</v>
      </c>
      <c r="H31" s="54"/>
      <c r="I31" s="54"/>
      <c r="J31" s="54"/>
      <c r="K31" s="54"/>
      <c r="L31" s="54"/>
      <c r="M31" s="148"/>
      <c r="N31" s="235">
        <f t="shared" si="0"/>
        <v>2</v>
      </c>
      <c r="O31" s="184"/>
      <c r="P31" s="156">
        <f>Tabel4[[#This Row],[Totaal 
m2]]</f>
        <v>2</v>
      </c>
      <c r="Q31" s="53"/>
      <c r="R31" s="53"/>
    </row>
    <row r="32" spans="1:18" ht="12.75" customHeight="1" x14ac:dyDescent="0.15">
      <c r="B32" s="229" t="s">
        <v>194</v>
      </c>
      <c r="C32" s="257" t="s">
        <v>42</v>
      </c>
      <c r="D32" s="142" t="s">
        <v>381</v>
      </c>
      <c r="E32" s="111"/>
      <c r="F32" s="54"/>
      <c r="G32" s="54">
        <v>12</v>
      </c>
      <c r="H32" s="54"/>
      <c r="I32" s="54"/>
      <c r="J32" s="54"/>
      <c r="K32" s="54"/>
      <c r="L32" s="54"/>
      <c r="M32" s="148"/>
      <c r="N32" s="235">
        <f t="shared" si="0"/>
        <v>12</v>
      </c>
      <c r="O32" s="238">
        <f>Tabel4[[#This Row],[Totaal 
m2]]</f>
        <v>12</v>
      </c>
      <c r="P32" s="240"/>
      <c r="Q32" s="53"/>
      <c r="R32" s="53"/>
    </row>
    <row r="33" spans="2:18" ht="12.75" customHeight="1" x14ac:dyDescent="0.15">
      <c r="B33" s="229" t="s">
        <v>195</v>
      </c>
      <c r="C33" s="257" t="s">
        <v>196</v>
      </c>
      <c r="D33" s="142" t="s">
        <v>337</v>
      </c>
      <c r="E33" s="111">
        <v>32</v>
      </c>
      <c r="F33" s="54"/>
      <c r="G33" s="54"/>
      <c r="H33" s="54"/>
      <c r="I33" s="54"/>
      <c r="J33" s="54"/>
      <c r="K33" s="54">
        <v>176</v>
      </c>
      <c r="L33" s="54"/>
      <c r="M33" s="148"/>
      <c r="N33" s="235">
        <f t="shared" si="0"/>
        <v>208</v>
      </c>
      <c r="O33" s="184"/>
      <c r="P33" s="156">
        <f>Tabel4[[#This Row],[Totaal 
m2]]</f>
        <v>208</v>
      </c>
      <c r="Q33" s="53"/>
      <c r="R33" s="53"/>
    </row>
    <row r="34" spans="2:18" ht="12.75" customHeight="1" x14ac:dyDescent="0.15">
      <c r="B34" s="229" t="s">
        <v>438</v>
      </c>
      <c r="C34" s="257" t="s">
        <v>439</v>
      </c>
      <c r="D34" s="142" t="s">
        <v>381</v>
      </c>
      <c r="E34" s="111"/>
      <c r="F34" s="54"/>
      <c r="G34" s="54"/>
      <c r="H34" s="54"/>
      <c r="I34" s="54"/>
      <c r="J34" s="54"/>
      <c r="K34" s="54"/>
      <c r="L34" s="54"/>
      <c r="M34" s="148"/>
      <c r="N34" s="235">
        <f t="shared" si="0"/>
        <v>0</v>
      </c>
      <c r="O34" s="239">
        <f>Tabel4[[#This Row],[Totaal 
m2]]</f>
        <v>0</v>
      </c>
      <c r="P34" s="164"/>
      <c r="Q34" s="53"/>
      <c r="R34" s="53"/>
    </row>
    <row r="35" spans="2:18" ht="12.75" customHeight="1" x14ac:dyDescent="0.15">
      <c r="B35" s="229" t="s">
        <v>440</v>
      </c>
      <c r="C35" s="257" t="s">
        <v>441</v>
      </c>
      <c r="D35" s="142" t="s">
        <v>381</v>
      </c>
      <c r="E35" s="111"/>
      <c r="F35" s="54"/>
      <c r="G35" s="54"/>
      <c r="H35" s="54"/>
      <c r="I35" s="54"/>
      <c r="J35" s="54"/>
      <c r="K35" s="54"/>
      <c r="L35" s="54"/>
      <c r="M35" s="148"/>
      <c r="N35" s="235">
        <f t="shared" si="0"/>
        <v>0</v>
      </c>
      <c r="O35" s="239">
        <f>Tabel4[[#This Row],[Totaal 
m2]]</f>
        <v>0</v>
      </c>
      <c r="P35" s="164"/>
      <c r="Q35" s="53"/>
      <c r="R35" s="53"/>
    </row>
    <row r="36" spans="2:18" ht="12.75" customHeight="1" x14ac:dyDescent="0.15">
      <c r="B36" s="229" t="s">
        <v>442</v>
      </c>
      <c r="C36" s="257" t="s">
        <v>495</v>
      </c>
      <c r="D36" s="142" t="s">
        <v>381</v>
      </c>
      <c r="E36" s="111"/>
      <c r="F36" s="54"/>
      <c r="G36" s="54"/>
      <c r="H36" s="54"/>
      <c r="I36" s="54"/>
      <c r="J36" s="54"/>
      <c r="K36" s="54"/>
      <c r="L36" s="54"/>
      <c r="M36" s="148"/>
      <c r="N36" s="235">
        <f t="shared" si="0"/>
        <v>0</v>
      </c>
      <c r="O36" s="239">
        <f>Tabel4[[#This Row],[Totaal 
m2]]</f>
        <v>0</v>
      </c>
      <c r="P36" s="164"/>
      <c r="Q36" s="53"/>
      <c r="R36" s="53"/>
    </row>
    <row r="37" spans="2:18" ht="12.75" customHeight="1" x14ac:dyDescent="0.15">
      <c r="B37" s="229" t="s">
        <v>447</v>
      </c>
      <c r="C37" s="257" t="s">
        <v>496</v>
      </c>
      <c r="D37" s="142" t="s">
        <v>381</v>
      </c>
      <c r="E37" s="111"/>
      <c r="F37" s="54"/>
      <c r="G37" s="54">
        <v>2</v>
      </c>
      <c r="H37" s="54"/>
      <c r="I37" s="54"/>
      <c r="J37" s="54"/>
      <c r="K37" s="54"/>
      <c r="L37" s="54"/>
      <c r="M37" s="148"/>
      <c r="N37" s="235">
        <f t="shared" si="0"/>
        <v>2</v>
      </c>
      <c r="O37" s="239">
        <f>Tabel4[[#This Row],[Totaal 
m2]]</f>
        <v>2</v>
      </c>
      <c r="P37" s="164"/>
      <c r="Q37" s="53"/>
      <c r="R37" s="53"/>
    </row>
    <row r="38" spans="2:18" ht="12.75" customHeight="1" x14ac:dyDescent="0.15">
      <c r="B38" s="229" t="s">
        <v>376</v>
      </c>
      <c r="C38" s="257" t="s">
        <v>125</v>
      </c>
      <c r="D38" s="142" t="s">
        <v>336</v>
      </c>
      <c r="E38" s="111"/>
      <c r="F38" s="54"/>
      <c r="G38" s="54"/>
      <c r="H38" s="54"/>
      <c r="I38" s="54"/>
      <c r="J38" s="54"/>
      <c r="K38" s="54">
        <v>56</v>
      </c>
      <c r="L38" s="54"/>
      <c r="M38" s="148"/>
      <c r="N38" s="235">
        <f t="shared" si="0"/>
        <v>56</v>
      </c>
      <c r="O38" s="184"/>
      <c r="P38" s="156">
        <f>Tabel4[[#This Row],[Totaal 
m2]]</f>
        <v>56</v>
      </c>
      <c r="Q38" s="53"/>
      <c r="R38" s="53"/>
    </row>
    <row r="39" spans="2:18" ht="12.75" customHeight="1" x14ac:dyDescent="0.15">
      <c r="B39" s="229" t="s">
        <v>377</v>
      </c>
      <c r="C39" s="257" t="s">
        <v>125</v>
      </c>
      <c r="D39" s="142" t="s">
        <v>336</v>
      </c>
      <c r="E39" s="111"/>
      <c r="F39" s="54"/>
      <c r="G39" s="54"/>
      <c r="H39" s="54"/>
      <c r="I39" s="54"/>
      <c r="J39" s="54"/>
      <c r="K39" s="54">
        <v>56</v>
      </c>
      <c r="L39" s="54"/>
      <c r="M39" s="148"/>
      <c r="N39" s="235">
        <f t="shared" si="0"/>
        <v>56</v>
      </c>
      <c r="O39" s="184"/>
      <c r="P39" s="156">
        <f>Tabel4[[#This Row],[Totaal 
m2]]</f>
        <v>56</v>
      </c>
      <c r="Q39" s="53"/>
      <c r="R39" s="53"/>
    </row>
    <row r="40" spans="2:18" ht="12.75" customHeight="1" x14ac:dyDescent="0.15">
      <c r="B40" s="229" t="s">
        <v>197</v>
      </c>
      <c r="C40" s="257" t="s">
        <v>375</v>
      </c>
      <c r="D40" s="142" t="s">
        <v>381</v>
      </c>
      <c r="E40" s="111"/>
      <c r="F40" s="54"/>
      <c r="G40" s="82"/>
      <c r="H40" s="82"/>
      <c r="I40" s="82"/>
      <c r="J40" s="82"/>
      <c r="K40" s="54"/>
      <c r="L40" s="54"/>
      <c r="M40" s="148">
        <v>40</v>
      </c>
      <c r="N40" s="237">
        <f t="shared" si="0"/>
        <v>40</v>
      </c>
      <c r="O40" s="239">
        <f>Tabel4[[#This Row],[Totaal 
m2]]</f>
        <v>40</v>
      </c>
      <c r="P40" s="156"/>
      <c r="Q40" s="53"/>
      <c r="R40" s="53"/>
    </row>
    <row r="41" spans="2:18" ht="12.75" customHeight="1" x14ac:dyDescent="0.15">
      <c r="B41" s="229" t="s">
        <v>198</v>
      </c>
      <c r="C41" s="257" t="s">
        <v>199</v>
      </c>
      <c r="D41" s="142" t="s">
        <v>337</v>
      </c>
      <c r="E41" s="111">
        <v>26</v>
      </c>
      <c r="F41" s="54"/>
      <c r="G41" s="54"/>
      <c r="H41" s="54"/>
      <c r="I41" s="54"/>
      <c r="J41" s="54"/>
      <c r="K41" s="54"/>
      <c r="L41" s="54"/>
      <c r="M41" s="148"/>
      <c r="N41" s="235">
        <f t="shared" si="0"/>
        <v>26</v>
      </c>
      <c r="O41" s="184"/>
      <c r="P41" s="156">
        <f>Tabel4[[#This Row],[Totaal 
m2]]</f>
        <v>26</v>
      </c>
      <c r="Q41" s="53"/>
      <c r="R41" s="53"/>
    </row>
    <row r="42" spans="2:18" ht="12.75" customHeight="1" x14ac:dyDescent="0.15">
      <c r="B42" s="229" t="s">
        <v>200</v>
      </c>
      <c r="C42" s="257" t="s">
        <v>92</v>
      </c>
      <c r="D42" s="142" t="s">
        <v>337</v>
      </c>
      <c r="E42" s="111"/>
      <c r="F42" s="54"/>
      <c r="G42" s="54"/>
      <c r="H42" s="54"/>
      <c r="I42" s="54"/>
      <c r="J42" s="54"/>
      <c r="K42" s="54">
        <v>24</v>
      </c>
      <c r="L42" s="54"/>
      <c r="M42" s="148"/>
      <c r="N42" s="235">
        <f t="shared" si="0"/>
        <v>24</v>
      </c>
      <c r="O42" s="184"/>
      <c r="P42" s="156">
        <f>Tabel4[[#This Row],[Totaal 
m2]]</f>
        <v>24</v>
      </c>
      <c r="Q42" s="53"/>
      <c r="R42" s="53"/>
    </row>
    <row r="43" spans="2:18" ht="12.75" customHeight="1" x14ac:dyDescent="0.15">
      <c r="B43" s="229"/>
      <c r="C43" s="257" t="s">
        <v>91</v>
      </c>
      <c r="D43" s="142" t="s">
        <v>337</v>
      </c>
      <c r="E43" s="111"/>
      <c r="F43" s="54"/>
      <c r="G43" s="54"/>
      <c r="H43" s="54"/>
      <c r="I43" s="54"/>
      <c r="J43" s="54"/>
      <c r="K43" s="54"/>
      <c r="L43" s="54">
        <v>17</v>
      </c>
      <c r="M43" s="148"/>
      <c r="N43" s="235">
        <f t="shared" si="0"/>
        <v>17</v>
      </c>
      <c r="O43" s="237"/>
      <c r="P43" s="156">
        <f>Tabel4[[#This Row],[Totaal 
m2]]</f>
        <v>17</v>
      </c>
      <c r="Q43" s="53"/>
      <c r="R43" s="53"/>
    </row>
    <row r="44" spans="2:18" ht="12.75" customHeight="1" x14ac:dyDescent="0.15">
      <c r="B44" s="229" t="s">
        <v>443</v>
      </c>
      <c r="C44" s="257" t="s">
        <v>497</v>
      </c>
      <c r="D44" s="142" t="s">
        <v>381</v>
      </c>
      <c r="E44" s="111"/>
      <c r="F44" s="54"/>
      <c r="G44" s="54">
        <v>2</v>
      </c>
      <c r="H44" s="54"/>
      <c r="I44" s="54"/>
      <c r="J44" s="54"/>
      <c r="K44" s="54"/>
      <c r="L44" s="54"/>
      <c r="M44" s="148"/>
      <c r="N44" s="235">
        <f t="shared" si="0"/>
        <v>2</v>
      </c>
      <c r="O44" s="239">
        <f>Tabel4[[#This Row],[Totaal 
m2]]</f>
        <v>2</v>
      </c>
      <c r="P44" s="156"/>
      <c r="Q44" s="53"/>
      <c r="R44" s="53"/>
    </row>
    <row r="45" spans="2:18" ht="12.75" customHeight="1" x14ac:dyDescent="0.15">
      <c r="B45" s="229" t="s">
        <v>201</v>
      </c>
      <c r="C45" s="257" t="s">
        <v>59</v>
      </c>
      <c r="D45" s="142" t="s">
        <v>338</v>
      </c>
      <c r="E45" s="111"/>
      <c r="F45" s="54"/>
      <c r="G45" s="54"/>
      <c r="H45" s="54"/>
      <c r="I45" s="54"/>
      <c r="J45" s="54"/>
      <c r="K45" s="54"/>
      <c r="L45" s="54"/>
      <c r="M45" s="148">
        <v>15</v>
      </c>
      <c r="N45" s="235">
        <f t="shared" si="0"/>
        <v>15</v>
      </c>
      <c r="O45" s="184"/>
      <c r="P45" s="156">
        <f>Tabel4[[#This Row],[Totaal 
m2]]</f>
        <v>15</v>
      </c>
      <c r="Q45" s="53"/>
      <c r="R45" s="53"/>
    </row>
    <row r="46" spans="2:18" ht="12.75" customHeight="1" x14ac:dyDescent="0.15">
      <c r="B46" s="229" t="s">
        <v>202</v>
      </c>
      <c r="C46" s="257" t="s">
        <v>203</v>
      </c>
      <c r="D46" s="142" t="s">
        <v>338</v>
      </c>
      <c r="E46" s="111"/>
      <c r="F46" s="54"/>
      <c r="G46" s="54"/>
      <c r="H46" s="54"/>
      <c r="I46" s="54"/>
      <c r="J46" s="54"/>
      <c r="K46" s="54"/>
      <c r="L46" s="54"/>
      <c r="M46" s="148">
        <v>15</v>
      </c>
      <c r="N46" s="235">
        <f t="shared" si="0"/>
        <v>15</v>
      </c>
      <c r="O46" s="184"/>
      <c r="P46" s="156">
        <f>Tabel4[[#This Row],[Totaal 
m2]]</f>
        <v>15</v>
      </c>
      <c r="Q46" s="53"/>
      <c r="R46" s="53"/>
    </row>
    <row r="47" spans="2:18" ht="12.75" customHeight="1" x14ac:dyDescent="0.15">
      <c r="B47" s="229" t="s">
        <v>204</v>
      </c>
      <c r="C47" s="257" t="s">
        <v>475</v>
      </c>
      <c r="D47" s="142" t="s">
        <v>347</v>
      </c>
      <c r="E47" s="111"/>
      <c r="F47" s="54"/>
      <c r="G47" s="54">
        <v>18</v>
      </c>
      <c r="H47" s="54"/>
      <c r="I47" s="54"/>
      <c r="J47" s="54"/>
      <c r="K47" s="54"/>
      <c r="L47" s="54"/>
      <c r="M47" s="148"/>
      <c r="N47" s="235">
        <f t="shared" si="0"/>
        <v>18</v>
      </c>
      <c r="O47" s="184"/>
      <c r="P47" s="156">
        <f>Tabel4[[#This Row],[Totaal 
m2]]</f>
        <v>18</v>
      </c>
      <c r="Q47" s="53"/>
      <c r="R47" s="53"/>
    </row>
    <row r="48" spans="2:18" ht="12.75" customHeight="1" x14ac:dyDescent="0.15">
      <c r="B48" s="229" t="s">
        <v>205</v>
      </c>
      <c r="C48" s="257" t="s">
        <v>206</v>
      </c>
      <c r="D48" s="142" t="s">
        <v>381</v>
      </c>
      <c r="E48" s="111"/>
      <c r="F48" s="54"/>
      <c r="G48" s="54">
        <v>2</v>
      </c>
      <c r="H48" s="54"/>
      <c r="I48" s="54"/>
      <c r="J48" s="54"/>
      <c r="K48" s="54"/>
      <c r="L48" s="54"/>
      <c r="M48" s="148"/>
      <c r="N48" s="235">
        <f t="shared" si="0"/>
        <v>2</v>
      </c>
      <c r="O48" s="238">
        <f>Tabel4[[#This Row],[Totaal 
m2]]</f>
        <v>2</v>
      </c>
      <c r="P48" s="240"/>
      <c r="Q48" s="53"/>
      <c r="R48" s="53"/>
    </row>
    <row r="49" spans="2:18" ht="12.75" customHeight="1" x14ac:dyDescent="0.15">
      <c r="B49" s="229" t="s">
        <v>207</v>
      </c>
      <c r="C49" s="257" t="s">
        <v>407</v>
      </c>
      <c r="D49" s="142" t="s">
        <v>347</v>
      </c>
      <c r="E49" s="111"/>
      <c r="F49" s="54"/>
      <c r="G49" s="54">
        <v>21</v>
      </c>
      <c r="H49" s="54"/>
      <c r="I49" s="54"/>
      <c r="J49" s="54"/>
      <c r="K49" s="54"/>
      <c r="L49" s="54"/>
      <c r="M49" s="148"/>
      <c r="N49" s="235">
        <f t="shared" si="0"/>
        <v>21</v>
      </c>
      <c r="O49" s="184"/>
      <c r="P49" s="156">
        <f>Tabel4[[#This Row],[Totaal 
m2]]</f>
        <v>21</v>
      </c>
      <c r="Q49" s="53"/>
      <c r="R49" s="53"/>
    </row>
    <row r="50" spans="2:18" ht="12.75" customHeight="1" x14ac:dyDescent="0.15">
      <c r="B50" s="229" t="s">
        <v>448</v>
      </c>
      <c r="C50" s="257" t="s">
        <v>449</v>
      </c>
      <c r="D50" s="142" t="s">
        <v>381</v>
      </c>
      <c r="E50" s="111"/>
      <c r="F50" s="54"/>
      <c r="G50" s="54">
        <v>1</v>
      </c>
      <c r="H50" s="54"/>
      <c r="I50" s="54"/>
      <c r="J50" s="54"/>
      <c r="K50" s="54"/>
      <c r="L50" s="54"/>
      <c r="M50" s="148"/>
      <c r="N50" s="235">
        <f t="shared" si="0"/>
        <v>1</v>
      </c>
      <c r="O50" s="243">
        <f>Tabel4[[#This Row],[Totaal 
m2]]</f>
        <v>1</v>
      </c>
      <c r="P50" s="156"/>
      <c r="Q50" s="53"/>
      <c r="R50" s="53"/>
    </row>
    <row r="51" spans="2:18" ht="12.75" customHeight="1" x14ac:dyDescent="0.15">
      <c r="B51" s="229" t="s">
        <v>208</v>
      </c>
      <c r="C51" s="257" t="s">
        <v>209</v>
      </c>
      <c r="D51" s="142" t="s">
        <v>346</v>
      </c>
      <c r="E51" s="111"/>
      <c r="F51" s="58"/>
      <c r="K51" s="54">
        <v>885</v>
      </c>
      <c r="L51" s="54"/>
      <c r="M51" s="148"/>
      <c r="N51" s="235">
        <f t="shared" si="0"/>
        <v>885</v>
      </c>
      <c r="O51" s="244">
        <f>Tabel4[[#This Row],[Totaal 
m2]]</f>
        <v>885</v>
      </c>
      <c r="P51" s="164"/>
      <c r="Q51" s="53"/>
      <c r="R51" s="53"/>
    </row>
    <row r="52" spans="2:18" ht="12.75" customHeight="1" x14ac:dyDescent="0.15">
      <c r="B52" s="229" t="s">
        <v>210</v>
      </c>
      <c r="C52" s="257" t="s">
        <v>211</v>
      </c>
      <c r="D52" s="142" t="s">
        <v>381</v>
      </c>
      <c r="E52" s="111"/>
      <c r="F52" s="54"/>
      <c r="G52" s="54">
        <v>21</v>
      </c>
      <c r="H52" s="54"/>
      <c r="I52" s="54"/>
      <c r="J52" s="54"/>
      <c r="K52" s="54"/>
      <c r="L52" s="54"/>
      <c r="M52" s="148"/>
      <c r="N52" s="235">
        <f t="shared" si="0"/>
        <v>21</v>
      </c>
      <c r="O52" s="244">
        <f>Tabel4[[#This Row],[Totaal 
m2]]</f>
        <v>21</v>
      </c>
      <c r="P52" s="164"/>
      <c r="Q52" s="53"/>
      <c r="R52" s="53"/>
    </row>
    <row r="53" spans="2:18" ht="12.75" customHeight="1" x14ac:dyDescent="0.15">
      <c r="B53" s="229" t="s">
        <v>212</v>
      </c>
      <c r="C53" s="266" t="s">
        <v>450</v>
      </c>
      <c r="D53" s="142" t="s">
        <v>381</v>
      </c>
      <c r="E53" s="111"/>
      <c r="F53" s="54"/>
      <c r="G53" s="54">
        <v>2</v>
      </c>
      <c r="H53" s="54"/>
      <c r="I53" s="54"/>
      <c r="J53" s="54"/>
      <c r="K53" s="54"/>
      <c r="L53" s="54"/>
      <c r="M53" s="148"/>
      <c r="N53" s="235">
        <f t="shared" si="0"/>
        <v>2</v>
      </c>
      <c r="O53" s="243">
        <f>Tabel4[[#This Row],[Totaal 
m2]]</f>
        <v>2</v>
      </c>
      <c r="P53" s="134"/>
      <c r="Q53" s="53"/>
      <c r="R53" s="53"/>
    </row>
    <row r="54" spans="2:18" ht="12.75" customHeight="1" x14ac:dyDescent="0.15">
      <c r="B54" s="229" t="s">
        <v>213</v>
      </c>
      <c r="C54" s="266" t="s">
        <v>90</v>
      </c>
      <c r="D54" s="142" t="s">
        <v>337</v>
      </c>
      <c r="E54" s="111"/>
      <c r="F54" s="54"/>
      <c r="G54" s="54"/>
      <c r="H54" s="54"/>
      <c r="I54" s="54"/>
      <c r="J54" s="54"/>
      <c r="K54" s="54">
        <f>66+12</f>
        <v>78</v>
      </c>
      <c r="L54" s="54"/>
      <c r="M54" s="148"/>
      <c r="N54" s="235">
        <f t="shared" si="0"/>
        <v>78</v>
      </c>
      <c r="O54" s="245"/>
      <c r="P54" s="148">
        <f>Tabel4[[#This Row],[Totaal 
m2]]</f>
        <v>78</v>
      </c>
      <c r="Q54" s="53"/>
      <c r="R54" s="53"/>
    </row>
    <row r="55" spans="2:18" ht="12.75" customHeight="1" x14ac:dyDescent="0.15">
      <c r="B55" s="229" t="s">
        <v>214</v>
      </c>
      <c r="C55" s="266" t="s">
        <v>215</v>
      </c>
      <c r="D55" s="142" t="s">
        <v>346</v>
      </c>
      <c r="E55" s="111"/>
      <c r="F55" s="54"/>
      <c r="G55" s="54"/>
      <c r="H55" s="54"/>
      <c r="I55" s="54"/>
      <c r="J55" s="54"/>
      <c r="K55" s="54"/>
      <c r="L55" s="54"/>
      <c r="M55" s="148">
        <v>44</v>
      </c>
      <c r="N55" s="235">
        <f t="shared" si="0"/>
        <v>44</v>
      </c>
      <c r="O55" s="246">
        <f>Tabel4[[#This Row],[Totaal 
m2]]</f>
        <v>44</v>
      </c>
      <c r="P55" s="148"/>
      <c r="Q55" s="113" t="s">
        <v>477</v>
      </c>
      <c r="R55" s="53"/>
    </row>
    <row r="56" spans="2:18" ht="12.75" customHeight="1" x14ac:dyDescent="0.15">
      <c r="B56" s="229" t="s">
        <v>216</v>
      </c>
      <c r="C56" s="266" t="s">
        <v>21</v>
      </c>
      <c r="D56" s="142" t="s">
        <v>346</v>
      </c>
      <c r="E56" s="111"/>
      <c r="F56" s="54"/>
      <c r="G56" s="54"/>
      <c r="H56" s="54"/>
      <c r="I56" s="54"/>
      <c r="J56" s="54"/>
      <c r="K56" s="54"/>
      <c r="L56" s="54"/>
      <c r="M56" s="148">
        <v>14</v>
      </c>
      <c r="N56" s="235">
        <f t="shared" si="0"/>
        <v>14</v>
      </c>
      <c r="O56" s="243">
        <f>Tabel4[[#This Row],[Totaal 
m2]]</f>
        <v>14</v>
      </c>
      <c r="P56" s="237"/>
      <c r="Q56" s="113" t="s">
        <v>477</v>
      </c>
      <c r="R56" s="53"/>
    </row>
    <row r="57" spans="2:18" ht="12.75" customHeight="1" x14ac:dyDescent="0.15">
      <c r="B57" s="229" t="s">
        <v>217</v>
      </c>
      <c r="C57" s="266" t="s">
        <v>99</v>
      </c>
      <c r="D57" s="142" t="s">
        <v>338</v>
      </c>
      <c r="E57" s="111"/>
      <c r="F57" s="54"/>
      <c r="G57" s="54"/>
      <c r="H57" s="54"/>
      <c r="I57" s="54"/>
      <c r="J57" s="54"/>
      <c r="K57" s="54"/>
      <c r="L57" s="54"/>
      <c r="M57" s="148">
        <v>4</v>
      </c>
      <c r="N57" s="235">
        <f t="shared" si="0"/>
        <v>4</v>
      </c>
      <c r="O57" s="184"/>
      <c r="P57" s="237">
        <f>Tabel4[[#This Row],[Totaal 
m2]]</f>
        <v>4</v>
      </c>
      <c r="Q57" s="53"/>
      <c r="R57" s="53"/>
    </row>
    <row r="58" spans="2:18" ht="12.75" customHeight="1" x14ac:dyDescent="0.15">
      <c r="B58" s="229" t="s">
        <v>218</v>
      </c>
      <c r="C58" s="266" t="s">
        <v>101</v>
      </c>
      <c r="D58" s="142" t="s">
        <v>338</v>
      </c>
      <c r="E58" s="111"/>
      <c r="F58" s="54"/>
      <c r="G58" s="54"/>
      <c r="H58" s="54"/>
      <c r="I58" s="54"/>
      <c r="J58" s="54"/>
      <c r="K58" s="54"/>
      <c r="L58" s="54"/>
      <c r="M58" s="148">
        <v>4</v>
      </c>
      <c r="N58" s="235">
        <f t="shared" si="0"/>
        <v>4</v>
      </c>
      <c r="O58" s="184"/>
      <c r="P58" s="237">
        <f>Tabel4[[#This Row],[Totaal 
m2]]</f>
        <v>4</v>
      </c>
      <c r="Q58" s="53"/>
      <c r="R58" s="53"/>
    </row>
    <row r="59" spans="2:18" ht="12.75" customHeight="1" x14ac:dyDescent="0.15">
      <c r="B59" s="229" t="s">
        <v>219</v>
      </c>
      <c r="C59" s="266" t="s">
        <v>146</v>
      </c>
      <c r="D59" s="142" t="s">
        <v>347</v>
      </c>
      <c r="E59" s="111"/>
      <c r="F59" s="54"/>
      <c r="G59" s="54">
        <v>19</v>
      </c>
      <c r="H59" s="54"/>
      <c r="I59" s="54"/>
      <c r="J59" s="54"/>
      <c r="K59" s="54"/>
      <c r="L59" s="54"/>
      <c r="M59" s="148"/>
      <c r="N59" s="235">
        <f t="shared" si="0"/>
        <v>19</v>
      </c>
      <c r="O59" s="184"/>
      <c r="P59" s="237">
        <f>Tabel4[[#This Row],[Totaal 
m2]]</f>
        <v>19</v>
      </c>
      <c r="Q59" s="53"/>
      <c r="R59" s="53"/>
    </row>
    <row r="60" spans="2:18" ht="12.75" customHeight="1" x14ac:dyDescent="0.15">
      <c r="B60" s="228" t="s">
        <v>220</v>
      </c>
      <c r="C60" s="267" t="s">
        <v>221</v>
      </c>
      <c r="D60" s="263" t="s">
        <v>347</v>
      </c>
      <c r="E60" s="260"/>
      <c r="F60" s="124">
        <v>7</v>
      </c>
      <c r="G60" s="124"/>
      <c r="H60" s="124"/>
      <c r="I60" s="124"/>
      <c r="J60" s="124"/>
      <c r="K60" s="124"/>
      <c r="L60" s="124"/>
      <c r="M60" s="241"/>
      <c r="N60" s="250">
        <f t="shared" si="0"/>
        <v>7</v>
      </c>
      <c r="O60" s="247"/>
      <c r="P60" s="242">
        <f>Tabel4[[#This Row],[Totaal 
m2]]</f>
        <v>7</v>
      </c>
      <c r="Q60" s="53"/>
      <c r="R60" s="53"/>
    </row>
    <row r="61" spans="2:18" ht="12.75" customHeight="1" x14ac:dyDescent="0.15">
      <c r="B61" s="228" t="s">
        <v>518</v>
      </c>
      <c r="C61" s="268" t="s">
        <v>384</v>
      </c>
      <c r="D61" s="263" t="s">
        <v>347</v>
      </c>
      <c r="E61" s="260"/>
      <c r="F61" s="124">
        <v>34</v>
      </c>
      <c r="G61" s="54"/>
      <c r="H61" s="124"/>
      <c r="I61" s="124"/>
      <c r="J61" s="124"/>
      <c r="K61" s="124"/>
      <c r="L61" s="124"/>
      <c r="M61" s="241"/>
      <c r="N61" s="250">
        <f t="shared" si="0"/>
        <v>34</v>
      </c>
      <c r="O61" s="242"/>
      <c r="P61" s="242">
        <f>Tabel4[[#This Row],[Totaal 
m2]]</f>
        <v>34</v>
      </c>
      <c r="Q61" s="53"/>
      <c r="R61" s="53"/>
    </row>
    <row r="62" spans="2:18" ht="12.75" customHeight="1" x14ac:dyDescent="0.15">
      <c r="B62" s="228" t="s">
        <v>517</v>
      </c>
      <c r="C62" s="267" t="s">
        <v>221</v>
      </c>
      <c r="D62" s="263" t="s">
        <v>347</v>
      </c>
      <c r="E62" s="260"/>
      <c r="F62" s="124">
        <v>7</v>
      </c>
      <c r="G62" s="124"/>
      <c r="H62" s="124"/>
      <c r="I62" s="124"/>
      <c r="J62" s="124"/>
      <c r="K62" s="124"/>
      <c r="L62" s="124"/>
      <c r="M62" s="241"/>
      <c r="N62" s="250">
        <f t="shared" si="0"/>
        <v>7</v>
      </c>
      <c r="O62" s="242"/>
      <c r="P62" s="242">
        <f>Tabel4[[#This Row],[Totaal 
m2]]</f>
        <v>7</v>
      </c>
      <c r="Q62" s="53"/>
      <c r="R62" s="53"/>
    </row>
    <row r="63" spans="2:18" ht="12.75" customHeight="1" x14ac:dyDescent="0.15">
      <c r="B63" s="228" t="s">
        <v>516</v>
      </c>
      <c r="C63" s="267" t="s">
        <v>515</v>
      </c>
      <c r="D63" s="263" t="s">
        <v>346</v>
      </c>
      <c r="E63" s="260"/>
      <c r="F63" s="124">
        <v>28</v>
      </c>
      <c r="G63" s="124"/>
      <c r="H63" s="124"/>
      <c r="I63" s="124"/>
      <c r="J63" s="124"/>
      <c r="K63" s="124"/>
      <c r="L63" s="124"/>
      <c r="M63" s="241"/>
      <c r="N63" s="250">
        <f t="shared" si="0"/>
        <v>28</v>
      </c>
      <c r="O63" s="242"/>
      <c r="P63" s="242">
        <f>Tabel4[[#This Row],[Totaal 
m2]]</f>
        <v>28</v>
      </c>
      <c r="Q63" s="53"/>
      <c r="R63" s="53"/>
    </row>
    <row r="64" spans="2:18" ht="12.75" customHeight="1" x14ac:dyDescent="0.15">
      <c r="B64" s="228" t="s">
        <v>222</v>
      </c>
      <c r="C64" s="267" t="s">
        <v>390</v>
      </c>
      <c r="D64" s="263" t="s">
        <v>336</v>
      </c>
      <c r="E64" s="260"/>
      <c r="F64" s="124"/>
      <c r="G64" s="124">
        <v>56</v>
      </c>
      <c r="H64" s="124"/>
      <c r="I64" s="124"/>
      <c r="J64" s="124"/>
      <c r="K64" s="124"/>
      <c r="L64" s="124"/>
      <c r="M64" s="241"/>
      <c r="N64" s="250">
        <f t="shared" si="0"/>
        <v>56</v>
      </c>
      <c r="O64" s="242"/>
      <c r="P64" s="242">
        <f>Tabel4[[#This Row],[Totaal 
m2]]</f>
        <v>56</v>
      </c>
      <c r="Q64" s="53"/>
      <c r="R64" s="53"/>
    </row>
    <row r="65" spans="2:18" ht="12.75" customHeight="1" x14ac:dyDescent="0.15">
      <c r="B65" s="228" t="s">
        <v>223</v>
      </c>
      <c r="C65" s="267" t="s">
        <v>92</v>
      </c>
      <c r="D65" s="263" t="s">
        <v>337</v>
      </c>
      <c r="E65" s="260"/>
      <c r="F65" s="124"/>
      <c r="G65" s="124"/>
      <c r="H65" s="124"/>
      <c r="I65" s="124"/>
      <c r="J65" s="124"/>
      <c r="K65" s="124">
        <v>25</v>
      </c>
      <c r="L65" s="124"/>
      <c r="M65" s="241"/>
      <c r="N65" s="250">
        <f t="shared" si="0"/>
        <v>25</v>
      </c>
      <c r="O65" s="248"/>
      <c r="P65" s="242">
        <f>Tabel4[[#This Row],[Totaal 
m2]]</f>
        <v>25</v>
      </c>
      <c r="Q65" s="53"/>
      <c r="R65" s="53"/>
    </row>
    <row r="66" spans="2:18" ht="12.75" customHeight="1" x14ac:dyDescent="0.15">
      <c r="B66" s="228"/>
      <c r="C66" s="269" t="s">
        <v>91</v>
      </c>
      <c r="D66" s="263" t="s">
        <v>337</v>
      </c>
      <c r="E66" s="260"/>
      <c r="F66" s="124"/>
      <c r="G66" s="124"/>
      <c r="H66" s="124"/>
      <c r="I66" s="124"/>
      <c r="J66" s="124"/>
      <c r="K66" s="124"/>
      <c r="L66" s="124">
        <v>17</v>
      </c>
      <c r="M66" s="241"/>
      <c r="N66" s="250">
        <f t="shared" si="0"/>
        <v>17</v>
      </c>
      <c r="O66" s="242"/>
      <c r="P66" s="242">
        <f>Tabel4[[#This Row],[Totaal 
m2]]</f>
        <v>17</v>
      </c>
      <c r="Q66" s="53"/>
      <c r="R66" s="53"/>
    </row>
    <row r="67" spans="2:18" ht="12.75" customHeight="1" x14ac:dyDescent="0.15">
      <c r="B67" s="228" t="s">
        <v>444</v>
      </c>
      <c r="C67" s="267" t="s">
        <v>469</v>
      </c>
      <c r="D67" s="263" t="s">
        <v>381</v>
      </c>
      <c r="E67" s="260"/>
      <c r="F67" s="124"/>
      <c r="G67" s="124"/>
      <c r="H67" s="124"/>
      <c r="I67" s="124"/>
      <c r="J67" s="124"/>
      <c r="K67" s="124"/>
      <c r="L67" s="124"/>
      <c r="M67" s="241"/>
      <c r="N67" s="250">
        <f t="shared" si="0"/>
        <v>0</v>
      </c>
      <c r="O67" s="239">
        <f>Tabel4[[#This Row],[Totaal 
m2]]</f>
        <v>0</v>
      </c>
      <c r="P67" s="242"/>
      <c r="Q67" s="53"/>
      <c r="R67" s="53"/>
    </row>
    <row r="68" spans="2:18" ht="12.95" customHeight="1" x14ac:dyDescent="0.15">
      <c r="B68" s="228" t="s">
        <v>224</v>
      </c>
      <c r="C68" s="267" t="s">
        <v>519</v>
      </c>
      <c r="D68" s="263" t="s">
        <v>347</v>
      </c>
      <c r="E68" s="260"/>
      <c r="F68" s="124"/>
      <c r="G68" s="124"/>
      <c r="H68" s="124"/>
      <c r="I68" s="124"/>
      <c r="J68" s="124"/>
      <c r="K68" s="124">
        <v>56</v>
      </c>
      <c r="L68" s="124"/>
      <c r="M68" s="241"/>
      <c r="N68" s="250">
        <f t="shared" si="0"/>
        <v>56</v>
      </c>
      <c r="O68" s="247"/>
      <c r="P68" s="242">
        <f>Tabel4[[#This Row],[Totaal 
m2]]</f>
        <v>56</v>
      </c>
      <c r="Q68" s="53"/>
      <c r="R68" s="53"/>
    </row>
    <row r="69" spans="2:18" s="55" customFormat="1" ht="12.75" customHeight="1" x14ac:dyDescent="0.15">
      <c r="B69" s="230" t="s">
        <v>470</v>
      </c>
      <c r="C69" s="270" t="s">
        <v>225</v>
      </c>
      <c r="D69" s="264" t="s">
        <v>346</v>
      </c>
      <c r="E69" s="261"/>
      <c r="F69" s="6"/>
      <c r="G69" s="125"/>
      <c r="H69" s="56"/>
      <c r="I69" s="56"/>
      <c r="J69" s="56"/>
      <c r="K69" s="56">
        <v>134</v>
      </c>
      <c r="L69" s="56"/>
      <c r="M69" s="252"/>
      <c r="N69" s="235">
        <f t="shared" si="0"/>
        <v>134</v>
      </c>
      <c r="O69" s="249"/>
      <c r="P69" s="237">
        <f>Tabel4[[#This Row],[Totaal 
m2]]</f>
        <v>134</v>
      </c>
      <c r="Q69" s="53"/>
      <c r="R69" s="53"/>
    </row>
    <row r="70" spans="2:18" ht="12.95" customHeight="1" x14ac:dyDescent="0.15">
      <c r="B70" s="229" t="s">
        <v>226</v>
      </c>
      <c r="C70" s="266" t="s">
        <v>90</v>
      </c>
      <c r="D70" s="142" t="s">
        <v>337</v>
      </c>
      <c r="E70" s="111"/>
      <c r="F70" s="54"/>
      <c r="K70" s="54">
        <v>64</v>
      </c>
      <c r="L70" s="54"/>
      <c r="M70" s="148"/>
      <c r="N70" s="235">
        <f t="shared" si="0"/>
        <v>64</v>
      </c>
      <c r="O70" s="184"/>
      <c r="P70" s="237">
        <f>Tabel4[[#This Row],[Totaal 
m2]]</f>
        <v>64</v>
      </c>
      <c r="Q70" s="53"/>
      <c r="R70" s="53"/>
    </row>
    <row r="71" spans="2:18" ht="12.95" customHeight="1" x14ac:dyDescent="0.15">
      <c r="B71" s="229" t="s">
        <v>227</v>
      </c>
      <c r="C71" s="266" t="s">
        <v>92</v>
      </c>
      <c r="D71" s="142" t="s">
        <v>337</v>
      </c>
      <c r="E71" s="111"/>
      <c r="F71" s="54"/>
      <c r="G71" s="111"/>
      <c r="H71" s="54"/>
      <c r="I71" s="54"/>
      <c r="J71" s="54"/>
      <c r="K71" s="54">
        <v>26</v>
      </c>
      <c r="L71" s="54"/>
      <c r="M71" s="148"/>
      <c r="N71" s="235">
        <f t="shared" si="0"/>
        <v>26</v>
      </c>
      <c r="O71" s="184"/>
      <c r="P71" s="237">
        <f>Tabel4[[#This Row],[Totaal 
m2]]</f>
        <v>26</v>
      </c>
      <c r="Q71" s="53"/>
      <c r="R71" s="53"/>
    </row>
    <row r="72" spans="2:18" ht="12.95" customHeight="1" x14ac:dyDescent="0.15">
      <c r="B72" s="229"/>
      <c r="C72" s="266" t="s">
        <v>91</v>
      </c>
      <c r="D72" s="142" t="s">
        <v>337</v>
      </c>
      <c r="E72" s="111"/>
      <c r="F72" s="54"/>
      <c r="G72" s="54"/>
      <c r="H72" s="54"/>
      <c r="I72" s="54"/>
      <c r="J72" s="54"/>
      <c r="K72" s="54"/>
      <c r="L72" s="54">
        <v>17</v>
      </c>
      <c r="M72" s="148"/>
      <c r="N72" s="235">
        <f t="shared" si="0"/>
        <v>17</v>
      </c>
      <c r="O72" s="237"/>
      <c r="P72" s="237">
        <f>Tabel4[[#This Row],[Totaal 
m2]]</f>
        <v>17</v>
      </c>
      <c r="Q72" s="53"/>
      <c r="R72" s="53"/>
    </row>
    <row r="73" spans="2:18" ht="12.95" customHeight="1" x14ac:dyDescent="0.15">
      <c r="B73" s="229" t="s">
        <v>445</v>
      </c>
      <c r="C73" s="266" t="s">
        <v>446</v>
      </c>
      <c r="D73" s="142" t="s">
        <v>381</v>
      </c>
      <c r="E73" s="111"/>
      <c r="F73" s="54"/>
      <c r="G73" s="54">
        <v>2</v>
      </c>
      <c r="H73" s="54"/>
      <c r="I73" s="54"/>
      <c r="J73" s="54"/>
      <c r="K73" s="54"/>
      <c r="L73" s="54"/>
      <c r="M73" s="148"/>
      <c r="N73" s="235">
        <f t="shared" si="0"/>
        <v>2</v>
      </c>
      <c r="O73" s="239">
        <f>Tabel4[[#This Row],[Totaal 
m2]]</f>
        <v>2</v>
      </c>
      <c r="P73" s="237"/>
      <c r="Q73" s="53"/>
      <c r="R73" s="53"/>
    </row>
    <row r="74" spans="2:18" ht="12.95" customHeight="1" x14ac:dyDescent="0.15">
      <c r="B74" s="229" t="s">
        <v>228</v>
      </c>
      <c r="C74" s="266" t="s">
        <v>390</v>
      </c>
      <c r="D74" s="142" t="s">
        <v>336</v>
      </c>
      <c r="E74" s="111"/>
      <c r="F74" s="54"/>
      <c r="G74" s="54">
        <v>56</v>
      </c>
      <c r="H74" s="54"/>
      <c r="I74" s="54"/>
      <c r="J74" s="54"/>
      <c r="K74" s="54"/>
      <c r="L74" s="54"/>
      <c r="M74" s="148"/>
      <c r="N74" s="235">
        <f t="shared" si="0"/>
        <v>56</v>
      </c>
      <c r="O74" s="184"/>
      <c r="P74" s="237">
        <f>Tabel4[[#This Row],[Totaal 
m2]]</f>
        <v>56</v>
      </c>
      <c r="Q74" s="53"/>
      <c r="R74" s="53"/>
    </row>
    <row r="75" spans="2:18" ht="12.95" customHeight="1" x14ac:dyDescent="0.15">
      <c r="B75" s="229" t="s">
        <v>230</v>
      </c>
      <c r="C75" s="266" t="s">
        <v>101</v>
      </c>
      <c r="D75" s="142" t="s">
        <v>338</v>
      </c>
      <c r="E75" s="111"/>
      <c r="F75" s="54"/>
      <c r="G75" s="54"/>
      <c r="H75" s="54"/>
      <c r="I75" s="54"/>
      <c r="J75" s="54"/>
      <c r="K75" s="54"/>
      <c r="L75" s="54"/>
      <c r="M75" s="148">
        <v>4</v>
      </c>
      <c r="N75" s="235">
        <f t="shared" si="0"/>
        <v>4</v>
      </c>
      <c r="O75" s="184"/>
      <c r="P75" s="237">
        <f>Tabel4[[#This Row],[Totaal 
m2]]</f>
        <v>4</v>
      </c>
      <c r="Q75" s="53"/>
      <c r="R75" s="53"/>
    </row>
    <row r="76" spans="2:18" ht="12.95" customHeight="1" x14ac:dyDescent="0.15">
      <c r="B76" s="229" t="s">
        <v>232</v>
      </c>
      <c r="C76" s="266" t="s">
        <v>451</v>
      </c>
      <c r="D76" s="142" t="s">
        <v>337</v>
      </c>
      <c r="E76" s="111"/>
      <c r="F76" s="54"/>
      <c r="G76" s="54">
        <v>17</v>
      </c>
      <c r="H76" s="54"/>
      <c r="I76" s="54"/>
      <c r="J76" s="54"/>
      <c r="K76" s="54"/>
      <c r="L76" s="54"/>
      <c r="M76" s="148"/>
      <c r="N76" s="235">
        <f t="shared" si="0"/>
        <v>17</v>
      </c>
      <c r="O76" s="184"/>
      <c r="P76" s="237">
        <f>Tabel4[[#This Row],[Totaal 
m2]]</f>
        <v>17</v>
      </c>
      <c r="Q76" s="53"/>
      <c r="R76" s="53"/>
    </row>
    <row r="77" spans="2:18" ht="12.95" customHeight="1" x14ac:dyDescent="0.15">
      <c r="B77" s="229" t="s">
        <v>233</v>
      </c>
      <c r="C77" s="266" t="s">
        <v>99</v>
      </c>
      <c r="D77" s="142" t="s">
        <v>338</v>
      </c>
      <c r="E77" s="111"/>
      <c r="F77" s="54"/>
      <c r="G77" s="54"/>
      <c r="H77" s="54"/>
      <c r="I77" s="54"/>
      <c r="J77" s="54"/>
      <c r="K77" s="54"/>
      <c r="L77" s="54"/>
      <c r="M77" s="148">
        <v>4</v>
      </c>
      <c r="N77" s="235">
        <f t="shared" si="0"/>
        <v>4</v>
      </c>
      <c r="O77" s="184"/>
      <c r="P77" s="237">
        <f>Tabel4[[#This Row],[Totaal 
m2]]</f>
        <v>4</v>
      </c>
      <c r="Q77" s="53"/>
      <c r="R77" s="53"/>
    </row>
    <row r="78" spans="2:18" ht="12.95" customHeight="1" x14ac:dyDescent="0.15">
      <c r="B78" s="229" t="s">
        <v>234</v>
      </c>
      <c r="C78" s="266" t="s">
        <v>536</v>
      </c>
      <c r="D78" s="142" t="s">
        <v>336</v>
      </c>
      <c r="E78" s="111"/>
      <c r="F78" s="54"/>
      <c r="G78" s="54">
        <v>54</v>
      </c>
      <c r="H78" s="54"/>
      <c r="I78" s="54"/>
      <c r="J78" s="54"/>
      <c r="K78" s="54"/>
      <c r="L78" s="54"/>
      <c r="M78" s="148"/>
      <c r="N78" s="235">
        <f t="shared" si="0"/>
        <v>54</v>
      </c>
      <c r="O78" s="184"/>
      <c r="P78" s="237">
        <f>Tabel4[[#This Row],[Totaal 
m2]]</f>
        <v>54</v>
      </c>
      <c r="Q78" s="53"/>
      <c r="R78" s="53"/>
    </row>
    <row r="79" spans="2:18" ht="12.95" customHeight="1" x14ac:dyDescent="0.15">
      <c r="B79" s="229" t="s">
        <v>235</v>
      </c>
      <c r="C79" s="266" t="s">
        <v>537</v>
      </c>
      <c r="D79" s="142" t="s">
        <v>346</v>
      </c>
      <c r="E79" s="111"/>
      <c r="F79" s="54"/>
      <c r="G79" s="54"/>
      <c r="H79" s="54"/>
      <c r="I79" s="54"/>
      <c r="J79" s="54"/>
      <c r="K79" s="54"/>
      <c r="L79" s="54"/>
      <c r="M79" s="148">
        <v>54</v>
      </c>
      <c r="N79" s="235">
        <f t="shared" si="0"/>
        <v>54</v>
      </c>
      <c r="O79" s="184"/>
      <c r="P79" s="237">
        <f>Tabel4[[#This Row],[Totaal 
m2]]</f>
        <v>54</v>
      </c>
      <c r="Q79" s="53"/>
      <c r="R79" s="53"/>
    </row>
    <row r="80" spans="2:18" ht="12.95" customHeight="1" x14ac:dyDescent="0.15">
      <c r="B80" s="229" t="s">
        <v>236</v>
      </c>
      <c r="C80" s="266" t="s">
        <v>452</v>
      </c>
      <c r="D80" s="142" t="s">
        <v>381</v>
      </c>
      <c r="E80" s="111"/>
      <c r="F80" s="54"/>
      <c r="G80" s="54"/>
      <c r="H80" s="54"/>
      <c r="I80" s="54"/>
      <c r="J80" s="54"/>
      <c r="K80" s="54"/>
      <c r="L80" s="54"/>
      <c r="M80" s="148">
        <v>12</v>
      </c>
      <c r="N80" s="235">
        <f t="shared" si="0"/>
        <v>12</v>
      </c>
      <c r="O80" s="239">
        <f>Tabel4[[#This Row],[Totaal 
m2]]</f>
        <v>12</v>
      </c>
      <c r="P80" s="237"/>
      <c r="Q80" s="53"/>
      <c r="R80" s="53"/>
    </row>
    <row r="81" spans="1:18" ht="12.75" customHeight="1" x14ac:dyDescent="0.15">
      <c r="B81" s="229" t="s">
        <v>237</v>
      </c>
      <c r="C81" s="266" t="s">
        <v>55</v>
      </c>
      <c r="D81" s="142" t="s">
        <v>338</v>
      </c>
      <c r="E81" s="111"/>
      <c r="F81" s="54"/>
      <c r="G81" s="54"/>
      <c r="H81" s="54"/>
      <c r="I81" s="54"/>
      <c r="J81" s="54"/>
      <c r="K81" s="54"/>
      <c r="L81" s="54"/>
      <c r="M81" s="148">
        <v>14</v>
      </c>
      <c r="N81" s="235">
        <f t="shared" si="0"/>
        <v>14</v>
      </c>
      <c r="O81" s="156"/>
      <c r="P81" s="237">
        <f>Tabel4[[#This Row],[Totaal 
m2]]</f>
        <v>14</v>
      </c>
      <c r="Q81" s="53"/>
      <c r="R81" s="53"/>
    </row>
    <row r="82" spans="1:18" ht="12.75" customHeight="1" x14ac:dyDescent="0.15">
      <c r="B82" s="229" t="s">
        <v>238</v>
      </c>
      <c r="C82" s="266" t="s">
        <v>59</v>
      </c>
      <c r="D82" s="142" t="s">
        <v>338</v>
      </c>
      <c r="E82" s="111"/>
      <c r="F82" s="54"/>
      <c r="G82" s="54"/>
      <c r="H82" s="54"/>
      <c r="I82" s="54"/>
      <c r="J82" s="54"/>
      <c r="K82" s="54"/>
      <c r="L82" s="54"/>
      <c r="M82" s="148">
        <v>14</v>
      </c>
      <c r="N82" s="235">
        <f t="shared" si="0"/>
        <v>14</v>
      </c>
      <c r="O82" s="156"/>
      <c r="P82" s="156">
        <f>Tabel4[[#This Row],[Totaal 
m2]]</f>
        <v>14</v>
      </c>
      <c r="Q82" s="53"/>
      <c r="R82" s="53"/>
    </row>
    <row r="83" spans="1:18" ht="12.75" customHeight="1" x14ac:dyDescent="0.15">
      <c r="B83" s="229" t="s">
        <v>239</v>
      </c>
      <c r="C83" s="266" t="s">
        <v>535</v>
      </c>
      <c r="D83" s="142" t="s">
        <v>336</v>
      </c>
      <c r="E83" s="111"/>
      <c r="F83" s="54"/>
      <c r="G83" s="54"/>
      <c r="H83" s="54">
        <v>137</v>
      </c>
      <c r="I83" s="54"/>
      <c r="J83" s="54"/>
      <c r="K83" s="54"/>
      <c r="L83" s="54"/>
      <c r="M83" s="148"/>
      <c r="N83" s="235">
        <f>SUM(E83:M83)</f>
        <v>137</v>
      </c>
      <c r="O83" s="164"/>
      <c r="P83" s="156">
        <f>Tabel4[[#This Row],[Totaal 
m2]]</f>
        <v>137</v>
      </c>
      <c r="Q83" s="53"/>
      <c r="R83" s="53"/>
    </row>
    <row r="84" spans="1:18" ht="12.75" customHeight="1" x14ac:dyDescent="0.15">
      <c r="B84" s="232" t="s">
        <v>240</v>
      </c>
      <c r="C84" s="271" t="s">
        <v>400</v>
      </c>
      <c r="D84" s="142" t="s">
        <v>381</v>
      </c>
      <c r="E84" s="111"/>
      <c r="F84" s="54"/>
      <c r="G84" s="54"/>
      <c r="H84" s="54">
        <v>8</v>
      </c>
      <c r="I84" s="54"/>
      <c r="J84" s="54"/>
      <c r="K84" s="54"/>
      <c r="L84" s="54"/>
      <c r="M84" s="148"/>
      <c r="N84" s="235">
        <f>SUM(E84:M84)</f>
        <v>8</v>
      </c>
      <c r="O84" s="164"/>
      <c r="P84" s="156">
        <f>Tabel4[[#This Row],[Totaal 
m2]]</f>
        <v>8</v>
      </c>
      <c r="Q84" s="53"/>
      <c r="R84" s="53"/>
    </row>
    <row r="85" spans="1:18" ht="12.75" customHeight="1" x14ac:dyDescent="0.15">
      <c r="B85" s="229"/>
      <c r="C85" s="271"/>
      <c r="D85" s="142"/>
      <c r="E85" s="111"/>
      <c r="F85" s="54"/>
      <c r="G85" s="54"/>
      <c r="H85" s="54"/>
      <c r="I85" s="54"/>
      <c r="J85" s="54"/>
      <c r="K85" s="54"/>
      <c r="L85" s="54"/>
      <c r="M85" s="148"/>
      <c r="N85" s="235"/>
      <c r="O85" s="164"/>
      <c r="P85" s="156"/>
      <c r="Q85" s="53"/>
      <c r="R85" s="53"/>
    </row>
    <row r="86" spans="1:18" ht="12.75" customHeight="1" x14ac:dyDescent="0.15">
      <c r="B86" s="232"/>
      <c r="C86" s="271"/>
      <c r="D86" s="265"/>
      <c r="E86" s="111"/>
      <c r="F86" s="54"/>
      <c r="G86" s="54"/>
      <c r="H86" s="54"/>
      <c r="I86" s="54"/>
      <c r="J86" s="54"/>
      <c r="K86" s="54"/>
      <c r="L86" s="54"/>
      <c r="M86" s="151"/>
      <c r="N86" s="251"/>
      <c r="O86" s="290"/>
      <c r="P86" s="253"/>
      <c r="Q86" s="53"/>
      <c r="R86" s="53"/>
    </row>
    <row r="87" spans="1:18" ht="12.75" customHeight="1" x14ac:dyDescent="0.15">
      <c r="A87" s="90"/>
      <c r="B87" s="90"/>
      <c r="C87" s="91" t="s">
        <v>356</v>
      </c>
      <c r="D87" s="101"/>
      <c r="E87" s="102">
        <f>SUM(E24:E86)</f>
        <v>90</v>
      </c>
      <c r="F87" s="102">
        <f t="shared" ref="F87:L87" si="1">SUM(F24:F86)</f>
        <v>76</v>
      </c>
      <c r="G87" s="102">
        <f>SUM(G24:G86)</f>
        <v>345</v>
      </c>
      <c r="H87" s="102">
        <f t="shared" si="1"/>
        <v>145</v>
      </c>
      <c r="I87" s="102">
        <f t="shared" si="1"/>
        <v>0</v>
      </c>
      <c r="J87" s="102">
        <f t="shared" si="1"/>
        <v>0</v>
      </c>
      <c r="K87" s="102">
        <f t="shared" si="1"/>
        <v>2136</v>
      </c>
      <c r="L87" s="102">
        <f t="shared" si="1"/>
        <v>68</v>
      </c>
      <c r="M87" s="102">
        <f>SUM(M24:M86)</f>
        <v>243</v>
      </c>
      <c r="N87" s="102">
        <f>SUM(N24:N86)</f>
        <v>3103</v>
      </c>
      <c r="O87" s="103">
        <f t="shared" ref="O87:P87" si="2">SUM(O24:O84)</f>
        <v>1041</v>
      </c>
      <c r="P87" s="93">
        <f t="shared" si="2"/>
        <v>2062</v>
      </c>
      <c r="Q87" s="53"/>
      <c r="R87" s="53"/>
    </row>
    <row r="88" spans="1:18" ht="12.95" customHeight="1" x14ac:dyDescent="0.15">
      <c r="D88" s="57"/>
      <c r="L88" s="58"/>
      <c r="M88" s="58"/>
      <c r="N88" s="53"/>
      <c r="O88" s="53"/>
    </row>
    <row r="89" spans="1:18" ht="12.95" customHeight="1" x14ac:dyDescent="0.15">
      <c r="D89" s="57"/>
      <c r="L89" s="58"/>
      <c r="M89" s="58"/>
      <c r="N89" s="53"/>
      <c r="O89" s="53"/>
    </row>
    <row r="90" spans="1:18" ht="12.95" customHeight="1" x14ac:dyDescent="0.15">
      <c r="D90" s="57"/>
      <c r="L90" s="58"/>
      <c r="M90" s="58"/>
      <c r="N90" s="53"/>
      <c r="O90" s="53"/>
    </row>
    <row r="91" spans="1:18" ht="12.95" customHeight="1" x14ac:dyDescent="0.15">
      <c r="D91" s="57"/>
      <c r="L91" s="58"/>
      <c r="M91" s="58"/>
      <c r="N91" s="53"/>
      <c r="O91" s="53"/>
    </row>
    <row r="92" spans="1:18" ht="12.95" customHeight="1" x14ac:dyDescent="0.15">
      <c r="D92" s="57"/>
      <c r="L92" s="58"/>
      <c r="M92" s="58"/>
      <c r="N92" s="53"/>
      <c r="O92" s="53"/>
    </row>
    <row r="93" spans="1:18" ht="12.95" customHeight="1" x14ac:dyDescent="0.15">
      <c r="D93" s="57"/>
      <c r="L93" s="58"/>
      <c r="M93" s="58"/>
      <c r="N93" s="53"/>
      <c r="O93" s="53"/>
    </row>
    <row r="94" spans="1:18" ht="12.95" customHeight="1" x14ac:dyDescent="0.15">
      <c r="A94" s="59"/>
      <c r="B94" s="59"/>
      <c r="D94" s="57"/>
      <c r="L94" s="58"/>
      <c r="M94" s="58"/>
      <c r="N94" s="53"/>
      <c r="O94" s="53"/>
    </row>
    <row r="95" spans="1:18" ht="33.75" x14ac:dyDescent="0.15">
      <c r="A95" s="85" t="s">
        <v>3</v>
      </c>
      <c r="B95" s="86" t="s">
        <v>11</v>
      </c>
      <c r="C95" s="87" t="s">
        <v>0</v>
      </c>
      <c r="D95" s="86" t="s">
        <v>6</v>
      </c>
      <c r="E95" s="86" t="s">
        <v>1</v>
      </c>
      <c r="F95" s="86" t="s">
        <v>521</v>
      </c>
      <c r="G95" s="86" t="s">
        <v>2</v>
      </c>
      <c r="H95" s="86" t="s">
        <v>471</v>
      </c>
      <c r="I95" s="86" t="s">
        <v>93</v>
      </c>
      <c r="J95" s="86" t="s">
        <v>335</v>
      </c>
      <c r="K95" s="86" t="s">
        <v>385</v>
      </c>
      <c r="L95" s="86" t="s">
        <v>241</v>
      </c>
      <c r="M95" s="88" t="s">
        <v>386</v>
      </c>
      <c r="N95" s="86" t="s">
        <v>345</v>
      </c>
      <c r="O95" s="89" t="s">
        <v>343</v>
      </c>
      <c r="P95" s="85" t="s">
        <v>344</v>
      </c>
      <c r="Q95" s="53"/>
      <c r="R95" s="53"/>
    </row>
    <row r="96" spans="1:18" ht="12.95" customHeight="1" x14ac:dyDescent="0.15">
      <c r="A96" s="90" t="s">
        <v>10</v>
      </c>
      <c r="B96" s="272" t="s">
        <v>242</v>
      </c>
      <c r="C96" s="227" t="s">
        <v>243</v>
      </c>
      <c r="D96" s="178" t="s">
        <v>336</v>
      </c>
      <c r="E96" s="185"/>
      <c r="F96" s="25"/>
      <c r="G96" s="25">
        <v>68</v>
      </c>
      <c r="H96" s="25"/>
      <c r="I96" s="25"/>
      <c r="J96" s="25"/>
      <c r="K96" s="25"/>
      <c r="L96" s="25"/>
      <c r="M96" s="186"/>
      <c r="N96" s="274">
        <f>SUM(E96:M96)</f>
        <v>68</v>
      </c>
      <c r="O96" s="155"/>
      <c r="P96" s="275">
        <f>Tabel5[[#This Row],[Totaal 
m2]]</f>
        <v>68</v>
      </c>
      <c r="Q96" s="53"/>
      <c r="R96" s="53"/>
    </row>
    <row r="97" spans="1:18" ht="12.95" customHeight="1" x14ac:dyDescent="0.15">
      <c r="A97" s="104"/>
      <c r="B97" s="257" t="s">
        <v>244</v>
      </c>
      <c r="C97" s="229" t="s">
        <v>245</v>
      </c>
      <c r="D97" s="179" t="s">
        <v>381</v>
      </c>
      <c r="E97" s="187"/>
      <c r="F97" s="27"/>
      <c r="G97" s="27">
        <v>8</v>
      </c>
      <c r="H97" s="27"/>
      <c r="I97" s="27"/>
      <c r="J97" s="27"/>
      <c r="K97" s="27"/>
      <c r="L97" s="27"/>
      <c r="M97" s="188"/>
      <c r="N97" s="194">
        <f>SUM(E97:M97)</f>
        <v>8</v>
      </c>
      <c r="O97" s="157">
        <f>Tabel5[[#This Row],[Totaal 
m2]]</f>
        <v>8</v>
      </c>
      <c r="P97" s="152"/>
      <c r="Q97" s="53"/>
      <c r="R97" s="53"/>
    </row>
    <row r="98" spans="1:18" ht="12.95" customHeight="1" x14ac:dyDescent="0.15">
      <c r="A98" s="104"/>
      <c r="B98" s="257" t="s">
        <v>246</v>
      </c>
      <c r="C98" s="229" t="s">
        <v>91</v>
      </c>
      <c r="D98" s="179" t="s">
        <v>337</v>
      </c>
      <c r="E98" s="187"/>
      <c r="F98" s="27"/>
      <c r="G98" s="27"/>
      <c r="H98" s="27"/>
      <c r="I98" s="27"/>
      <c r="J98" s="27"/>
      <c r="K98" s="27"/>
      <c r="L98" s="27">
        <v>17</v>
      </c>
      <c r="M98" s="188"/>
      <c r="N98" s="194">
        <f t="shared" ref="N98:N148" si="3">SUM(E98:M98)</f>
        <v>17</v>
      </c>
      <c r="O98" s="156"/>
      <c r="P98" s="152">
        <f>Tabel5[[#This Row],[Totaal 
m2]]</f>
        <v>17</v>
      </c>
      <c r="Q98" s="53"/>
      <c r="R98" s="53"/>
    </row>
    <row r="99" spans="1:18" ht="12.95" customHeight="1" x14ac:dyDescent="0.15">
      <c r="A99" s="104"/>
      <c r="B99" s="257"/>
      <c r="C99" s="229" t="s">
        <v>292</v>
      </c>
      <c r="D99" s="179" t="s">
        <v>337</v>
      </c>
      <c r="E99" s="187"/>
      <c r="F99" s="27"/>
      <c r="G99" s="27"/>
      <c r="H99" s="27"/>
      <c r="I99" s="27"/>
      <c r="J99" s="27"/>
      <c r="K99" s="27">
        <v>8</v>
      </c>
      <c r="L99" s="27"/>
      <c r="M99" s="188"/>
      <c r="N99" s="194">
        <f t="shared" si="3"/>
        <v>8</v>
      </c>
      <c r="O99" s="156"/>
      <c r="P99" s="152">
        <f>Tabel5[[#This Row],[Totaal 
m2]]</f>
        <v>8</v>
      </c>
      <c r="Q99" s="53"/>
      <c r="R99" s="53"/>
    </row>
    <row r="100" spans="1:18" ht="12.95" customHeight="1" x14ac:dyDescent="0.15">
      <c r="A100" s="104"/>
      <c r="B100" s="257" t="s">
        <v>247</v>
      </c>
      <c r="C100" s="229" t="s">
        <v>248</v>
      </c>
      <c r="D100" s="179" t="s">
        <v>381</v>
      </c>
      <c r="E100" s="187"/>
      <c r="F100" s="27"/>
      <c r="G100" s="27"/>
      <c r="H100" s="27"/>
      <c r="I100" s="27"/>
      <c r="J100" s="27"/>
      <c r="K100" s="27"/>
      <c r="L100" s="27"/>
      <c r="M100" s="188">
        <v>2</v>
      </c>
      <c r="N100" s="194">
        <f t="shared" si="3"/>
        <v>2</v>
      </c>
      <c r="O100" s="156"/>
      <c r="P100" s="152">
        <f>Tabel5[[#This Row],[Totaal 
m2]]</f>
        <v>2</v>
      </c>
      <c r="Q100" s="53"/>
      <c r="R100" s="53"/>
    </row>
    <row r="101" spans="1:18" ht="12.95" customHeight="1" x14ac:dyDescent="0.15">
      <c r="A101" s="104"/>
      <c r="B101" s="257" t="s">
        <v>249</v>
      </c>
      <c r="C101" s="229" t="s">
        <v>243</v>
      </c>
      <c r="D101" s="179" t="s">
        <v>336</v>
      </c>
      <c r="E101" s="187"/>
      <c r="F101" s="27"/>
      <c r="G101" s="27">
        <v>68</v>
      </c>
      <c r="H101" s="27"/>
      <c r="I101" s="27"/>
      <c r="J101" s="27"/>
      <c r="K101" s="27"/>
      <c r="L101" s="27"/>
      <c r="M101" s="188"/>
      <c r="N101" s="194">
        <f t="shared" si="3"/>
        <v>68</v>
      </c>
      <c r="O101" s="156"/>
      <c r="P101" s="152">
        <f>Tabel5[[#This Row],[Totaal 
m2]]</f>
        <v>68</v>
      </c>
      <c r="Q101" s="53"/>
      <c r="R101" s="53"/>
    </row>
    <row r="102" spans="1:18" ht="12.95" customHeight="1" x14ac:dyDescent="0.15">
      <c r="A102" s="104"/>
      <c r="B102" s="257" t="s">
        <v>499</v>
      </c>
      <c r="C102" s="229" t="s">
        <v>500</v>
      </c>
      <c r="D102" s="179" t="s">
        <v>337</v>
      </c>
      <c r="E102" s="187"/>
      <c r="F102" s="27"/>
      <c r="G102" s="27">
        <v>0.5</v>
      </c>
      <c r="H102" s="27"/>
      <c r="I102" s="27"/>
      <c r="J102" s="27"/>
      <c r="K102" s="27"/>
      <c r="L102" s="27"/>
      <c r="M102" s="188"/>
      <c r="N102" s="194">
        <f t="shared" si="3"/>
        <v>0.5</v>
      </c>
      <c r="O102" s="240"/>
      <c r="P102" s="152">
        <f>Tabel5[[#This Row],[Totaal 
m2]]</f>
        <v>0.5</v>
      </c>
      <c r="Q102" s="53"/>
      <c r="R102" s="53"/>
    </row>
    <row r="103" spans="1:18" ht="12.95" customHeight="1" x14ac:dyDescent="0.15">
      <c r="A103" s="104"/>
      <c r="B103" s="257" t="s">
        <v>250</v>
      </c>
      <c r="C103" s="229" t="s">
        <v>90</v>
      </c>
      <c r="D103" s="179" t="s">
        <v>337</v>
      </c>
      <c r="E103" s="187"/>
      <c r="F103" s="27"/>
      <c r="G103" s="27"/>
      <c r="H103" s="27"/>
      <c r="I103" s="27"/>
      <c r="J103" s="27"/>
      <c r="K103" s="27">
        <v>150</v>
      </c>
      <c r="L103" s="27"/>
      <c r="M103" s="188"/>
      <c r="N103" s="194">
        <f t="shared" si="3"/>
        <v>150</v>
      </c>
      <c r="O103" s="156"/>
      <c r="P103" s="152">
        <f>Tabel5[[#This Row],[Totaal 
m2]]</f>
        <v>150</v>
      </c>
      <c r="Q103" s="53"/>
      <c r="R103" s="53"/>
    </row>
    <row r="104" spans="1:18" ht="12.95" customHeight="1" x14ac:dyDescent="0.15">
      <c r="A104" s="104"/>
      <c r="B104" s="257" t="s">
        <v>251</v>
      </c>
      <c r="C104" s="229" t="s">
        <v>125</v>
      </c>
      <c r="D104" s="179" t="s">
        <v>336</v>
      </c>
      <c r="E104" s="187"/>
      <c r="F104" s="27"/>
      <c r="G104" s="27">
        <v>54</v>
      </c>
      <c r="H104" s="27"/>
      <c r="I104" s="27"/>
      <c r="J104" s="27"/>
      <c r="K104" s="27"/>
      <c r="L104" s="27"/>
      <c r="M104" s="188"/>
      <c r="N104" s="194">
        <f t="shared" si="3"/>
        <v>54</v>
      </c>
      <c r="O104" s="156"/>
      <c r="P104" s="152">
        <f>Tabel5[[#This Row],[Totaal 
m2]]</f>
        <v>54</v>
      </c>
      <c r="Q104" s="53"/>
      <c r="R104" s="53"/>
    </row>
    <row r="105" spans="1:18" ht="12.95" customHeight="1" x14ac:dyDescent="0.15">
      <c r="A105" s="104"/>
      <c r="B105" s="257" t="s">
        <v>252</v>
      </c>
      <c r="C105" s="229" t="s">
        <v>125</v>
      </c>
      <c r="D105" s="179" t="s">
        <v>336</v>
      </c>
      <c r="E105" s="187"/>
      <c r="F105" s="27"/>
      <c r="G105" s="27">
        <v>54</v>
      </c>
      <c r="H105" s="27"/>
      <c r="I105" s="27"/>
      <c r="J105" s="27"/>
      <c r="K105" s="27"/>
      <c r="L105" s="27"/>
      <c r="M105" s="188"/>
      <c r="N105" s="194">
        <f t="shared" si="3"/>
        <v>54</v>
      </c>
      <c r="O105" s="156"/>
      <c r="P105" s="152">
        <f>Tabel5[[#This Row],[Totaal 
m2]]</f>
        <v>54</v>
      </c>
      <c r="Q105" s="53"/>
      <c r="R105" s="53"/>
    </row>
    <row r="106" spans="1:18" ht="12.95" customHeight="1" x14ac:dyDescent="0.15">
      <c r="A106" s="104"/>
      <c r="B106" s="257" t="s">
        <v>253</v>
      </c>
      <c r="C106" s="229" t="s">
        <v>55</v>
      </c>
      <c r="D106" s="179" t="s">
        <v>338</v>
      </c>
      <c r="E106" s="187"/>
      <c r="F106" s="27"/>
      <c r="G106" s="27"/>
      <c r="H106" s="27"/>
      <c r="I106" s="27"/>
      <c r="J106" s="27"/>
      <c r="K106" s="27"/>
      <c r="L106" s="27"/>
      <c r="M106" s="188">
        <v>14</v>
      </c>
      <c r="N106" s="194">
        <f t="shared" si="3"/>
        <v>14</v>
      </c>
      <c r="O106" s="156"/>
      <c r="P106" s="152">
        <f>Tabel5[[#This Row],[Totaal 
m2]]</f>
        <v>14</v>
      </c>
      <c r="Q106" s="53"/>
      <c r="R106" s="53"/>
    </row>
    <row r="107" spans="1:18" ht="12.95" customHeight="1" x14ac:dyDescent="0.15">
      <c r="A107" s="104"/>
      <c r="B107" s="257" t="s">
        <v>254</v>
      </c>
      <c r="C107" s="229" t="s">
        <v>125</v>
      </c>
      <c r="D107" s="179" t="s">
        <v>336</v>
      </c>
      <c r="E107" s="187"/>
      <c r="F107" s="27"/>
      <c r="G107" s="27">
        <v>54</v>
      </c>
      <c r="H107" s="27"/>
      <c r="I107" s="27"/>
      <c r="J107" s="27"/>
      <c r="K107" s="27"/>
      <c r="L107" s="27"/>
      <c r="M107" s="188"/>
      <c r="N107" s="194">
        <f t="shared" si="3"/>
        <v>54</v>
      </c>
      <c r="O107" s="156"/>
      <c r="P107" s="152">
        <f>Tabel5[[#This Row],[Totaal 
m2]]</f>
        <v>54</v>
      </c>
      <c r="Q107" s="53"/>
      <c r="R107" s="53"/>
    </row>
    <row r="108" spans="1:18" ht="12.95" customHeight="1" x14ac:dyDescent="0.15">
      <c r="A108" s="104"/>
      <c r="B108" s="257" t="s">
        <v>255</v>
      </c>
      <c r="C108" s="229" t="s">
        <v>125</v>
      </c>
      <c r="D108" s="179" t="s">
        <v>336</v>
      </c>
      <c r="E108" s="187"/>
      <c r="F108" s="27"/>
      <c r="G108" s="27">
        <v>54</v>
      </c>
      <c r="H108" s="27"/>
      <c r="I108" s="27"/>
      <c r="J108" s="27"/>
      <c r="K108" s="27"/>
      <c r="L108" s="27"/>
      <c r="M108" s="188"/>
      <c r="N108" s="194">
        <f t="shared" si="3"/>
        <v>54</v>
      </c>
      <c r="O108" s="156"/>
      <c r="P108" s="152">
        <f>Tabel5[[#This Row],[Totaal 
m2]]</f>
        <v>54</v>
      </c>
      <c r="Q108" s="53"/>
      <c r="R108" s="53"/>
    </row>
    <row r="109" spans="1:18" ht="12.95" customHeight="1" x14ac:dyDescent="0.15">
      <c r="A109" s="104"/>
      <c r="B109" s="257" t="s">
        <v>256</v>
      </c>
      <c r="C109" s="229" t="s">
        <v>406</v>
      </c>
      <c r="D109" s="179" t="s">
        <v>347</v>
      </c>
      <c r="E109" s="187">
        <v>17</v>
      </c>
      <c r="F109" s="71"/>
      <c r="K109" s="27"/>
      <c r="L109" s="27"/>
      <c r="M109" s="188"/>
      <c r="N109" s="194">
        <f t="shared" si="3"/>
        <v>17</v>
      </c>
      <c r="O109" s="156"/>
      <c r="P109" s="152">
        <f>Tabel5[[#This Row],[Totaal 
m2]]</f>
        <v>17</v>
      </c>
      <c r="Q109" s="53"/>
      <c r="R109" s="53"/>
    </row>
    <row r="110" spans="1:18" ht="12.95" customHeight="1" x14ac:dyDescent="0.15">
      <c r="A110" s="104"/>
      <c r="B110" s="257" t="s">
        <v>257</v>
      </c>
      <c r="C110" s="229" t="s">
        <v>42</v>
      </c>
      <c r="D110" s="179" t="s">
        <v>381</v>
      </c>
      <c r="E110" s="187"/>
      <c r="F110" s="27"/>
      <c r="G110" s="27">
        <v>17</v>
      </c>
      <c r="H110" s="27"/>
      <c r="I110" s="27"/>
      <c r="J110" s="27"/>
      <c r="K110" s="27"/>
      <c r="L110" s="27"/>
      <c r="M110" s="188"/>
      <c r="N110" s="194">
        <f t="shared" si="3"/>
        <v>17</v>
      </c>
      <c r="O110" s="156"/>
      <c r="P110" s="152">
        <f>Tabel5[[#This Row],[Totaal 
m2]]</f>
        <v>17</v>
      </c>
      <c r="Q110" s="53"/>
      <c r="R110" s="53"/>
    </row>
    <row r="111" spans="1:18" ht="12.95" customHeight="1" x14ac:dyDescent="0.15">
      <c r="A111" s="104"/>
      <c r="B111" s="257" t="s">
        <v>258</v>
      </c>
      <c r="C111" s="229" t="s">
        <v>259</v>
      </c>
      <c r="D111" s="179" t="s">
        <v>336</v>
      </c>
      <c r="E111" s="187"/>
      <c r="F111" s="27"/>
      <c r="G111" s="27">
        <v>54</v>
      </c>
      <c r="H111" s="27"/>
      <c r="I111" s="27"/>
      <c r="J111" s="27"/>
      <c r="K111" s="27"/>
      <c r="L111" s="27"/>
      <c r="M111" s="188"/>
      <c r="N111" s="194">
        <f t="shared" si="3"/>
        <v>54</v>
      </c>
      <c r="O111" s="156"/>
      <c r="P111" s="152">
        <f>Tabel5[[#This Row],[Totaal 
m2]]</f>
        <v>54</v>
      </c>
      <c r="Q111" s="53"/>
      <c r="R111" s="53"/>
    </row>
    <row r="112" spans="1:18" ht="12.95" customHeight="1" x14ac:dyDescent="0.15">
      <c r="A112" s="104"/>
      <c r="B112" s="257" t="s">
        <v>260</v>
      </c>
      <c r="C112" s="229" t="s">
        <v>91</v>
      </c>
      <c r="D112" s="179" t="s">
        <v>337</v>
      </c>
      <c r="E112" s="187"/>
      <c r="F112" s="27"/>
      <c r="G112" s="27"/>
      <c r="H112" s="27"/>
      <c r="I112" s="27"/>
      <c r="J112" s="27"/>
      <c r="K112" s="27"/>
      <c r="L112" s="27">
        <v>17</v>
      </c>
      <c r="M112" s="188"/>
      <c r="N112" s="194">
        <f t="shared" si="3"/>
        <v>17</v>
      </c>
      <c r="O112" s="156"/>
      <c r="P112" s="152">
        <f>Tabel5[[#This Row],[Totaal 
m2]]</f>
        <v>17</v>
      </c>
      <c r="Q112" s="53"/>
      <c r="R112" s="53"/>
    </row>
    <row r="113" spans="1:18" ht="12.95" customHeight="1" x14ac:dyDescent="0.15">
      <c r="A113" s="104"/>
      <c r="B113" s="257"/>
      <c r="C113" s="229" t="s">
        <v>292</v>
      </c>
      <c r="D113" s="179" t="s">
        <v>337</v>
      </c>
      <c r="E113" s="187"/>
      <c r="F113" s="27"/>
      <c r="G113" s="27"/>
      <c r="H113" s="27"/>
      <c r="I113" s="27"/>
      <c r="J113" s="27"/>
      <c r="K113" s="27">
        <v>9</v>
      </c>
      <c r="L113" s="27"/>
      <c r="M113" s="188"/>
      <c r="N113" s="194">
        <f t="shared" si="3"/>
        <v>9</v>
      </c>
      <c r="O113" s="156"/>
      <c r="P113" s="152">
        <f>Tabel5[[#This Row],[Totaal 
m2]]</f>
        <v>9</v>
      </c>
      <c r="Q113" s="53"/>
      <c r="R113" s="53"/>
    </row>
    <row r="114" spans="1:18" ht="12.95" customHeight="1" x14ac:dyDescent="0.15">
      <c r="A114" s="104"/>
      <c r="B114" s="257" t="s">
        <v>261</v>
      </c>
      <c r="C114" s="229" t="s">
        <v>125</v>
      </c>
      <c r="D114" s="179" t="s">
        <v>336</v>
      </c>
      <c r="E114" s="187"/>
      <c r="F114" s="27"/>
      <c r="G114" s="27">
        <v>54</v>
      </c>
      <c r="H114" s="27"/>
      <c r="I114" s="27"/>
      <c r="J114" s="27"/>
      <c r="K114" s="27"/>
      <c r="L114" s="27"/>
      <c r="M114" s="188"/>
      <c r="N114" s="194">
        <f t="shared" si="3"/>
        <v>54</v>
      </c>
      <c r="O114" s="156"/>
      <c r="P114" s="152">
        <f>Tabel5[[#This Row],[Totaal 
m2]]</f>
        <v>54</v>
      </c>
      <c r="Q114" s="53"/>
      <c r="R114" s="53"/>
    </row>
    <row r="115" spans="1:18" ht="12.95" customHeight="1" x14ac:dyDescent="0.15">
      <c r="A115" s="104"/>
      <c r="B115" s="257" t="s">
        <v>262</v>
      </c>
      <c r="C115" s="229" t="s">
        <v>125</v>
      </c>
      <c r="D115" s="179" t="s">
        <v>336</v>
      </c>
      <c r="E115" s="187"/>
      <c r="F115" s="27"/>
      <c r="G115" s="27">
        <v>54</v>
      </c>
      <c r="H115" s="27"/>
      <c r="I115" s="27"/>
      <c r="J115" s="27"/>
      <c r="K115" s="27"/>
      <c r="L115" s="27"/>
      <c r="M115" s="188"/>
      <c r="N115" s="194">
        <f t="shared" si="3"/>
        <v>54</v>
      </c>
      <c r="O115" s="156"/>
      <c r="P115" s="152">
        <f>Tabel5[[#This Row],[Totaal 
m2]]</f>
        <v>54</v>
      </c>
      <c r="Q115" s="53"/>
      <c r="R115" s="53"/>
    </row>
    <row r="116" spans="1:18" ht="12.95" customHeight="1" x14ac:dyDescent="0.15">
      <c r="A116" s="104"/>
      <c r="B116" s="257" t="s">
        <v>263</v>
      </c>
      <c r="C116" s="229" t="s">
        <v>378</v>
      </c>
      <c r="D116" s="179" t="s">
        <v>336</v>
      </c>
      <c r="E116" s="187"/>
      <c r="F116" s="27"/>
      <c r="G116" s="27">
        <v>63</v>
      </c>
      <c r="H116" s="27"/>
      <c r="I116" s="27"/>
      <c r="J116" s="27"/>
      <c r="K116" s="27"/>
      <c r="L116" s="27"/>
      <c r="M116" s="188"/>
      <c r="N116" s="194">
        <f t="shared" si="3"/>
        <v>63</v>
      </c>
      <c r="O116" s="156"/>
      <c r="P116" s="152">
        <f>Tabel5[[#This Row],[Totaal 
m2]]</f>
        <v>63</v>
      </c>
      <c r="Q116" s="53"/>
      <c r="R116" s="53"/>
    </row>
    <row r="117" spans="1:18" ht="12.95" customHeight="1" x14ac:dyDescent="0.15">
      <c r="A117" s="104"/>
      <c r="B117" s="257" t="s">
        <v>264</v>
      </c>
      <c r="C117" s="229" t="s">
        <v>453</v>
      </c>
      <c r="D117" s="179" t="s">
        <v>381</v>
      </c>
      <c r="E117" s="187"/>
      <c r="F117" s="27"/>
      <c r="G117" s="27">
        <v>18</v>
      </c>
      <c r="H117" s="27"/>
      <c r="I117" s="27"/>
      <c r="J117" s="27"/>
      <c r="K117" s="27"/>
      <c r="L117" s="27"/>
      <c r="M117" s="188"/>
      <c r="N117" s="194">
        <f t="shared" si="3"/>
        <v>18</v>
      </c>
      <c r="O117" s="156"/>
      <c r="P117" s="152">
        <f>Tabel5[[#This Row],[Totaal 
m2]]</f>
        <v>18</v>
      </c>
      <c r="Q117" s="53"/>
      <c r="R117" s="53"/>
    </row>
    <row r="118" spans="1:18" ht="12.95" customHeight="1" x14ac:dyDescent="0.15">
      <c r="A118" s="104"/>
      <c r="B118" s="257" t="s">
        <v>265</v>
      </c>
      <c r="C118" s="229" t="s">
        <v>59</v>
      </c>
      <c r="D118" s="179" t="s">
        <v>338</v>
      </c>
      <c r="E118" s="187"/>
      <c r="F118" s="71"/>
      <c r="K118" s="27"/>
      <c r="L118" s="27"/>
      <c r="M118" s="188">
        <v>14</v>
      </c>
      <c r="N118" s="194">
        <f t="shared" si="3"/>
        <v>14</v>
      </c>
      <c r="O118" s="156"/>
      <c r="P118" s="152">
        <f>Tabel5[[#This Row],[Totaal 
m2]]</f>
        <v>14</v>
      </c>
      <c r="Q118" s="53"/>
      <c r="R118" s="53"/>
    </row>
    <row r="119" spans="1:18" ht="12.95" customHeight="1" x14ac:dyDescent="0.15">
      <c r="A119" s="104"/>
      <c r="B119" s="257" t="s">
        <v>266</v>
      </c>
      <c r="C119" s="229" t="s">
        <v>454</v>
      </c>
      <c r="D119" s="179" t="s">
        <v>337</v>
      </c>
      <c r="E119" s="187"/>
      <c r="F119" s="27"/>
      <c r="G119" s="27"/>
      <c r="H119" s="27"/>
      <c r="I119" s="27"/>
      <c r="J119" s="27"/>
      <c r="K119" s="27">
        <f>281+28</f>
        <v>309</v>
      </c>
      <c r="L119" s="27"/>
      <c r="M119" s="188"/>
      <c r="N119" s="194">
        <f t="shared" si="3"/>
        <v>309</v>
      </c>
      <c r="O119" s="156"/>
      <c r="P119" s="152">
        <f>Tabel5[[#This Row],[Totaal 
m2]]</f>
        <v>309</v>
      </c>
      <c r="Q119" s="53"/>
      <c r="R119" s="53"/>
    </row>
    <row r="120" spans="1:18" ht="12.95" customHeight="1" x14ac:dyDescent="0.15">
      <c r="A120" s="104"/>
      <c r="B120" s="257" t="s">
        <v>267</v>
      </c>
      <c r="C120" s="229" t="s">
        <v>99</v>
      </c>
      <c r="D120" s="179" t="s">
        <v>338</v>
      </c>
      <c r="E120" s="187"/>
      <c r="F120" s="27"/>
      <c r="G120" s="27"/>
      <c r="H120" s="27"/>
      <c r="I120" s="27"/>
      <c r="J120" s="27"/>
      <c r="K120" s="27"/>
      <c r="L120" s="27"/>
      <c r="M120" s="188">
        <v>3</v>
      </c>
      <c r="N120" s="194">
        <f t="shared" si="3"/>
        <v>3</v>
      </c>
      <c r="O120" s="156"/>
      <c r="P120" s="152">
        <f>Tabel5[[#This Row],[Totaal 
m2]]</f>
        <v>3</v>
      </c>
      <c r="Q120" s="53"/>
      <c r="R120" s="53"/>
    </row>
    <row r="121" spans="1:18" ht="12.95" customHeight="1" x14ac:dyDescent="0.15">
      <c r="A121" s="104"/>
      <c r="B121" s="257" t="s">
        <v>268</v>
      </c>
      <c r="C121" s="229" t="s">
        <v>101</v>
      </c>
      <c r="D121" s="179" t="s">
        <v>338</v>
      </c>
      <c r="E121" s="187"/>
      <c r="F121" s="27"/>
      <c r="G121" s="27"/>
      <c r="H121" s="27"/>
      <c r="I121" s="27"/>
      <c r="J121" s="27"/>
      <c r="K121" s="27"/>
      <c r="L121" s="27"/>
      <c r="M121" s="188">
        <v>3</v>
      </c>
      <c r="N121" s="194">
        <f t="shared" si="3"/>
        <v>3</v>
      </c>
      <c r="O121" s="156"/>
      <c r="P121" s="152">
        <f>Tabel5[[#This Row],[Totaal 
m2]]</f>
        <v>3</v>
      </c>
      <c r="Q121" s="53"/>
      <c r="R121" s="53"/>
    </row>
    <row r="122" spans="1:18" ht="12.95" customHeight="1" x14ac:dyDescent="0.15">
      <c r="A122" s="104"/>
      <c r="B122" s="257" t="s">
        <v>269</v>
      </c>
      <c r="C122" s="229" t="s">
        <v>90</v>
      </c>
      <c r="D122" s="179" t="s">
        <v>337</v>
      </c>
      <c r="E122" s="187"/>
      <c r="F122" s="27"/>
      <c r="G122" s="27"/>
      <c r="H122" s="27"/>
      <c r="I122" s="27"/>
      <c r="J122" s="27"/>
      <c r="K122" s="27">
        <v>114</v>
      </c>
      <c r="L122" s="27"/>
      <c r="M122" s="188"/>
      <c r="N122" s="194">
        <f t="shared" si="3"/>
        <v>114</v>
      </c>
      <c r="O122" s="156"/>
      <c r="P122" s="152">
        <f>Tabel5[[#This Row],[Totaal 
m2]]</f>
        <v>114</v>
      </c>
      <c r="Q122" s="53"/>
      <c r="R122" s="53"/>
    </row>
    <row r="123" spans="1:18" ht="12.95" customHeight="1" x14ac:dyDescent="0.15">
      <c r="A123" s="104"/>
      <c r="B123" s="257" t="s">
        <v>270</v>
      </c>
      <c r="C123" s="229" t="s">
        <v>380</v>
      </c>
      <c r="D123" s="179" t="s">
        <v>336</v>
      </c>
      <c r="E123" s="187"/>
      <c r="F123" s="27"/>
      <c r="G123" s="27">
        <v>63</v>
      </c>
      <c r="H123" s="27"/>
      <c r="I123" s="27"/>
      <c r="J123" s="27"/>
      <c r="K123" s="27"/>
      <c r="L123" s="27"/>
      <c r="M123" s="188"/>
      <c r="N123" s="194">
        <f t="shared" si="3"/>
        <v>63</v>
      </c>
      <c r="O123" s="156"/>
      <c r="P123" s="152">
        <f>Tabel5[[#This Row],[Totaal 
m2]]</f>
        <v>63</v>
      </c>
      <c r="Q123" s="53"/>
      <c r="R123" s="53"/>
    </row>
    <row r="124" spans="1:18" ht="12.95" customHeight="1" x14ac:dyDescent="0.15">
      <c r="A124" s="104"/>
      <c r="B124" s="257" t="s">
        <v>271</v>
      </c>
      <c r="C124" s="229" t="s">
        <v>453</v>
      </c>
      <c r="D124" s="179" t="s">
        <v>381</v>
      </c>
      <c r="E124" s="187"/>
      <c r="F124" s="27"/>
      <c r="G124" s="27">
        <v>20</v>
      </c>
      <c r="H124" s="27"/>
      <c r="I124" s="27"/>
      <c r="J124" s="27"/>
      <c r="K124" s="27"/>
      <c r="L124" s="27"/>
      <c r="M124" s="188"/>
      <c r="N124" s="194">
        <f t="shared" si="3"/>
        <v>20</v>
      </c>
      <c r="O124" s="156"/>
      <c r="P124" s="152">
        <f>Tabel5[[#This Row],[Totaal 
m2]]</f>
        <v>20</v>
      </c>
      <c r="Q124" s="53"/>
      <c r="R124" s="53"/>
    </row>
    <row r="125" spans="1:18" ht="12.95" customHeight="1" x14ac:dyDescent="0.15">
      <c r="A125" s="104"/>
      <c r="B125" s="257" t="s">
        <v>272</v>
      </c>
      <c r="C125" s="229" t="s">
        <v>472</v>
      </c>
      <c r="D125" s="179" t="s">
        <v>336</v>
      </c>
      <c r="E125" s="187"/>
      <c r="F125" s="27"/>
      <c r="G125" s="27">
        <v>63</v>
      </c>
      <c r="H125" s="27"/>
      <c r="I125" s="27"/>
      <c r="J125" s="27"/>
      <c r="K125" s="27"/>
      <c r="L125" s="27"/>
      <c r="M125" s="188"/>
      <c r="N125" s="194">
        <f t="shared" si="3"/>
        <v>63</v>
      </c>
      <c r="O125" s="156"/>
      <c r="P125" s="152">
        <f>Tabel5[[#This Row],[Totaal 
m2]]</f>
        <v>63</v>
      </c>
      <c r="Q125" s="53"/>
      <c r="R125" s="53"/>
    </row>
    <row r="126" spans="1:18" ht="12.95" customHeight="1" x14ac:dyDescent="0.15">
      <c r="A126" s="104"/>
      <c r="B126" s="257" t="s">
        <v>273</v>
      </c>
      <c r="C126" s="229" t="s">
        <v>125</v>
      </c>
      <c r="D126" s="179" t="s">
        <v>336</v>
      </c>
      <c r="E126" s="187"/>
      <c r="F126" s="27"/>
      <c r="G126" s="27">
        <v>54</v>
      </c>
      <c r="H126" s="27"/>
      <c r="I126" s="27"/>
      <c r="J126" s="27"/>
      <c r="K126" s="27"/>
      <c r="L126" s="27"/>
      <c r="M126" s="188"/>
      <c r="N126" s="194">
        <f t="shared" si="3"/>
        <v>54</v>
      </c>
      <c r="O126" s="156"/>
      <c r="P126" s="152">
        <f>Tabel5[[#This Row],[Totaal 
m2]]</f>
        <v>54</v>
      </c>
      <c r="Q126" s="53" t="s">
        <v>409</v>
      </c>
      <c r="R126" s="53"/>
    </row>
    <row r="127" spans="1:18" ht="12.95" customHeight="1" x14ac:dyDescent="0.15">
      <c r="A127" s="104"/>
      <c r="B127" s="257" t="s">
        <v>274</v>
      </c>
      <c r="C127" s="229" t="s">
        <v>383</v>
      </c>
      <c r="D127" s="179" t="s">
        <v>381</v>
      </c>
      <c r="E127" s="187">
        <v>14</v>
      </c>
      <c r="F127" s="27"/>
      <c r="G127" s="27"/>
      <c r="H127" s="27"/>
      <c r="I127" s="27"/>
      <c r="J127" s="27"/>
      <c r="K127" s="27"/>
      <c r="L127" s="27"/>
      <c r="M127" s="188"/>
      <c r="N127" s="194">
        <f t="shared" si="3"/>
        <v>14</v>
      </c>
      <c r="O127" s="157">
        <f>Tabel5[[#This Row],[Totaal 
m2]]</f>
        <v>14</v>
      </c>
      <c r="P127" s="152"/>
      <c r="Q127" s="53"/>
      <c r="R127" s="53"/>
    </row>
    <row r="128" spans="1:18" ht="12.95" customHeight="1" x14ac:dyDescent="0.15">
      <c r="A128" s="104"/>
      <c r="B128" s="257" t="s">
        <v>275</v>
      </c>
      <c r="C128" s="229" t="s">
        <v>125</v>
      </c>
      <c r="D128" s="179" t="s">
        <v>336</v>
      </c>
      <c r="E128" s="187"/>
      <c r="F128" s="27"/>
      <c r="G128" s="27">
        <v>54</v>
      </c>
      <c r="H128" s="27"/>
      <c r="I128" s="27"/>
      <c r="J128" s="27"/>
      <c r="K128" s="27"/>
      <c r="L128" s="27"/>
      <c r="M128" s="188"/>
      <c r="N128" s="194">
        <f t="shared" si="3"/>
        <v>54</v>
      </c>
      <c r="O128" s="156"/>
      <c r="P128" s="152">
        <f>Tabel5[[#This Row],[Totaal 
m2]]</f>
        <v>54</v>
      </c>
      <c r="Q128" s="53"/>
      <c r="R128" s="53"/>
    </row>
    <row r="129" spans="1:18" ht="12.95" customHeight="1" x14ac:dyDescent="0.15">
      <c r="A129" s="104"/>
      <c r="B129" s="257" t="s">
        <v>276</v>
      </c>
      <c r="C129" s="229" t="s">
        <v>142</v>
      </c>
      <c r="D129" s="179" t="s">
        <v>337</v>
      </c>
      <c r="E129" s="187"/>
      <c r="F129" s="27"/>
      <c r="G129" s="27"/>
      <c r="H129" s="27"/>
      <c r="I129" s="27"/>
      <c r="J129" s="27"/>
      <c r="K129" s="27">
        <v>8</v>
      </c>
      <c r="L129" s="27"/>
      <c r="M129" s="188"/>
      <c r="N129" s="194">
        <f t="shared" si="3"/>
        <v>8</v>
      </c>
      <c r="O129" s="156"/>
      <c r="P129" s="152">
        <f>Tabel5[[#This Row],[Totaal 
m2]]</f>
        <v>8</v>
      </c>
      <c r="Q129" s="53"/>
      <c r="R129" s="53"/>
    </row>
    <row r="130" spans="1:18" ht="12.95" customHeight="1" x14ac:dyDescent="0.15">
      <c r="A130" s="104"/>
      <c r="B130" s="257" t="s">
        <v>277</v>
      </c>
      <c r="C130" s="229" t="s">
        <v>243</v>
      </c>
      <c r="D130" s="179" t="s">
        <v>336</v>
      </c>
      <c r="E130" s="187"/>
      <c r="F130" s="27"/>
      <c r="G130" s="27">
        <v>54</v>
      </c>
      <c r="H130" s="27"/>
      <c r="I130" s="27"/>
      <c r="J130" s="27"/>
      <c r="K130" s="27"/>
      <c r="L130" s="27"/>
      <c r="M130" s="188"/>
      <c r="N130" s="194">
        <f t="shared" si="3"/>
        <v>54</v>
      </c>
      <c r="O130" s="156"/>
      <c r="P130" s="152">
        <f>Tabel5[[#This Row],[Totaal 
m2]]</f>
        <v>54</v>
      </c>
      <c r="Q130" s="53"/>
      <c r="R130" s="53"/>
    </row>
    <row r="131" spans="1:18" ht="12.95" customHeight="1" x14ac:dyDescent="0.15">
      <c r="A131" s="104"/>
      <c r="B131" s="257" t="s">
        <v>278</v>
      </c>
      <c r="C131" s="229" t="s">
        <v>125</v>
      </c>
      <c r="D131" s="179" t="s">
        <v>336</v>
      </c>
      <c r="E131" s="187"/>
      <c r="F131" s="27"/>
      <c r="G131" s="27">
        <v>54</v>
      </c>
      <c r="H131" s="27"/>
      <c r="I131" s="27"/>
      <c r="J131" s="27"/>
      <c r="K131" s="27"/>
      <c r="L131" s="27"/>
      <c r="M131" s="188"/>
      <c r="N131" s="194">
        <f t="shared" si="3"/>
        <v>54</v>
      </c>
      <c r="O131" s="156"/>
      <c r="P131" s="152">
        <f>Tabel5[[#This Row],[Totaal 
m2]]</f>
        <v>54</v>
      </c>
      <c r="Q131" s="53"/>
      <c r="R131" s="53"/>
    </row>
    <row r="132" spans="1:18" ht="12.95" customHeight="1" x14ac:dyDescent="0.15">
      <c r="A132" s="104"/>
      <c r="B132" s="257" t="s">
        <v>279</v>
      </c>
      <c r="C132" s="229" t="s">
        <v>391</v>
      </c>
      <c r="D132" s="179" t="s">
        <v>337</v>
      </c>
      <c r="E132" s="187"/>
      <c r="F132" s="27"/>
      <c r="G132" s="27"/>
      <c r="H132" s="27"/>
      <c r="I132" s="27"/>
      <c r="J132" s="27"/>
      <c r="K132" s="27">
        <v>24</v>
      </c>
      <c r="L132" s="27"/>
      <c r="M132" s="188"/>
      <c r="N132" s="194">
        <f t="shared" si="3"/>
        <v>24</v>
      </c>
      <c r="O132" s="156"/>
      <c r="P132" s="152">
        <f>Tabel5[[#This Row],[Totaal 
m2]]</f>
        <v>24</v>
      </c>
      <c r="Q132" s="53"/>
      <c r="R132" s="53"/>
    </row>
    <row r="133" spans="1:18" ht="12.95" customHeight="1" x14ac:dyDescent="0.15">
      <c r="A133" s="104"/>
      <c r="B133" s="257" t="s">
        <v>456</v>
      </c>
      <c r="C133" s="229" t="s">
        <v>498</v>
      </c>
      <c r="D133" s="179" t="s">
        <v>347</v>
      </c>
      <c r="E133" s="187">
        <v>12</v>
      </c>
      <c r="F133" s="27"/>
      <c r="G133" s="27"/>
      <c r="H133" s="27"/>
      <c r="I133" s="27"/>
      <c r="J133" s="27"/>
      <c r="K133" s="27"/>
      <c r="L133" s="27"/>
      <c r="M133" s="188"/>
      <c r="N133" s="194">
        <f t="shared" si="3"/>
        <v>12</v>
      </c>
      <c r="O133" s="156"/>
      <c r="P133" s="152">
        <f>Tabel5[[#This Row],[Totaal 
m2]]</f>
        <v>12</v>
      </c>
      <c r="Q133" s="53"/>
      <c r="R133" s="53"/>
    </row>
    <row r="134" spans="1:18" ht="12.95" customHeight="1" x14ac:dyDescent="0.15">
      <c r="A134" s="104"/>
      <c r="B134" s="257" t="s">
        <v>457</v>
      </c>
      <c r="C134" s="229" t="s">
        <v>458</v>
      </c>
      <c r="D134" s="179" t="s">
        <v>347</v>
      </c>
      <c r="E134" s="187">
        <v>23</v>
      </c>
      <c r="F134" s="27"/>
      <c r="G134" s="27"/>
      <c r="H134" s="27"/>
      <c r="I134" s="27"/>
      <c r="J134" s="27"/>
      <c r="K134" s="27"/>
      <c r="L134" s="27"/>
      <c r="M134" s="188"/>
      <c r="N134" s="194">
        <f t="shared" si="3"/>
        <v>23</v>
      </c>
      <c r="O134" s="156"/>
      <c r="P134" s="152">
        <f>Tabel5[[#This Row],[Totaal 
m2]]</f>
        <v>23</v>
      </c>
      <c r="Q134" s="53"/>
      <c r="R134" s="53"/>
    </row>
    <row r="135" spans="1:18" ht="12.95" customHeight="1" x14ac:dyDescent="0.15">
      <c r="A135" s="104"/>
      <c r="B135" s="257" t="s">
        <v>455</v>
      </c>
      <c r="C135" s="229" t="s">
        <v>389</v>
      </c>
      <c r="D135" s="179" t="s">
        <v>347</v>
      </c>
      <c r="E135" s="187">
        <v>13</v>
      </c>
      <c r="F135" s="27"/>
      <c r="G135" s="27"/>
      <c r="H135" s="27"/>
      <c r="I135" s="27"/>
      <c r="J135" s="27"/>
      <c r="K135" s="27"/>
      <c r="L135" s="27"/>
      <c r="M135" s="188"/>
      <c r="N135" s="194">
        <f t="shared" si="3"/>
        <v>13</v>
      </c>
      <c r="O135" s="156"/>
      <c r="P135" s="152">
        <f>Tabel5[[#This Row],[Totaal 
m2]]</f>
        <v>13</v>
      </c>
      <c r="Q135" s="53"/>
      <c r="R135" s="53"/>
    </row>
    <row r="136" spans="1:18" ht="12.95" customHeight="1" x14ac:dyDescent="0.15">
      <c r="A136" s="104"/>
      <c r="B136" s="257" t="s">
        <v>280</v>
      </c>
      <c r="C136" s="229" t="s">
        <v>91</v>
      </c>
      <c r="D136" s="179" t="s">
        <v>337</v>
      </c>
      <c r="E136" s="187"/>
      <c r="F136" s="27"/>
      <c r="G136" s="27"/>
      <c r="H136" s="27"/>
      <c r="I136" s="27"/>
      <c r="J136" s="27"/>
      <c r="K136" s="27"/>
      <c r="L136" s="27">
        <v>17</v>
      </c>
      <c r="M136" s="188"/>
      <c r="N136" s="194">
        <f t="shared" si="3"/>
        <v>17</v>
      </c>
      <c r="O136" s="156"/>
      <c r="P136" s="152">
        <f>Tabel5[[#This Row],[Totaal 
m2]]</f>
        <v>17</v>
      </c>
      <c r="Q136" s="53"/>
      <c r="R136" s="53"/>
    </row>
    <row r="137" spans="1:18" ht="12.95" customHeight="1" x14ac:dyDescent="0.15">
      <c r="A137" s="104"/>
      <c r="B137" s="257"/>
      <c r="C137" s="229" t="s">
        <v>292</v>
      </c>
      <c r="D137" s="179" t="s">
        <v>337</v>
      </c>
      <c r="E137" s="187"/>
      <c r="F137" s="27"/>
      <c r="G137" s="27"/>
      <c r="H137" s="27"/>
      <c r="I137" s="27"/>
      <c r="J137" s="27"/>
      <c r="K137" s="27">
        <v>8</v>
      </c>
      <c r="L137" s="27"/>
      <c r="M137" s="188"/>
      <c r="N137" s="194">
        <f t="shared" si="3"/>
        <v>8</v>
      </c>
      <c r="O137" s="156"/>
      <c r="P137" s="152">
        <f>Tabel5[[#This Row],[Totaal 
m2]]</f>
        <v>8</v>
      </c>
      <c r="Q137" s="53"/>
      <c r="R137" s="53"/>
    </row>
    <row r="138" spans="1:18" ht="12.95" customHeight="1" x14ac:dyDescent="0.15">
      <c r="A138" s="104"/>
      <c r="B138" s="257" t="s">
        <v>281</v>
      </c>
      <c r="C138" s="229" t="s">
        <v>125</v>
      </c>
      <c r="D138" s="179" t="s">
        <v>336</v>
      </c>
      <c r="E138" s="187"/>
      <c r="F138" s="27"/>
      <c r="G138" s="27">
        <v>54</v>
      </c>
      <c r="H138" s="27"/>
      <c r="I138" s="27"/>
      <c r="J138" s="27"/>
      <c r="K138" s="27"/>
      <c r="L138" s="27"/>
      <c r="M138" s="188"/>
      <c r="N138" s="194">
        <f t="shared" si="3"/>
        <v>54</v>
      </c>
      <c r="O138" s="156"/>
      <c r="P138" s="152">
        <f>Tabel5[[#This Row],[Totaal 
m2]]</f>
        <v>54</v>
      </c>
      <c r="Q138" s="53"/>
      <c r="R138" s="53"/>
    </row>
    <row r="139" spans="1:18" ht="12.95" customHeight="1" x14ac:dyDescent="0.15">
      <c r="A139" s="104"/>
      <c r="B139" s="257" t="s">
        <v>282</v>
      </c>
      <c r="C139" s="229" t="s">
        <v>401</v>
      </c>
      <c r="D139" s="179" t="s">
        <v>347</v>
      </c>
      <c r="E139" s="187">
        <v>14</v>
      </c>
      <c r="F139" s="27"/>
      <c r="G139" s="27"/>
      <c r="H139" s="27"/>
      <c r="I139" s="27"/>
      <c r="J139" s="27"/>
      <c r="K139" s="27"/>
      <c r="L139" s="27"/>
      <c r="M139" s="188"/>
      <c r="N139" s="194">
        <f t="shared" si="3"/>
        <v>14</v>
      </c>
      <c r="O139" s="156"/>
      <c r="P139" s="152">
        <f>Tabel5[[#This Row],[Totaal 
m2]]</f>
        <v>14</v>
      </c>
      <c r="Q139" s="53"/>
      <c r="R139" s="53"/>
    </row>
    <row r="140" spans="1:18" ht="12.95" customHeight="1" x14ac:dyDescent="0.15">
      <c r="A140" s="104"/>
      <c r="B140" s="257" t="s">
        <v>283</v>
      </c>
      <c r="C140" s="229" t="s">
        <v>405</v>
      </c>
      <c r="D140" s="179" t="s">
        <v>347</v>
      </c>
      <c r="E140" s="187">
        <v>14</v>
      </c>
      <c r="F140" s="27"/>
      <c r="G140" s="27"/>
      <c r="H140" s="27"/>
      <c r="I140" s="27"/>
      <c r="J140" s="27"/>
      <c r="K140" s="27"/>
      <c r="L140" s="27"/>
      <c r="M140" s="188"/>
      <c r="N140" s="194">
        <f t="shared" si="3"/>
        <v>14</v>
      </c>
      <c r="O140" s="156"/>
      <c r="P140" s="152">
        <f>Tabel5[[#This Row],[Totaal 
m2]]</f>
        <v>14</v>
      </c>
      <c r="Q140" s="53"/>
      <c r="R140" s="53"/>
    </row>
    <row r="141" spans="1:18" ht="12.95" customHeight="1" x14ac:dyDescent="0.15">
      <c r="A141" s="104"/>
      <c r="B141" s="257" t="s">
        <v>284</v>
      </c>
      <c r="C141" s="229" t="s">
        <v>125</v>
      </c>
      <c r="D141" s="179" t="s">
        <v>336</v>
      </c>
      <c r="E141" s="187"/>
      <c r="F141" s="27"/>
      <c r="G141" s="27">
        <v>54</v>
      </c>
      <c r="H141" s="27"/>
      <c r="I141" s="27"/>
      <c r="J141" s="27"/>
      <c r="K141" s="27"/>
      <c r="L141" s="27"/>
      <c r="M141" s="188"/>
      <c r="N141" s="194">
        <f t="shared" si="3"/>
        <v>54</v>
      </c>
      <c r="O141" s="156"/>
      <c r="P141" s="152">
        <f>Tabel5[[#This Row],[Totaal 
m2]]</f>
        <v>54</v>
      </c>
      <c r="Q141" s="53"/>
      <c r="R141" s="53"/>
    </row>
    <row r="142" spans="1:18" ht="12.95" customHeight="1" x14ac:dyDescent="0.15">
      <c r="A142" s="104"/>
      <c r="B142" s="257" t="s">
        <v>285</v>
      </c>
      <c r="C142" s="229" t="s">
        <v>125</v>
      </c>
      <c r="D142" s="179" t="s">
        <v>336</v>
      </c>
      <c r="E142" s="187"/>
      <c r="F142" s="27"/>
      <c r="G142" s="27">
        <v>54</v>
      </c>
      <c r="H142" s="27"/>
      <c r="I142" s="27"/>
      <c r="J142" s="27"/>
      <c r="K142" s="27"/>
      <c r="L142" s="27"/>
      <c r="M142" s="188"/>
      <c r="N142" s="194">
        <f t="shared" si="3"/>
        <v>54</v>
      </c>
      <c r="O142" s="156"/>
      <c r="P142" s="152">
        <f>Tabel5[[#This Row],[Totaal 
m2]]</f>
        <v>54</v>
      </c>
      <c r="Q142" s="53"/>
      <c r="R142" s="53"/>
    </row>
    <row r="143" spans="1:18" ht="12.95" customHeight="1" x14ac:dyDescent="0.15">
      <c r="A143" s="104"/>
      <c r="B143" s="257" t="s">
        <v>286</v>
      </c>
      <c r="C143" s="229" t="s">
        <v>379</v>
      </c>
      <c r="D143" s="179" t="s">
        <v>381</v>
      </c>
      <c r="E143" s="187"/>
      <c r="F143" s="27"/>
      <c r="G143" s="27">
        <v>17</v>
      </c>
      <c r="H143" s="27"/>
      <c r="I143" s="27"/>
      <c r="J143" s="27"/>
      <c r="K143" s="27"/>
      <c r="L143" s="27"/>
      <c r="M143" s="188"/>
      <c r="N143" s="194">
        <f t="shared" si="3"/>
        <v>17</v>
      </c>
      <c r="O143" s="156"/>
      <c r="P143" s="152">
        <f>Tabel5[[#This Row],[Totaal 
m2]]</f>
        <v>17</v>
      </c>
      <c r="Q143" s="53"/>
      <c r="R143" s="53"/>
    </row>
    <row r="144" spans="1:18" ht="12.95" customHeight="1" x14ac:dyDescent="0.15">
      <c r="A144" s="104"/>
      <c r="B144" s="257" t="s">
        <v>287</v>
      </c>
      <c r="C144" s="229" t="s">
        <v>55</v>
      </c>
      <c r="D144" s="179" t="s">
        <v>338</v>
      </c>
      <c r="E144" s="187"/>
      <c r="F144" s="27"/>
      <c r="G144" s="27"/>
      <c r="H144" s="27"/>
      <c r="I144" s="27"/>
      <c r="J144" s="27"/>
      <c r="K144" s="27"/>
      <c r="L144" s="27"/>
      <c r="M144" s="188">
        <v>14</v>
      </c>
      <c r="N144" s="194">
        <f t="shared" si="3"/>
        <v>14</v>
      </c>
      <c r="O144" s="156"/>
      <c r="P144" s="152">
        <f>Tabel5[[#This Row],[Totaal 
m2]]</f>
        <v>14</v>
      </c>
      <c r="Q144" s="53"/>
      <c r="R144" s="53"/>
    </row>
    <row r="145" spans="1:18" ht="12.95" customHeight="1" x14ac:dyDescent="0.15">
      <c r="A145" s="104"/>
      <c r="B145" s="257" t="s">
        <v>288</v>
      </c>
      <c r="C145" s="229" t="s">
        <v>59</v>
      </c>
      <c r="D145" s="179" t="s">
        <v>338</v>
      </c>
      <c r="E145" s="187"/>
      <c r="F145" s="27"/>
      <c r="G145" s="27"/>
      <c r="H145" s="27"/>
      <c r="I145" s="27"/>
      <c r="J145" s="27"/>
      <c r="K145" s="27"/>
      <c r="L145" s="27"/>
      <c r="M145" s="188">
        <v>14</v>
      </c>
      <c r="N145" s="194">
        <f t="shared" si="3"/>
        <v>14</v>
      </c>
      <c r="O145" s="156"/>
      <c r="P145" s="152">
        <f>Tabel5[[#This Row],[Totaal 
m2]]</f>
        <v>14</v>
      </c>
      <c r="Q145" s="53"/>
      <c r="R145" s="53"/>
    </row>
    <row r="146" spans="1:18" ht="12.95" customHeight="1" x14ac:dyDescent="0.15">
      <c r="A146" s="104"/>
      <c r="B146" s="257" t="s">
        <v>289</v>
      </c>
      <c r="C146" s="229" t="s">
        <v>90</v>
      </c>
      <c r="D146" s="179" t="s">
        <v>337</v>
      </c>
      <c r="E146" s="187"/>
      <c r="F146" s="27"/>
      <c r="G146" s="27"/>
      <c r="H146" s="27"/>
      <c r="I146" s="27"/>
      <c r="J146" s="27"/>
      <c r="K146" s="27">
        <v>92</v>
      </c>
      <c r="L146" s="27"/>
      <c r="M146" s="188"/>
      <c r="N146" s="194">
        <f t="shared" si="3"/>
        <v>92</v>
      </c>
      <c r="O146" s="156"/>
      <c r="P146" s="152">
        <f>Tabel5[[#This Row],[Totaal 
m2]]</f>
        <v>92</v>
      </c>
      <c r="Q146" s="53"/>
      <c r="R146" s="53"/>
    </row>
    <row r="147" spans="1:18" ht="12.95" customHeight="1" x14ac:dyDescent="0.15">
      <c r="A147" s="104"/>
      <c r="B147" s="257" t="s">
        <v>290</v>
      </c>
      <c r="C147" s="229" t="s">
        <v>125</v>
      </c>
      <c r="D147" s="179" t="s">
        <v>336</v>
      </c>
      <c r="E147" s="187"/>
      <c r="F147" s="27"/>
      <c r="G147" s="27">
        <v>54</v>
      </c>
      <c r="H147" s="27"/>
      <c r="I147" s="27"/>
      <c r="J147" s="27"/>
      <c r="K147" s="27"/>
      <c r="L147" s="27"/>
      <c r="M147" s="188"/>
      <c r="N147" s="194">
        <f t="shared" si="3"/>
        <v>54</v>
      </c>
      <c r="O147" s="156"/>
      <c r="P147" s="152">
        <f>Tabel5[[#This Row],[Totaal 
m2]]</f>
        <v>54</v>
      </c>
      <c r="Q147" s="53"/>
      <c r="R147" s="53"/>
    </row>
    <row r="148" spans="1:18" ht="12.95" customHeight="1" x14ac:dyDescent="0.15">
      <c r="A148" s="104"/>
      <c r="B148" s="257" t="s">
        <v>291</v>
      </c>
      <c r="C148" s="232" t="s">
        <v>125</v>
      </c>
      <c r="D148" s="179" t="s">
        <v>336</v>
      </c>
      <c r="E148" s="273"/>
      <c r="F148" s="65"/>
      <c r="G148" s="65">
        <v>54</v>
      </c>
      <c r="H148" s="65"/>
      <c r="I148" s="65"/>
      <c r="J148" s="65"/>
      <c r="K148" s="65"/>
      <c r="L148" s="65"/>
      <c r="M148" s="221"/>
      <c r="N148" s="201">
        <f t="shared" si="3"/>
        <v>54</v>
      </c>
      <c r="O148" s="253"/>
      <c r="P148" s="152">
        <f>Tabel5[[#This Row],[Totaal 
m2]]</f>
        <v>54</v>
      </c>
      <c r="Q148" s="53"/>
      <c r="R148" s="53"/>
    </row>
    <row r="149" spans="1:18" ht="12.95" customHeight="1" x14ac:dyDescent="0.15">
      <c r="A149" s="90"/>
      <c r="B149" s="90"/>
      <c r="C149" s="91" t="s">
        <v>356</v>
      </c>
      <c r="D149" s="101"/>
      <c r="E149" s="97">
        <f>SUM(E96:E148)</f>
        <v>107</v>
      </c>
      <c r="F149" s="97">
        <f t="shared" ref="F149:M149" si="4">SUM(F96:F148)</f>
        <v>0</v>
      </c>
      <c r="G149" s="97">
        <f t="shared" si="4"/>
        <v>1269.5</v>
      </c>
      <c r="H149" s="97">
        <f t="shared" si="4"/>
        <v>0</v>
      </c>
      <c r="I149" s="97">
        <f t="shared" si="4"/>
        <v>0</v>
      </c>
      <c r="J149" s="97">
        <f t="shared" si="4"/>
        <v>0</v>
      </c>
      <c r="K149" s="97">
        <f t="shared" si="4"/>
        <v>722</v>
      </c>
      <c r="L149" s="97">
        <f t="shared" si="4"/>
        <v>51</v>
      </c>
      <c r="M149" s="97">
        <f t="shared" si="4"/>
        <v>64</v>
      </c>
      <c r="N149" s="130">
        <f>SUM(N96:N148)</f>
        <v>2213.5</v>
      </c>
      <c r="O149" s="103">
        <f>SUM(O96:O148)</f>
        <v>22</v>
      </c>
      <c r="P149" s="103">
        <f>SUM(P96:P148)</f>
        <v>2191.5</v>
      </c>
      <c r="Q149" s="53"/>
      <c r="R149" s="53"/>
    </row>
    <row r="150" spans="1:18" ht="13.5" customHeight="1" x14ac:dyDescent="0.15">
      <c r="D150" s="57"/>
      <c r="L150" s="58"/>
      <c r="M150" s="58"/>
      <c r="N150" s="53"/>
      <c r="O150" s="53"/>
    </row>
    <row r="151" spans="1:18" ht="12.95" customHeight="1" x14ac:dyDescent="0.15">
      <c r="D151" s="57"/>
      <c r="L151" s="58"/>
      <c r="M151" s="58"/>
      <c r="N151" s="53"/>
      <c r="O151" s="53"/>
    </row>
    <row r="152" spans="1:18" ht="33.75" x14ac:dyDescent="0.15">
      <c r="A152" s="85" t="s">
        <v>3</v>
      </c>
      <c r="B152" s="86" t="s">
        <v>11</v>
      </c>
      <c r="C152" s="87" t="s">
        <v>0</v>
      </c>
      <c r="D152" s="86" t="s">
        <v>6</v>
      </c>
      <c r="E152" s="86" t="s">
        <v>1</v>
      </c>
      <c r="F152" s="86" t="s">
        <v>521</v>
      </c>
      <c r="G152" s="86" t="s">
        <v>2</v>
      </c>
      <c r="H152" s="86" t="s">
        <v>471</v>
      </c>
      <c r="I152" s="86" t="s">
        <v>93</v>
      </c>
      <c r="J152" s="86" t="s">
        <v>335</v>
      </c>
      <c r="K152" s="86" t="s">
        <v>385</v>
      </c>
      <c r="L152" s="86" t="s">
        <v>241</v>
      </c>
      <c r="M152" s="88" t="s">
        <v>386</v>
      </c>
      <c r="N152" s="86" t="s">
        <v>345</v>
      </c>
      <c r="O152" s="89" t="s">
        <v>343</v>
      </c>
      <c r="P152" s="85" t="s">
        <v>344</v>
      </c>
      <c r="Q152" s="53"/>
      <c r="R152" s="53"/>
    </row>
    <row r="153" spans="1:18" ht="12.95" customHeight="1" x14ac:dyDescent="0.15">
      <c r="A153" s="90" t="s">
        <v>9</v>
      </c>
      <c r="B153" s="257" t="s">
        <v>293</v>
      </c>
      <c r="C153" s="227" t="s">
        <v>402</v>
      </c>
      <c r="D153" s="179" t="s">
        <v>354</v>
      </c>
      <c r="E153" s="185"/>
      <c r="F153" s="25"/>
      <c r="G153" s="25"/>
      <c r="H153" s="25"/>
      <c r="I153" s="25"/>
      <c r="J153" s="25"/>
      <c r="K153" s="25">
        <v>106</v>
      </c>
      <c r="L153" s="25"/>
      <c r="M153" s="186"/>
      <c r="N153" s="194">
        <f>SUM(E153:M153)</f>
        <v>106</v>
      </c>
      <c r="O153" s="155"/>
      <c r="P153" s="152">
        <f>Tabel6[[#This Row],[Totaal 
m2]]</f>
        <v>106</v>
      </c>
      <c r="Q153" s="53"/>
      <c r="R153" s="53"/>
    </row>
    <row r="154" spans="1:18" ht="12.95" customHeight="1" x14ac:dyDescent="0.15">
      <c r="A154" s="104"/>
      <c r="B154" s="257" t="s">
        <v>295</v>
      </c>
      <c r="C154" s="229" t="s">
        <v>142</v>
      </c>
      <c r="D154" s="179" t="s">
        <v>337</v>
      </c>
      <c r="E154" s="187"/>
      <c r="F154" s="27"/>
      <c r="G154" s="27"/>
      <c r="H154" s="27"/>
      <c r="I154" s="27"/>
      <c r="J154" s="27"/>
      <c r="K154" s="27">
        <v>8</v>
      </c>
      <c r="L154" s="27"/>
      <c r="M154" s="188"/>
      <c r="N154" s="194">
        <f>SUM(E154:M154)</f>
        <v>8</v>
      </c>
      <c r="O154" s="156"/>
      <c r="P154" s="152">
        <f>Tabel6[[#This Row],[Totaal 
m2]]</f>
        <v>8</v>
      </c>
      <c r="Q154" s="53"/>
      <c r="R154" s="53"/>
    </row>
    <row r="155" spans="1:18" ht="12.95" customHeight="1" x14ac:dyDescent="0.15">
      <c r="A155" s="104"/>
      <c r="B155" s="257" t="s">
        <v>296</v>
      </c>
      <c r="C155" s="229" t="s">
        <v>90</v>
      </c>
      <c r="D155" s="179" t="s">
        <v>337</v>
      </c>
      <c r="E155" s="187"/>
      <c r="F155" s="27"/>
      <c r="G155" s="27"/>
      <c r="H155" s="27"/>
      <c r="I155" s="27"/>
      <c r="J155" s="27"/>
      <c r="K155" s="27">
        <v>254</v>
      </c>
      <c r="L155" s="27"/>
      <c r="M155" s="188"/>
      <c r="N155" s="194">
        <f t="shared" ref="N155:N183" si="5">SUM(E155:M155)</f>
        <v>254</v>
      </c>
      <c r="O155" s="156"/>
      <c r="P155" s="152">
        <f>Tabel6[[#This Row],[Totaal 
m2]]</f>
        <v>254</v>
      </c>
      <c r="Q155" s="53"/>
      <c r="R155" s="53"/>
    </row>
    <row r="156" spans="1:18" ht="12.95" customHeight="1" x14ac:dyDescent="0.15">
      <c r="A156" s="104"/>
      <c r="B156" s="257" t="s">
        <v>297</v>
      </c>
      <c r="C156" s="229" t="s">
        <v>459</v>
      </c>
      <c r="D156" s="179" t="s">
        <v>381</v>
      </c>
      <c r="E156" s="187"/>
      <c r="F156" s="27"/>
      <c r="G156" s="27"/>
      <c r="H156" s="27"/>
      <c r="I156" s="27"/>
      <c r="J156" s="27"/>
      <c r="K156" s="27"/>
      <c r="L156" s="27"/>
      <c r="M156" s="188">
        <v>2</v>
      </c>
      <c r="N156" s="194">
        <f t="shared" si="5"/>
        <v>2</v>
      </c>
      <c r="O156" s="157">
        <f>Tabel6[[#This Row],[Totaal 
m2]]</f>
        <v>2</v>
      </c>
      <c r="P156" s="152"/>
      <c r="Q156" s="53"/>
      <c r="R156" s="53"/>
    </row>
    <row r="157" spans="1:18" ht="12.95" customHeight="1" x14ac:dyDescent="0.15">
      <c r="A157" s="104"/>
      <c r="B157" s="257" t="s">
        <v>298</v>
      </c>
      <c r="C157" s="229" t="s">
        <v>460</v>
      </c>
      <c r="D157" s="179" t="s">
        <v>337</v>
      </c>
      <c r="E157" s="187"/>
      <c r="F157" s="27"/>
      <c r="G157" s="27">
        <v>5</v>
      </c>
      <c r="H157" s="27"/>
      <c r="I157" s="27"/>
      <c r="J157" s="27"/>
      <c r="K157" s="27"/>
      <c r="L157" s="27"/>
      <c r="M157" s="188"/>
      <c r="N157" s="194">
        <f t="shared" si="5"/>
        <v>5</v>
      </c>
      <c r="O157" s="157">
        <f>Tabel6[[#This Row],[Totaal 
m2]]</f>
        <v>5</v>
      </c>
      <c r="P157" s="152"/>
      <c r="Q157" s="53"/>
      <c r="R157" s="53"/>
    </row>
    <row r="158" spans="1:18" ht="12.95" customHeight="1" x14ac:dyDescent="0.15">
      <c r="A158" s="104"/>
      <c r="B158" s="257" t="s">
        <v>499</v>
      </c>
      <c r="C158" s="229" t="s">
        <v>500</v>
      </c>
      <c r="D158" s="179" t="s">
        <v>337</v>
      </c>
      <c r="E158" s="187"/>
      <c r="F158" s="27"/>
      <c r="G158" s="27">
        <v>0.5</v>
      </c>
      <c r="H158" s="27"/>
      <c r="I158" s="27"/>
      <c r="J158" s="27"/>
      <c r="K158" s="27"/>
      <c r="L158" s="27"/>
      <c r="M158" s="188"/>
      <c r="N158" s="194">
        <f t="shared" si="5"/>
        <v>0.5</v>
      </c>
      <c r="O158" s="156"/>
      <c r="P158" s="152">
        <f>Tabel6[[#This Row],[Totaal 
m2]]</f>
        <v>0.5</v>
      </c>
      <c r="Q158" s="53"/>
      <c r="R158" s="53"/>
    </row>
    <row r="159" spans="1:18" ht="12.95" customHeight="1" x14ac:dyDescent="0.15">
      <c r="A159" s="104"/>
      <c r="B159" s="257" t="s">
        <v>299</v>
      </c>
      <c r="C159" s="229" t="s">
        <v>300</v>
      </c>
      <c r="D159" s="179" t="s">
        <v>336</v>
      </c>
      <c r="E159" s="187"/>
      <c r="F159" s="27"/>
      <c r="G159" s="27">
        <v>68</v>
      </c>
      <c r="H159" s="27"/>
      <c r="I159" s="27"/>
      <c r="J159" s="27"/>
      <c r="K159" s="27"/>
      <c r="L159" s="27"/>
      <c r="M159" s="188"/>
      <c r="N159" s="194">
        <f t="shared" si="5"/>
        <v>68</v>
      </c>
      <c r="O159" s="156"/>
      <c r="P159" s="152">
        <f>Tabel6[[#This Row],[Totaal 
m2]]</f>
        <v>68</v>
      </c>
      <c r="Q159" s="53"/>
      <c r="R159" s="53"/>
    </row>
    <row r="160" spans="1:18" ht="12.95" customHeight="1" x14ac:dyDescent="0.15">
      <c r="A160" s="104"/>
      <c r="B160" s="257" t="s">
        <v>301</v>
      </c>
      <c r="C160" s="229" t="s">
        <v>90</v>
      </c>
      <c r="D160" s="179" t="s">
        <v>337</v>
      </c>
      <c r="E160" s="187"/>
      <c r="F160" s="27"/>
      <c r="G160" s="27"/>
      <c r="H160" s="27"/>
      <c r="I160" s="27"/>
      <c r="J160" s="27"/>
      <c r="K160" s="27">
        <v>130</v>
      </c>
      <c r="L160" s="27"/>
      <c r="M160" s="188"/>
      <c r="N160" s="194">
        <f t="shared" si="5"/>
        <v>130</v>
      </c>
      <c r="O160" s="156"/>
      <c r="P160" s="152">
        <f>Tabel6[[#This Row],[Totaal 
m2]]</f>
        <v>130</v>
      </c>
      <c r="Q160" s="53"/>
      <c r="R160" s="53"/>
    </row>
    <row r="161" spans="1:18" ht="12.95" customHeight="1" x14ac:dyDescent="0.15">
      <c r="A161" s="104"/>
      <c r="B161" s="257" t="s">
        <v>302</v>
      </c>
      <c r="C161" s="229" t="s">
        <v>303</v>
      </c>
      <c r="D161" s="179" t="s">
        <v>336</v>
      </c>
      <c r="E161" s="187"/>
      <c r="F161" s="27"/>
      <c r="G161" s="27">
        <v>70</v>
      </c>
      <c r="H161" s="27"/>
      <c r="I161" s="27"/>
      <c r="J161" s="27"/>
      <c r="K161" s="27"/>
      <c r="L161" s="27"/>
      <c r="M161" s="188"/>
      <c r="N161" s="194">
        <f t="shared" si="5"/>
        <v>70</v>
      </c>
      <c r="O161" s="156"/>
      <c r="P161" s="152">
        <f>Tabel6[[#This Row],[Totaal 
m2]]</f>
        <v>70</v>
      </c>
      <c r="Q161" s="53"/>
      <c r="R161" s="53"/>
    </row>
    <row r="162" spans="1:18" ht="12.95" customHeight="1" x14ac:dyDescent="0.15">
      <c r="A162" s="104"/>
      <c r="B162" s="257" t="s">
        <v>304</v>
      </c>
      <c r="C162" s="229" t="s">
        <v>305</v>
      </c>
      <c r="D162" s="179" t="s">
        <v>336</v>
      </c>
      <c r="E162" s="187"/>
      <c r="F162" s="27"/>
      <c r="G162" s="27">
        <v>70</v>
      </c>
      <c r="H162" s="27"/>
      <c r="I162" s="27"/>
      <c r="J162" s="27"/>
      <c r="K162" s="27"/>
      <c r="L162" s="27"/>
      <c r="M162" s="188"/>
      <c r="N162" s="194">
        <f t="shared" si="5"/>
        <v>70</v>
      </c>
      <c r="O162" s="156"/>
      <c r="P162" s="152">
        <f>Tabel6[[#This Row],[Totaal 
m2]]</f>
        <v>70</v>
      </c>
      <c r="Q162" s="53"/>
      <c r="R162" s="53"/>
    </row>
    <row r="163" spans="1:18" ht="12.95" customHeight="1" x14ac:dyDescent="0.15">
      <c r="A163" s="104"/>
      <c r="B163" s="257" t="s">
        <v>306</v>
      </c>
      <c r="C163" s="229" t="s">
        <v>55</v>
      </c>
      <c r="D163" s="179" t="s">
        <v>338</v>
      </c>
      <c r="E163" s="187"/>
      <c r="F163" s="27"/>
      <c r="G163" s="27"/>
      <c r="H163" s="27"/>
      <c r="I163" s="27"/>
      <c r="J163" s="27"/>
      <c r="K163" s="27"/>
      <c r="L163" s="27"/>
      <c r="M163" s="188">
        <v>11</v>
      </c>
      <c r="N163" s="194">
        <f t="shared" si="5"/>
        <v>11</v>
      </c>
      <c r="O163" s="156"/>
      <c r="P163" s="152">
        <f>Tabel6[[#This Row],[Totaal 
m2]]</f>
        <v>11</v>
      </c>
      <c r="Q163" s="53"/>
      <c r="R163" s="53"/>
    </row>
    <row r="164" spans="1:18" ht="12.95" customHeight="1" x14ac:dyDescent="0.15">
      <c r="A164" s="104"/>
      <c r="B164" s="257" t="s">
        <v>307</v>
      </c>
      <c r="C164" s="229" t="s">
        <v>308</v>
      </c>
      <c r="D164" s="179" t="s">
        <v>381</v>
      </c>
      <c r="E164" s="187"/>
      <c r="F164" s="27"/>
      <c r="G164" s="27">
        <v>11</v>
      </c>
      <c r="H164" s="27"/>
      <c r="I164" s="27"/>
      <c r="J164" s="27"/>
      <c r="K164" s="27"/>
      <c r="L164" s="27"/>
      <c r="M164" s="188"/>
      <c r="N164" s="194">
        <f t="shared" si="5"/>
        <v>11</v>
      </c>
      <c r="O164" s="156"/>
      <c r="P164" s="152">
        <f>Tabel6[[#This Row],[Totaal 
m2]]</f>
        <v>11</v>
      </c>
      <c r="Q164" s="53"/>
      <c r="R164" s="53"/>
    </row>
    <row r="165" spans="1:18" ht="12.95" customHeight="1" x14ac:dyDescent="0.15">
      <c r="A165" s="104"/>
      <c r="B165" s="257" t="s">
        <v>309</v>
      </c>
      <c r="C165" s="229" t="s">
        <v>305</v>
      </c>
      <c r="D165" s="179" t="s">
        <v>336</v>
      </c>
      <c r="E165" s="187"/>
      <c r="F165" s="27"/>
      <c r="G165" s="27">
        <v>70</v>
      </c>
      <c r="H165" s="27"/>
      <c r="I165" s="27"/>
      <c r="J165" s="27"/>
      <c r="K165" s="27"/>
      <c r="L165" s="27"/>
      <c r="M165" s="188"/>
      <c r="N165" s="194">
        <f t="shared" si="5"/>
        <v>70</v>
      </c>
      <c r="O165" s="156"/>
      <c r="P165" s="152">
        <f>Tabel6[[#This Row],[Totaal 
m2]]</f>
        <v>70</v>
      </c>
      <c r="Q165" s="53"/>
      <c r="R165" s="53"/>
    </row>
    <row r="166" spans="1:18" ht="12.95" customHeight="1" x14ac:dyDescent="0.15">
      <c r="A166" s="104"/>
      <c r="B166" s="257" t="s">
        <v>310</v>
      </c>
      <c r="C166" s="229" t="s">
        <v>403</v>
      </c>
      <c r="D166" s="179" t="s">
        <v>354</v>
      </c>
      <c r="E166" s="187"/>
      <c r="F166" s="27"/>
      <c r="G166" s="27">
        <v>36</v>
      </c>
      <c r="H166" s="27"/>
      <c r="I166" s="27"/>
      <c r="J166" s="27"/>
      <c r="K166" s="27"/>
      <c r="L166" s="27"/>
      <c r="M166" s="188"/>
      <c r="N166" s="194">
        <f t="shared" si="5"/>
        <v>36</v>
      </c>
      <c r="O166" s="156"/>
      <c r="P166" s="152">
        <f>Tabel6[[#This Row],[Totaal 
m2]]</f>
        <v>36</v>
      </c>
      <c r="Q166" s="53"/>
      <c r="R166" s="53"/>
    </row>
    <row r="167" spans="1:18" ht="12.95" customHeight="1" x14ac:dyDescent="0.15">
      <c r="A167" s="104"/>
      <c r="B167" s="257" t="s">
        <v>311</v>
      </c>
      <c r="C167" s="229" t="s">
        <v>305</v>
      </c>
      <c r="D167" s="179" t="s">
        <v>336</v>
      </c>
      <c r="E167" s="187"/>
      <c r="F167" s="27"/>
      <c r="G167" s="27">
        <v>54</v>
      </c>
      <c r="H167" s="27"/>
      <c r="I167" s="27"/>
      <c r="J167" s="27"/>
      <c r="K167" s="27"/>
      <c r="L167" s="27"/>
      <c r="M167" s="188"/>
      <c r="N167" s="194">
        <f t="shared" si="5"/>
        <v>54</v>
      </c>
      <c r="O167" s="156"/>
      <c r="P167" s="152">
        <f>Tabel6[[#This Row],[Totaal 
m2]]</f>
        <v>54</v>
      </c>
      <c r="Q167" s="53"/>
      <c r="R167" s="53"/>
    </row>
    <row r="168" spans="1:18" ht="12.95" customHeight="1" x14ac:dyDescent="0.15">
      <c r="A168" s="104"/>
      <c r="B168" s="257" t="s">
        <v>312</v>
      </c>
      <c r="C168" s="229" t="s">
        <v>142</v>
      </c>
      <c r="D168" s="179" t="s">
        <v>337</v>
      </c>
      <c r="E168" s="187"/>
      <c r="F168" s="27"/>
      <c r="G168" s="27"/>
      <c r="H168" s="27"/>
      <c r="I168" s="27"/>
      <c r="J168" s="27"/>
      <c r="K168" s="27">
        <v>9</v>
      </c>
      <c r="L168" s="27"/>
      <c r="M168" s="188"/>
      <c r="N168" s="194">
        <f t="shared" si="5"/>
        <v>9</v>
      </c>
      <c r="O168" s="156"/>
      <c r="P168" s="152">
        <f>Tabel6[[#This Row],[Totaal 
m2]]</f>
        <v>9</v>
      </c>
      <c r="Q168" s="53"/>
      <c r="R168" s="53"/>
    </row>
    <row r="169" spans="1:18" ht="12.95" customHeight="1" x14ac:dyDescent="0.15">
      <c r="A169" s="104"/>
      <c r="B169" s="257" t="s">
        <v>313</v>
      </c>
      <c r="C169" s="229" t="s">
        <v>461</v>
      </c>
      <c r="D169" s="179" t="s">
        <v>336</v>
      </c>
      <c r="E169" s="187"/>
      <c r="F169" s="27"/>
      <c r="G169" s="27">
        <v>68</v>
      </c>
      <c r="H169" s="27"/>
      <c r="I169" s="27"/>
      <c r="J169" s="27"/>
      <c r="K169" s="27"/>
      <c r="L169" s="27"/>
      <c r="M169" s="188"/>
      <c r="N169" s="194">
        <f t="shared" si="5"/>
        <v>68</v>
      </c>
      <c r="O169" s="156"/>
      <c r="P169" s="152">
        <f>Tabel6[[#This Row],[Totaal 
m2]]</f>
        <v>68</v>
      </c>
      <c r="Q169" s="53"/>
      <c r="R169" s="53"/>
    </row>
    <row r="170" spans="1:18" ht="12.95" customHeight="1" x14ac:dyDescent="0.15">
      <c r="A170" s="104"/>
      <c r="B170" s="257" t="s">
        <v>314</v>
      </c>
      <c r="C170" s="229" t="s">
        <v>403</v>
      </c>
      <c r="D170" s="179" t="s">
        <v>354</v>
      </c>
      <c r="E170" s="187"/>
      <c r="F170" s="27"/>
      <c r="G170" s="27">
        <v>40</v>
      </c>
      <c r="H170" s="27"/>
      <c r="I170" s="27"/>
      <c r="J170" s="27"/>
      <c r="K170" s="27"/>
      <c r="L170" s="27"/>
      <c r="M170" s="188"/>
      <c r="N170" s="194">
        <f t="shared" si="5"/>
        <v>40</v>
      </c>
      <c r="O170" s="156"/>
      <c r="P170" s="152">
        <f>Tabel6[[#This Row],[Totaal 
m2]]</f>
        <v>40</v>
      </c>
      <c r="Q170" s="53"/>
      <c r="R170" s="53"/>
    </row>
    <row r="171" spans="1:18" ht="12.95" customHeight="1" x14ac:dyDescent="0.15">
      <c r="A171" s="104"/>
      <c r="B171" s="257" t="s">
        <v>315</v>
      </c>
      <c r="C171" s="229" t="s">
        <v>300</v>
      </c>
      <c r="D171" s="179" t="s">
        <v>336</v>
      </c>
      <c r="E171" s="187"/>
      <c r="F171" s="27"/>
      <c r="G171" s="27">
        <v>68</v>
      </c>
      <c r="H171" s="27"/>
      <c r="I171" s="27"/>
      <c r="J171" s="27"/>
      <c r="K171" s="27"/>
      <c r="L171" s="27"/>
      <c r="M171" s="188"/>
      <c r="N171" s="194">
        <f t="shared" si="5"/>
        <v>68</v>
      </c>
      <c r="O171" s="156"/>
      <c r="P171" s="152">
        <f>Tabel6[[#This Row],[Totaal 
m2]]</f>
        <v>68</v>
      </c>
      <c r="Q171" s="53"/>
      <c r="R171" s="53"/>
    </row>
    <row r="172" spans="1:18" ht="12.95" customHeight="1" x14ac:dyDescent="0.15">
      <c r="A172" s="104"/>
      <c r="B172" s="257" t="s">
        <v>316</v>
      </c>
      <c r="C172" s="229" t="s">
        <v>59</v>
      </c>
      <c r="D172" s="179" t="s">
        <v>338</v>
      </c>
      <c r="E172" s="187"/>
      <c r="F172" s="27"/>
      <c r="G172" s="27"/>
      <c r="H172" s="27"/>
      <c r="I172" s="27"/>
      <c r="J172" s="27"/>
      <c r="K172" s="27"/>
      <c r="L172" s="27"/>
      <c r="M172" s="188">
        <v>11</v>
      </c>
      <c r="N172" s="194">
        <f t="shared" si="5"/>
        <v>11</v>
      </c>
      <c r="O172" s="156"/>
      <c r="P172" s="152">
        <f>Tabel6[[#This Row],[Totaal 
m2]]</f>
        <v>11</v>
      </c>
      <c r="Q172" s="53"/>
      <c r="R172" s="53"/>
    </row>
    <row r="173" spans="1:18" ht="12.95" customHeight="1" x14ac:dyDescent="0.15">
      <c r="A173" s="104"/>
      <c r="B173" s="257" t="s">
        <v>317</v>
      </c>
      <c r="C173" s="229" t="s">
        <v>464</v>
      </c>
      <c r="D173" s="179" t="s">
        <v>354</v>
      </c>
      <c r="E173" s="187"/>
      <c r="F173" s="27"/>
      <c r="G173" s="27">
        <v>50</v>
      </c>
      <c r="H173" s="27"/>
      <c r="I173" s="27"/>
      <c r="J173" s="27"/>
      <c r="K173" s="27"/>
      <c r="L173" s="27"/>
      <c r="M173" s="188"/>
      <c r="N173" s="194">
        <f t="shared" si="5"/>
        <v>50</v>
      </c>
      <c r="O173" s="156"/>
      <c r="P173" s="152">
        <f>Tabel6[[#This Row],[Totaal 
m2]]</f>
        <v>50</v>
      </c>
      <c r="Q173" s="53"/>
      <c r="R173" s="53"/>
    </row>
    <row r="174" spans="1:18" ht="12.95" customHeight="1" x14ac:dyDescent="0.15">
      <c r="A174" s="104"/>
      <c r="B174" s="257" t="s">
        <v>318</v>
      </c>
      <c r="C174" s="229" t="s">
        <v>300</v>
      </c>
      <c r="D174" s="179" t="s">
        <v>336</v>
      </c>
      <c r="E174" s="187"/>
      <c r="F174" s="27"/>
      <c r="G174" s="27">
        <v>68</v>
      </c>
      <c r="H174" s="27"/>
      <c r="I174" s="27"/>
      <c r="J174" s="27"/>
      <c r="K174" s="27"/>
      <c r="L174" s="27"/>
      <c r="M174" s="188"/>
      <c r="N174" s="194">
        <f t="shared" si="5"/>
        <v>68</v>
      </c>
      <c r="O174" s="156"/>
      <c r="P174" s="152">
        <f>Tabel6[[#This Row],[Totaal 
m2]]</f>
        <v>68</v>
      </c>
      <c r="Q174" s="53"/>
      <c r="R174" s="53"/>
    </row>
    <row r="175" spans="1:18" ht="12.95" customHeight="1" x14ac:dyDescent="0.15">
      <c r="A175" s="104"/>
      <c r="B175" s="257" t="s">
        <v>462</v>
      </c>
      <c r="C175" s="229" t="s">
        <v>42</v>
      </c>
      <c r="D175" s="179" t="s">
        <v>381</v>
      </c>
      <c r="E175" s="187"/>
      <c r="F175" s="27"/>
      <c r="G175" s="27">
        <v>1</v>
      </c>
      <c r="H175" s="27"/>
      <c r="I175" s="27"/>
      <c r="J175" s="27"/>
      <c r="K175" s="27"/>
      <c r="L175" s="27"/>
      <c r="M175" s="188"/>
      <c r="N175" s="194">
        <f t="shared" si="5"/>
        <v>1</v>
      </c>
      <c r="O175" s="156"/>
      <c r="P175" s="152">
        <f>Tabel6[[#This Row],[Totaal 
m2]]</f>
        <v>1</v>
      </c>
      <c r="Q175" s="53"/>
      <c r="R175" s="53"/>
    </row>
    <row r="176" spans="1:18" ht="12.95" customHeight="1" x14ac:dyDescent="0.15">
      <c r="A176" s="104"/>
      <c r="B176" s="257" t="s">
        <v>319</v>
      </c>
      <c r="C176" s="229" t="s">
        <v>300</v>
      </c>
      <c r="D176" s="179" t="s">
        <v>336</v>
      </c>
      <c r="E176" s="187"/>
      <c r="F176" s="27"/>
      <c r="G176" s="27">
        <v>54</v>
      </c>
      <c r="H176" s="27"/>
      <c r="I176" s="27"/>
      <c r="J176" s="27"/>
      <c r="K176" s="27"/>
      <c r="L176" s="27"/>
      <c r="M176" s="188"/>
      <c r="N176" s="194">
        <f t="shared" si="5"/>
        <v>54</v>
      </c>
      <c r="O176" s="156"/>
      <c r="P176" s="152">
        <f>Tabel6[[#This Row],[Totaal 
m2]]</f>
        <v>54</v>
      </c>
      <c r="Q176" s="53"/>
      <c r="R176" s="53"/>
    </row>
    <row r="177" spans="1:18" ht="12.95" customHeight="1" x14ac:dyDescent="0.15">
      <c r="A177" s="104"/>
      <c r="B177" s="257" t="s">
        <v>320</v>
      </c>
      <c r="C177" s="229" t="s">
        <v>463</v>
      </c>
      <c r="D177" s="179" t="s">
        <v>381</v>
      </c>
      <c r="E177" s="187"/>
      <c r="F177" s="27"/>
      <c r="G177" s="27">
        <v>12</v>
      </c>
      <c r="H177" s="27"/>
      <c r="I177" s="27"/>
      <c r="J177" s="27"/>
      <c r="K177" s="27"/>
      <c r="L177" s="27"/>
      <c r="M177" s="188"/>
      <c r="N177" s="194">
        <f t="shared" si="5"/>
        <v>12</v>
      </c>
      <c r="O177" s="156"/>
      <c r="P177" s="152">
        <f>Tabel6[[#This Row],[Totaal 
m2]]</f>
        <v>12</v>
      </c>
      <c r="Q177" s="53"/>
      <c r="R177" s="53"/>
    </row>
    <row r="178" spans="1:18" ht="12.95" customHeight="1" x14ac:dyDescent="0.15">
      <c r="A178" s="104"/>
      <c r="B178" s="257" t="s">
        <v>321</v>
      </c>
      <c r="C178" s="229" t="s">
        <v>142</v>
      </c>
      <c r="D178" s="179" t="s">
        <v>337</v>
      </c>
      <c r="E178" s="187"/>
      <c r="F178" s="27"/>
      <c r="G178" s="27"/>
      <c r="H178" s="27"/>
      <c r="I178" s="27"/>
      <c r="J178" s="27"/>
      <c r="K178" s="27">
        <v>8</v>
      </c>
      <c r="L178" s="27"/>
      <c r="M178" s="188"/>
      <c r="N178" s="194">
        <f t="shared" si="5"/>
        <v>8</v>
      </c>
      <c r="O178" s="156"/>
      <c r="P178" s="152">
        <f>Tabel6[[#This Row],[Totaal 
m2]]</f>
        <v>8</v>
      </c>
      <c r="Q178" s="53"/>
      <c r="R178" s="53"/>
    </row>
    <row r="179" spans="1:18" ht="12.95" customHeight="1" x14ac:dyDescent="0.15">
      <c r="A179" s="104"/>
      <c r="B179" s="257" t="s">
        <v>322</v>
      </c>
      <c r="C179" s="229" t="s">
        <v>125</v>
      </c>
      <c r="D179" s="179" t="s">
        <v>336</v>
      </c>
      <c r="E179" s="187"/>
      <c r="F179" s="27"/>
      <c r="G179" s="27">
        <v>54</v>
      </c>
      <c r="H179" s="27"/>
      <c r="I179" s="27"/>
      <c r="J179" s="27"/>
      <c r="K179" s="27"/>
      <c r="L179" s="27"/>
      <c r="M179" s="188"/>
      <c r="N179" s="194">
        <f t="shared" si="5"/>
        <v>54</v>
      </c>
      <c r="O179" s="156"/>
      <c r="P179" s="152">
        <f>Tabel6[[#This Row],[Totaal 
m2]]</f>
        <v>54</v>
      </c>
      <c r="Q179" s="53"/>
      <c r="R179" s="53"/>
    </row>
    <row r="180" spans="1:18" ht="12.95" customHeight="1" x14ac:dyDescent="0.15">
      <c r="A180" s="104"/>
      <c r="B180" s="257" t="s">
        <v>323</v>
      </c>
      <c r="C180" s="229" t="s">
        <v>501</v>
      </c>
      <c r="D180" s="179" t="s">
        <v>347</v>
      </c>
      <c r="E180" s="187">
        <v>14</v>
      </c>
      <c r="F180" s="27"/>
      <c r="G180" s="27"/>
      <c r="H180" s="27"/>
      <c r="I180" s="27"/>
      <c r="J180" s="27"/>
      <c r="K180" s="27"/>
      <c r="L180" s="27"/>
      <c r="M180" s="188"/>
      <c r="N180" s="194">
        <f t="shared" si="5"/>
        <v>14</v>
      </c>
      <c r="O180" s="156"/>
      <c r="P180" s="152">
        <f>Tabel6[[#This Row],[Totaal 
m2]]</f>
        <v>14</v>
      </c>
      <c r="Q180" s="53"/>
      <c r="R180" s="53"/>
    </row>
    <row r="181" spans="1:18" ht="12.95" customHeight="1" x14ac:dyDescent="0.15">
      <c r="A181" s="104"/>
      <c r="B181" s="257" t="s">
        <v>324</v>
      </c>
      <c r="C181" s="229" t="s">
        <v>501</v>
      </c>
      <c r="D181" s="179" t="s">
        <v>347</v>
      </c>
      <c r="E181" s="187">
        <v>14</v>
      </c>
      <c r="F181" s="27"/>
      <c r="G181" s="27"/>
      <c r="H181" s="27"/>
      <c r="I181" s="27"/>
      <c r="J181" s="27"/>
      <c r="K181" s="27"/>
      <c r="L181" s="27"/>
      <c r="M181" s="188"/>
      <c r="N181" s="194">
        <f t="shared" si="5"/>
        <v>14</v>
      </c>
      <c r="O181" s="156"/>
      <c r="P181" s="152">
        <f>Tabel6[[#This Row],[Totaal 
m2]]</f>
        <v>14</v>
      </c>
      <c r="Q181" s="53"/>
      <c r="R181" s="53"/>
    </row>
    <row r="182" spans="1:18" ht="12.95" customHeight="1" x14ac:dyDescent="0.15">
      <c r="A182" s="104"/>
      <c r="B182" s="257" t="s">
        <v>325</v>
      </c>
      <c r="C182" s="229" t="s">
        <v>125</v>
      </c>
      <c r="D182" s="179" t="s">
        <v>336</v>
      </c>
      <c r="E182" s="187"/>
      <c r="F182" s="27"/>
      <c r="G182" s="27">
        <v>54</v>
      </c>
      <c r="H182" s="27"/>
      <c r="I182" s="27"/>
      <c r="J182" s="27"/>
      <c r="K182" s="27"/>
      <c r="L182" s="27"/>
      <c r="M182" s="188"/>
      <c r="N182" s="194">
        <f t="shared" si="5"/>
        <v>54</v>
      </c>
      <c r="O182" s="156"/>
      <c r="P182" s="152">
        <f>Tabel6[[#This Row],[Totaal 
m2]]</f>
        <v>54</v>
      </c>
      <c r="Q182" s="53"/>
      <c r="R182" s="53"/>
    </row>
    <row r="183" spans="1:18" ht="12.95" customHeight="1" x14ac:dyDescent="0.15">
      <c r="A183" s="104"/>
      <c r="B183" s="257" t="s">
        <v>326</v>
      </c>
      <c r="C183" s="229" t="s">
        <v>125</v>
      </c>
      <c r="D183" s="179" t="s">
        <v>336</v>
      </c>
      <c r="E183" s="187"/>
      <c r="F183" s="27"/>
      <c r="G183" s="27">
        <v>54</v>
      </c>
      <c r="H183" s="27"/>
      <c r="I183" s="27"/>
      <c r="J183" s="27"/>
      <c r="K183" s="27"/>
      <c r="L183" s="27"/>
      <c r="M183" s="188"/>
      <c r="N183" s="194">
        <f t="shared" si="5"/>
        <v>54</v>
      </c>
      <c r="O183" s="156"/>
      <c r="P183" s="152">
        <f>Tabel6[[#This Row],[Totaal 
m2]]</f>
        <v>54</v>
      </c>
      <c r="Q183" s="53"/>
      <c r="R183" s="53"/>
    </row>
    <row r="184" spans="1:18" ht="12.95" customHeight="1" x14ac:dyDescent="0.15">
      <c r="A184" s="104"/>
      <c r="B184" s="257" t="s">
        <v>327</v>
      </c>
      <c r="C184" s="229" t="s">
        <v>328</v>
      </c>
      <c r="D184" s="179" t="s">
        <v>387</v>
      </c>
      <c r="E184" s="187"/>
      <c r="F184" s="27"/>
      <c r="G184" s="27"/>
      <c r="H184" s="27"/>
      <c r="I184" s="27"/>
      <c r="J184" s="27"/>
      <c r="K184" s="27"/>
      <c r="L184" s="27"/>
      <c r="M184" s="188"/>
      <c r="N184" s="276" t="s">
        <v>387</v>
      </c>
      <c r="O184" s="156"/>
      <c r="P184" s="152"/>
      <c r="Q184" s="53"/>
      <c r="R184" s="53"/>
    </row>
    <row r="185" spans="1:18" ht="12.95" customHeight="1" x14ac:dyDescent="0.15">
      <c r="A185" s="104"/>
      <c r="B185" s="257" t="s">
        <v>329</v>
      </c>
      <c r="C185" s="229" t="s">
        <v>55</v>
      </c>
      <c r="D185" s="179" t="s">
        <v>338</v>
      </c>
      <c r="E185" s="187"/>
      <c r="F185" s="27"/>
      <c r="G185" s="27"/>
      <c r="H185" s="27"/>
      <c r="I185" s="27"/>
      <c r="J185" s="27"/>
      <c r="K185" s="27"/>
      <c r="L185" s="27"/>
      <c r="M185" s="188">
        <v>11</v>
      </c>
      <c r="N185" s="194">
        <f>SUM(E185:M185)</f>
        <v>11</v>
      </c>
      <c r="O185" s="156"/>
      <c r="P185" s="152">
        <f>Tabel6[[#This Row],[Totaal 
m2]]</f>
        <v>11</v>
      </c>
      <c r="Q185" s="53"/>
      <c r="R185" s="53"/>
    </row>
    <row r="186" spans="1:18" ht="12.95" customHeight="1" x14ac:dyDescent="0.15">
      <c r="A186" s="104"/>
      <c r="B186" s="257" t="s">
        <v>330</v>
      </c>
      <c r="C186" s="229" t="s">
        <v>59</v>
      </c>
      <c r="D186" s="179" t="s">
        <v>338</v>
      </c>
      <c r="E186" s="187"/>
      <c r="F186" s="27"/>
      <c r="G186" s="27"/>
      <c r="H186" s="27"/>
      <c r="I186" s="27"/>
      <c r="J186" s="27"/>
      <c r="K186" s="27"/>
      <c r="L186" s="27"/>
      <c r="M186" s="188">
        <v>11</v>
      </c>
      <c r="N186" s="194">
        <f t="shared" ref="N186:N191" si="6">SUM(E186:M186)</f>
        <v>11</v>
      </c>
      <c r="O186" s="156"/>
      <c r="P186" s="152">
        <f>Tabel6[[#This Row],[Totaal 
m2]]</f>
        <v>11</v>
      </c>
      <c r="Q186" s="53"/>
      <c r="R186" s="53"/>
    </row>
    <row r="187" spans="1:18" ht="12.95" customHeight="1" x14ac:dyDescent="0.15">
      <c r="A187" s="104"/>
      <c r="B187" s="257" t="s">
        <v>331</v>
      </c>
      <c r="C187" s="229" t="s">
        <v>465</v>
      </c>
      <c r="D187" s="179" t="s">
        <v>381</v>
      </c>
      <c r="E187" s="187"/>
      <c r="F187" s="27"/>
      <c r="G187" s="27"/>
      <c r="H187" s="27"/>
      <c r="I187" s="27"/>
      <c r="J187" s="27"/>
      <c r="K187" s="27"/>
      <c r="L187" s="27"/>
      <c r="M187" s="188">
        <v>10</v>
      </c>
      <c r="N187" s="194">
        <f t="shared" si="6"/>
        <v>10</v>
      </c>
      <c r="O187" s="157">
        <f>Tabel6[[#This Row],[Totaal 
m2]]</f>
        <v>10</v>
      </c>
      <c r="P187" s="152"/>
      <c r="Q187" s="53"/>
      <c r="R187" s="53"/>
    </row>
    <row r="188" spans="1:18" ht="12.95" customHeight="1" x14ac:dyDescent="0.15">
      <c r="A188" s="104"/>
      <c r="B188" s="257" t="s">
        <v>332</v>
      </c>
      <c r="C188" s="229" t="s">
        <v>538</v>
      </c>
      <c r="D188" s="179" t="s">
        <v>347</v>
      </c>
      <c r="E188" s="187"/>
      <c r="F188" s="27"/>
      <c r="G188" s="27">
        <v>42</v>
      </c>
      <c r="H188" s="27"/>
      <c r="I188" s="27"/>
      <c r="J188" s="27"/>
      <c r="K188" s="27"/>
      <c r="L188" s="27"/>
      <c r="M188" s="188"/>
      <c r="N188" s="194">
        <f t="shared" si="6"/>
        <v>42</v>
      </c>
      <c r="O188" s="156"/>
      <c r="P188" s="152">
        <f>Tabel6[[#This Row],[Totaal 
m2]]</f>
        <v>42</v>
      </c>
      <c r="Q188" s="53"/>
      <c r="R188" s="53"/>
    </row>
    <row r="189" spans="1:18" ht="12.95" customHeight="1" x14ac:dyDescent="0.15">
      <c r="A189" s="104"/>
      <c r="B189" s="257" t="s">
        <v>333</v>
      </c>
      <c r="C189" s="229" t="s">
        <v>466</v>
      </c>
      <c r="D189" s="179" t="s">
        <v>354</v>
      </c>
      <c r="E189" s="187"/>
      <c r="F189" s="27"/>
      <c r="G189" s="27">
        <v>15</v>
      </c>
      <c r="H189" s="27"/>
      <c r="I189" s="27"/>
      <c r="J189" s="27"/>
      <c r="K189" s="27"/>
      <c r="L189" s="27"/>
      <c r="M189" s="188"/>
      <c r="N189" s="194">
        <f t="shared" si="6"/>
        <v>15</v>
      </c>
      <c r="O189" s="156"/>
      <c r="P189" s="152">
        <f>Tabel6[[#This Row],[Totaal 
m2]]</f>
        <v>15</v>
      </c>
      <c r="Q189" s="53"/>
      <c r="R189" s="53"/>
    </row>
    <row r="190" spans="1:18" ht="12.95" customHeight="1" x14ac:dyDescent="0.15">
      <c r="A190" s="104"/>
      <c r="B190" s="257" t="s">
        <v>334</v>
      </c>
      <c r="C190" s="229" t="s">
        <v>294</v>
      </c>
      <c r="D190" s="179" t="s">
        <v>336</v>
      </c>
      <c r="E190" s="187"/>
      <c r="F190" s="27"/>
      <c r="G190" s="27">
        <v>70</v>
      </c>
      <c r="H190" s="27"/>
      <c r="I190" s="27"/>
      <c r="J190" s="27"/>
      <c r="K190" s="27"/>
      <c r="L190" s="27"/>
      <c r="M190" s="188"/>
      <c r="N190" s="194">
        <f t="shared" si="6"/>
        <v>70</v>
      </c>
      <c r="O190" s="156"/>
      <c r="P190" s="152">
        <f>Tabel6[[#This Row],[Totaal 
m2]]</f>
        <v>70</v>
      </c>
      <c r="Q190" s="53"/>
      <c r="R190" s="53"/>
    </row>
    <row r="191" spans="1:18" ht="12.95" customHeight="1" x14ac:dyDescent="0.15">
      <c r="A191" s="104"/>
      <c r="B191" s="257" t="s">
        <v>467</v>
      </c>
      <c r="C191" s="232" t="s">
        <v>42</v>
      </c>
      <c r="D191" s="179" t="s">
        <v>381</v>
      </c>
      <c r="E191" s="273"/>
      <c r="F191" s="65"/>
      <c r="G191" s="65">
        <v>16</v>
      </c>
      <c r="H191" s="65"/>
      <c r="I191" s="65"/>
      <c r="J191" s="65"/>
      <c r="K191" s="65"/>
      <c r="L191" s="65"/>
      <c r="M191" s="221"/>
      <c r="N191" s="194">
        <f t="shared" si="6"/>
        <v>16</v>
      </c>
      <c r="O191" s="253"/>
      <c r="P191" s="152">
        <f>Tabel6[[#This Row],[Totaal 
m2]]</f>
        <v>16</v>
      </c>
      <c r="Q191" s="53"/>
      <c r="R191" s="53"/>
    </row>
    <row r="192" spans="1:18" ht="12.95" customHeight="1" x14ac:dyDescent="0.15">
      <c r="A192" s="90"/>
      <c r="B192" s="90"/>
      <c r="C192" s="91" t="s">
        <v>356</v>
      </c>
      <c r="D192" s="101"/>
      <c r="E192" s="97">
        <f>SUM(E153:E191)</f>
        <v>28</v>
      </c>
      <c r="F192" s="97">
        <f t="shared" ref="F192:M192" si="7">SUM(F153:F191)</f>
        <v>0</v>
      </c>
      <c r="G192" s="97">
        <f t="shared" si="7"/>
        <v>1050.5</v>
      </c>
      <c r="H192" s="97">
        <f t="shared" si="7"/>
        <v>0</v>
      </c>
      <c r="I192" s="97">
        <f t="shared" si="7"/>
        <v>0</v>
      </c>
      <c r="J192" s="97">
        <f t="shared" si="7"/>
        <v>0</v>
      </c>
      <c r="K192" s="97">
        <f t="shared" si="7"/>
        <v>515</v>
      </c>
      <c r="L192" s="97">
        <f t="shared" si="7"/>
        <v>0</v>
      </c>
      <c r="M192" s="97">
        <f t="shared" si="7"/>
        <v>56</v>
      </c>
      <c r="N192" s="97">
        <f t="shared" ref="N192" si="8">SUM(N153:N191)</f>
        <v>1649.5</v>
      </c>
      <c r="O192" s="103">
        <f>SUM(O153:O191)</f>
        <v>17</v>
      </c>
      <c r="P192" s="103">
        <f>SUM(P153:P191)</f>
        <v>1632.5</v>
      </c>
    </row>
    <row r="195" spans="11:13" ht="12.95" customHeight="1" x14ac:dyDescent="0.15">
      <c r="K195" s="58"/>
      <c r="L195" s="58"/>
      <c r="M195" s="58"/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 alignWithMargins="0">
    <oddHeader>&amp;L&amp;"Verdana,Standaard"&amp;8Gebouw B
Vondellaan 4, Veenendaal&amp;R&amp;P</oddHeader>
    <oddFooter>&amp;L&amp;"Verdana,Standaard"&amp;8Ichthus College Veenendaal&amp;R&amp;"verd,Standaard"&amp;8Oppervlakte inventarisatie</oddFooter>
  </headerFooter>
  <rowBreaks count="3" manualBreakCount="3">
    <brk id="21" max="16383" man="1"/>
    <brk id="88" max="16383" man="1"/>
    <brk id="149" max="16383" man="1"/>
  </rowBreaks>
  <tableParts count="3">
    <tablePart r:id="rId2"/>
    <tablePart r:id="rId3"/>
    <tablePart r:id="rId4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47"/>
  <sheetViews>
    <sheetView showGridLines="0" topLeftCell="A22" zoomScale="115" zoomScaleNormal="115" zoomScaleSheetLayoutView="100" zoomScalePageLayoutView="80" workbookViewId="0">
      <selection activeCell="D35" sqref="D35"/>
    </sheetView>
  </sheetViews>
  <sheetFormatPr defaultColWidth="9.140625" defaultRowHeight="12.95" customHeight="1" x14ac:dyDescent="0.15"/>
  <cols>
    <col min="1" max="1" width="13.28515625" style="1" customWidth="1"/>
    <col min="2" max="2" width="9" style="1" bestFit="1" customWidth="1"/>
    <col min="3" max="3" width="26.85546875" style="2" bestFit="1" customWidth="1"/>
    <col min="4" max="4" width="20.140625" style="1" bestFit="1" customWidth="1"/>
    <col min="5" max="5" width="11.28515625" style="1" bestFit="1" customWidth="1"/>
    <col min="6" max="6" width="12.28515625" style="1" bestFit="1" customWidth="1"/>
    <col min="7" max="7" width="11.5703125" style="1" bestFit="1" customWidth="1"/>
    <col min="8" max="8" width="9.7109375" style="1" bestFit="1" customWidth="1"/>
    <col min="9" max="9" width="9.85546875" style="1" bestFit="1" customWidth="1"/>
    <col min="10" max="10" width="10.140625" style="1" bestFit="1" customWidth="1"/>
    <col min="11" max="11" width="8.28515625" style="1" customWidth="1"/>
    <col min="12" max="12" width="8.42578125" style="1" customWidth="1"/>
    <col min="13" max="13" width="10.28515625" style="1" customWidth="1"/>
    <col min="14" max="14" width="9.140625" style="1"/>
    <col min="15" max="15" width="13.140625" style="19" bestFit="1" customWidth="1"/>
    <col min="16" max="16" width="11" style="1" customWidth="1"/>
    <col min="17" max="17" width="11.42578125" style="1" customWidth="1"/>
    <col min="18" max="16384" width="9.140625" style="1"/>
  </cols>
  <sheetData>
    <row r="1" spans="1:14" ht="12.95" customHeight="1" x14ac:dyDescent="0.15">
      <c r="A1" s="31"/>
      <c r="B1" s="31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12.95" customHeight="1" thickBot="1" x14ac:dyDescent="0.2">
      <c r="A2" s="31"/>
      <c r="B2" s="31"/>
      <c r="C2" s="30"/>
      <c r="D2" s="31"/>
      <c r="E2" s="31"/>
      <c r="F2" s="31"/>
      <c r="G2" s="31"/>
      <c r="H2" s="31"/>
      <c r="I2" s="32"/>
      <c r="J2" s="32"/>
      <c r="K2" s="31"/>
      <c r="L2" s="31"/>
      <c r="M2" s="31"/>
      <c r="N2" s="31"/>
    </row>
    <row r="3" spans="1:14" ht="12.95" customHeight="1" x14ac:dyDescent="0.15">
      <c r="A3" s="31"/>
      <c r="B3" s="31"/>
      <c r="C3" s="33" t="s">
        <v>4</v>
      </c>
      <c r="D3" s="31"/>
      <c r="E3" s="30"/>
      <c r="F3" s="31"/>
      <c r="G3" s="31"/>
      <c r="H3" s="31"/>
      <c r="I3" s="68"/>
      <c r="J3" s="34"/>
      <c r="K3" s="31"/>
      <c r="L3" s="31"/>
      <c r="M3" s="31"/>
      <c r="N3" s="31"/>
    </row>
    <row r="4" spans="1:14" ht="12.95" customHeight="1" x14ac:dyDescent="0.15">
      <c r="A4" s="31"/>
      <c r="B4" s="31"/>
      <c r="C4" s="35"/>
      <c r="D4" s="31"/>
      <c r="E4" s="30"/>
      <c r="F4" s="31"/>
      <c r="G4" s="31"/>
      <c r="H4" s="31"/>
      <c r="I4" s="68"/>
      <c r="J4" s="34"/>
      <c r="K4" s="31"/>
      <c r="L4" s="31"/>
      <c r="M4" s="31"/>
      <c r="N4" s="31"/>
    </row>
    <row r="5" spans="1:14" ht="12.95" customHeight="1" x14ac:dyDescent="0.15">
      <c r="A5" s="31"/>
      <c r="B5" s="31"/>
      <c r="C5" s="35" t="s">
        <v>7</v>
      </c>
      <c r="D5" s="31"/>
      <c r="E5" s="30"/>
      <c r="F5" s="31"/>
      <c r="G5" s="31"/>
      <c r="H5" s="31"/>
      <c r="I5" s="68"/>
      <c r="J5" s="34"/>
      <c r="K5" s="31"/>
      <c r="L5" s="31"/>
      <c r="M5" s="31"/>
      <c r="N5" s="31"/>
    </row>
    <row r="6" spans="1:14" ht="12.95" customHeight="1" x14ac:dyDescent="0.15">
      <c r="A6" s="31"/>
      <c r="B6" s="31"/>
      <c r="C6" s="35"/>
      <c r="D6" s="31"/>
      <c r="E6" s="30"/>
      <c r="F6" s="31"/>
      <c r="G6" s="31"/>
      <c r="H6" s="31"/>
      <c r="I6" s="68"/>
      <c r="J6" s="34"/>
      <c r="K6" s="31"/>
      <c r="L6" s="31"/>
      <c r="M6" s="31"/>
      <c r="N6" s="31"/>
    </row>
    <row r="7" spans="1:14" ht="12.95" customHeight="1" x14ac:dyDescent="0.15">
      <c r="A7" s="31"/>
      <c r="B7" s="31"/>
      <c r="C7" s="35"/>
      <c r="D7" s="31"/>
      <c r="E7" s="30"/>
      <c r="F7" s="31"/>
      <c r="G7" s="31"/>
      <c r="H7" s="31"/>
      <c r="I7" s="68"/>
      <c r="J7" s="34"/>
      <c r="K7" s="31"/>
      <c r="L7" s="31"/>
      <c r="M7" s="31"/>
      <c r="N7" s="31"/>
    </row>
    <row r="8" spans="1:14" ht="12.95" customHeight="1" x14ac:dyDescent="0.2">
      <c r="A8" s="31"/>
      <c r="B8" s="31"/>
      <c r="C8" s="36" t="s">
        <v>5</v>
      </c>
      <c r="D8" s="31"/>
      <c r="E8" s="30"/>
      <c r="F8" s="31"/>
      <c r="G8" s="31"/>
      <c r="H8" s="31"/>
      <c r="I8" s="68"/>
      <c r="J8" s="34"/>
      <c r="K8" s="31"/>
      <c r="L8" s="31"/>
      <c r="M8" s="31"/>
      <c r="N8" s="31"/>
    </row>
    <row r="9" spans="1:14" ht="12.95" customHeight="1" x14ac:dyDescent="0.15">
      <c r="A9" s="31"/>
      <c r="B9" s="31"/>
      <c r="C9" s="35"/>
      <c r="D9" s="31"/>
      <c r="E9" s="30"/>
      <c r="F9" s="31"/>
      <c r="G9" s="31"/>
      <c r="H9" s="31"/>
      <c r="I9" s="68"/>
      <c r="J9" s="34"/>
      <c r="K9" s="31"/>
      <c r="L9" s="31"/>
      <c r="M9" s="31"/>
      <c r="N9" s="31"/>
    </row>
    <row r="10" spans="1:14" ht="12.95" customHeight="1" x14ac:dyDescent="0.15">
      <c r="A10" s="31"/>
      <c r="B10" s="31"/>
      <c r="C10" s="37"/>
      <c r="D10" s="31"/>
      <c r="E10" s="30"/>
      <c r="F10" s="31"/>
      <c r="G10" s="31"/>
      <c r="H10" s="31"/>
      <c r="I10" s="68"/>
      <c r="J10" s="34"/>
      <c r="K10" s="31"/>
      <c r="L10" s="31"/>
      <c r="M10" s="31"/>
      <c r="N10" s="31"/>
    </row>
    <row r="11" spans="1:14" ht="12.95" customHeight="1" thickBot="1" x14ac:dyDescent="0.2">
      <c r="A11" s="31"/>
      <c r="B11" s="31"/>
      <c r="C11" s="38"/>
      <c r="D11" s="31"/>
      <c r="E11" s="30"/>
      <c r="F11" s="31"/>
      <c r="G11" s="31"/>
      <c r="H11" s="31"/>
      <c r="I11" s="31"/>
      <c r="J11" s="31"/>
      <c r="K11" s="31"/>
      <c r="L11" s="31"/>
      <c r="M11" s="31"/>
      <c r="N11" s="31"/>
    </row>
    <row r="12" spans="1:14" ht="12.95" customHeight="1" thickBot="1" x14ac:dyDescent="0.2">
      <c r="A12" s="31"/>
      <c r="B12" s="31"/>
      <c r="C12" s="69"/>
      <c r="D12" s="31"/>
      <c r="E12" s="30"/>
      <c r="F12" s="31"/>
      <c r="G12" s="31"/>
      <c r="H12" s="31"/>
      <c r="I12" s="31"/>
      <c r="J12" s="31"/>
      <c r="K12" s="31"/>
      <c r="L12" s="31"/>
      <c r="M12" s="31"/>
      <c r="N12" s="31"/>
    </row>
    <row r="13" spans="1:14" ht="12.95" customHeight="1" x14ac:dyDescent="0.15">
      <c r="A13" s="31"/>
      <c r="B13" s="31"/>
      <c r="C13" s="39" t="s">
        <v>339</v>
      </c>
      <c r="D13" s="40"/>
      <c r="E13" s="30"/>
      <c r="F13" s="31"/>
      <c r="G13" s="31"/>
      <c r="H13" s="31"/>
      <c r="I13" s="31"/>
      <c r="J13" s="31"/>
      <c r="K13" s="31"/>
      <c r="L13" s="31"/>
      <c r="M13" s="31"/>
      <c r="N13" s="31"/>
    </row>
    <row r="14" spans="1:14" ht="12.95" customHeight="1" x14ac:dyDescent="0.15">
      <c r="A14" s="31"/>
      <c r="B14" s="31"/>
      <c r="C14" s="41" t="s">
        <v>340</v>
      </c>
      <c r="D14" s="42"/>
      <c r="E14" s="30"/>
      <c r="F14" s="31"/>
      <c r="G14" s="31"/>
      <c r="H14" s="31"/>
      <c r="I14" s="31"/>
      <c r="J14" s="31"/>
      <c r="K14" s="31"/>
      <c r="L14" s="31"/>
      <c r="M14" s="31"/>
      <c r="N14" s="31"/>
    </row>
    <row r="15" spans="1:14" ht="12.95" customHeight="1" x14ac:dyDescent="0.15">
      <c r="A15" s="31"/>
      <c r="B15" s="31"/>
      <c r="C15" s="43" t="s">
        <v>341</v>
      </c>
      <c r="D15" s="44" t="s">
        <v>343</v>
      </c>
      <c r="E15" s="30"/>
      <c r="F15" s="31"/>
      <c r="G15" s="31"/>
      <c r="H15" s="31"/>
      <c r="I15" s="31"/>
      <c r="J15" s="31"/>
      <c r="K15" s="31"/>
      <c r="L15" s="31"/>
      <c r="M15" s="31"/>
      <c r="N15" s="31"/>
    </row>
    <row r="16" spans="1:14" ht="12.95" customHeight="1" thickBot="1" x14ac:dyDescent="0.2">
      <c r="A16" s="31"/>
      <c r="B16" s="31"/>
      <c r="C16" s="45" t="s">
        <v>342</v>
      </c>
      <c r="D16" s="46" t="s">
        <v>344</v>
      </c>
      <c r="E16" s="30"/>
      <c r="F16" s="31"/>
      <c r="G16" s="31"/>
      <c r="H16" s="31"/>
      <c r="I16" s="31"/>
      <c r="J16" s="31"/>
      <c r="K16" s="31"/>
      <c r="L16" s="31"/>
      <c r="M16" s="31"/>
      <c r="N16" s="31"/>
    </row>
    <row r="17" spans="1:18" ht="12.95" customHeight="1" x14ac:dyDescent="0.15">
      <c r="A17" s="31"/>
      <c r="B17" s="31"/>
      <c r="C17" s="69"/>
      <c r="D17" s="31"/>
      <c r="E17" s="30"/>
      <c r="F17" s="31"/>
      <c r="G17" s="31"/>
      <c r="H17" s="31"/>
      <c r="I17" s="31"/>
      <c r="J17" s="31"/>
      <c r="K17" s="31"/>
      <c r="L17" s="31"/>
      <c r="M17" s="31"/>
      <c r="N17" s="31"/>
    </row>
    <row r="18" spans="1:18" ht="12.95" customHeight="1" x14ac:dyDescent="0.15">
      <c r="A18" s="31"/>
      <c r="B18" s="31"/>
      <c r="C18" s="69"/>
      <c r="D18" s="31"/>
      <c r="E18" s="30"/>
      <c r="F18" s="31"/>
      <c r="G18" s="31"/>
      <c r="H18" s="31"/>
      <c r="I18" s="31"/>
      <c r="J18" s="31"/>
      <c r="K18" s="31"/>
      <c r="L18" s="31"/>
      <c r="M18" s="31"/>
      <c r="N18" s="31"/>
    </row>
    <row r="19" spans="1:18" ht="12.95" customHeight="1" x14ac:dyDescent="0.15">
      <c r="A19" s="31"/>
      <c r="B19" s="31"/>
      <c r="C19" s="69"/>
      <c r="D19" s="31"/>
      <c r="E19" s="30"/>
      <c r="F19" s="31"/>
      <c r="G19" s="31"/>
      <c r="H19" s="31"/>
      <c r="I19" s="31"/>
      <c r="J19" s="31"/>
      <c r="K19" s="31"/>
      <c r="L19" s="31"/>
      <c r="M19" s="31"/>
      <c r="N19" s="31"/>
    </row>
    <row r="20" spans="1:18" ht="12.95" customHeight="1" x14ac:dyDescent="0.15">
      <c r="A20" s="31"/>
      <c r="B20" s="31"/>
      <c r="C20" s="69"/>
      <c r="D20" s="31"/>
      <c r="E20" s="30"/>
      <c r="F20" s="31"/>
      <c r="G20" s="31"/>
      <c r="H20" s="31"/>
      <c r="I20" s="31"/>
      <c r="J20" s="31"/>
      <c r="K20" s="31"/>
      <c r="L20" s="31"/>
      <c r="M20" s="31"/>
      <c r="N20" s="31"/>
    </row>
    <row r="21" spans="1:18" ht="12.95" customHeight="1" x14ac:dyDescent="0.15">
      <c r="A21" s="31"/>
      <c r="B21" s="31"/>
      <c r="C21" s="69"/>
      <c r="D21" s="31"/>
      <c r="E21" s="30"/>
      <c r="F21" s="31"/>
      <c r="G21" s="31"/>
      <c r="H21" s="31"/>
      <c r="I21" s="31"/>
      <c r="J21" s="31"/>
      <c r="K21" s="31"/>
      <c r="L21" s="31"/>
      <c r="M21" s="31"/>
      <c r="N21" s="31"/>
    </row>
    <row r="22" spans="1:18" ht="12.95" customHeight="1" x14ac:dyDescent="0.15">
      <c r="A22" s="31"/>
      <c r="B22" s="31"/>
      <c r="C22" s="69"/>
      <c r="D22" s="31"/>
      <c r="E22" s="30"/>
      <c r="F22" s="31"/>
      <c r="G22" s="31"/>
      <c r="H22" s="59"/>
      <c r="I22" s="31"/>
      <c r="J22" s="31"/>
      <c r="K22" s="31"/>
      <c r="L22" s="31"/>
      <c r="M22" s="31"/>
      <c r="N22" s="31"/>
    </row>
    <row r="23" spans="1:18" ht="12.95" customHeight="1" x14ac:dyDescent="0.15">
      <c r="A23" s="31"/>
      <c r="B23" s="31"/>
      <c r="C23" s="30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8" s="3" customFormat="1" ht="22.5" x14ac:dyDescent="0.25">
      <c r="A24" s="85" t="s">
        <v>3</v>
      </c>
      <c r="B24" s="86" t="s">
        <v>11</v>
      </c>
      <c r="C24" s="87" t="s">
        <v>0</v>
      </c>
      <c r="D24" s="86" t="s">
        <v>6</v>
      </c>
      <c r="E24" s="86" t="s">
        <v>1</v>
      </c>
      <c r="F24" s="86" t="s">
        <v>521</v>
      </c>
      <c r="G24" s="86" t="s">
        <v>2</v>
      </c>
      <c r="H24" s="86" t="s">
        <v>471</v>
      </c>
      <c r="I24" s="86" t="s">
        <v>93</v>
      </c>
      <c r="J24" s="86" t="s">
        <v>335</v>
      </c>
      <c r="K24" s="88" t="s">
        <v>385</v>
      </c>
      <c r="L24" s="88" t="s">
        <v>241</v>
      </c>
      <c r="M24" s="88" t="s">
        <v>539</v>
      </c>
      <c r="N24" s="86" t="s">
        <v>345</v>
      </c>
      <c r="O24" s="89" t="s">
        <v>523</v>
      </c>
      <c r="P24" s="85" t="s">
        <v>342</v>
      </c>
      <c r="Q24" s="47"/>
      <c r="R24" s="20"/>
    </row>
    <row r="25" spans="1:18" ht="12.95" customHeight="1" x14ac:dyDescent="0.15">
      <c r="A25" s="105"/>
      <c r="B25" s="23"/>
      <c r="C25" s="24"/>
      <c r="D25" s="60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 t="s">
        <v>343</v>
      </c>
      <c r="P25" s="61" t="s">
        <v>344</v>
      </c>
      <c r="Q25" s="31"/>
      <c r="R25" s="19"/>
    </row>
    <row r="26" spans="1:18" ht="12.95" customHeight="1" x14ac:dyDescent="0.15">
      <c r="A26" s="118" t="s">
        <v>8</v>
      </c>
      <c r="B26" s="127" t="s">
        <v>358</v>
      </c>
      <c r="C26" s="128" t="s">
        <v>374</v>
      </c>
      <c r="D26" s="129" t="s">
        <v>337</v>
      </c>
      <c r="E26" s="126"/>
      <c r="F26" s="126"/>
      <c r="G26" s="126">
        <v>50</v>
      </c>
      <c r="H26" s="126"/>
      <c r="I26" s="126"/>
      <c r="J26" s="126"/>
      <c r="K26" s="126"/>
      <c r="L26" s="126"/>
      <c r="M26" s="126"/>
      <c r="N26" s="126">
        <f t="shared" ref="N26:N46" si="0">SUM(E26:M26)</f>
        <v>50</v>
      </c>
      <c r="O26" s="122"/>
      <c r="P26" s="122">
        <f>Tabel8[[#This Row],[Totaal 
m2]]</f>
        <v>50</v>
      </c>
      <c r="Q26" s="57"/>
      <c r="R26" s="19"/>
    </row>
    <row r="27" spans="1:18" ht="12.95" customHeight="1" x14ac:dyDescent="0.15">
      <c r="A27" s="120"/>
      <c r="B27" s="119" t="s">
        <v>365</v>
      </c>
      <c r="C27" s="119" t="s">
        <v>418</v>
      </c>
      <c r="D27" s="123" t="s">
        <v>381</v>
      </c>
      <c r="E27" s="124"/>
      <c r="F27" s="124"/>
      <c r="G27" s="124"/>
      <c r="H27" s="124"/>
      <c r="I27" s="124"/>
      <c r="J27" s="124"/>
      <c r="K27" s="124"/>
      <c r="L27" s="124"/>
      <c r="M27" s="124">
        <v>1.6</v>
      </c>
      <c r="N27" s="54">
        <f t="shared" si="0"/>
        <v>1.6</v>
      </c>
      <c r="O27" s="124">
        <f>Tabel8[[#This Row],[Totaal 
m2]]</f>
        <v>1.6</v>
      </c>
      <c r="P27" s="124"/>
      <c r="Q27" s="57"/>
      <c r="R27" s="19"/>
    </row>
    <row r="28" spans="1:18" ht="12.95" customHeight="1" x14ac:dyDescent="0.15">
      <c r="A28" s="120"/>
      <c r="B28" s="119" t="s">
        <v>359</v>
      </c>
      <c r="C28" s="119" t="s">
        <v>221</v>
      </c>
      <c r="D28" s="123" t="s">
        <v>347</v>
      </c>
      <c r="E28" s="124"/>
      <c r="F28" s="124">
        <v>12</v>
      </c>
      <c r="G28" s="124"/>
      <c r="H28" s="124"/>
      <c r="I28" s="124"/>
      <c r="J28" s="124"/>
      <c r="K28" s="124"/>
      <c r="L28" s="124"/>
      <c r="M28" s="124"/>
      <c r="N28" s="124">
        <f t="shared" si="0"/>
        <v>12</v>
      </c>
      <c r="O28" s="124"/>
      <c r="P28" s="124">
        <f>Tabel8[[#This Row],[Totaal 
m2]]</f>
        <v>12</v>
      </c>
      <c r="Q28" s="57"/>
      <c r="R28" s="19"/>
    </row>
    <row r="29" spans="1:18" ht="12.95" customHeight="1" x14ac:dyDescent="0.15">
      <c r="A29" s="120"/>
      <c r="B29" s="119" t="s">
        <v>360</v>
      </c>
      <c r="C29" s="119" t="s">
        <v>374</v>
      </c>
      <c r="D29" s="123" t="s">
        <v>337</v>
      </c>
      <c r="E29" s="124"/>
      <c r="F29" s="124">
        <v>40</v>
      </c>
      <c r="G29" s="124"/>
      <c r="H29" s="124"/>
      <c r="I29" s="124"/>
      <c r="J29" s="124"/>
      <c r="K29" s="124"/>
      <c r="L29" s="124"/>
      <c r="M29" s="124"/>
      <c r="N29" s="124">
        <f t="shared" si="0"/>
        <v>40</v>
      </c>
      <c r="O29" s="124"/>
      <c r="P29" s="124">
        <f>Tabel8[[#This Row],[Totaal 
m2]]</f>
        <v>40</v>
      </c>
      <c r="Q29" s="57"/>
      <c r="R29" s="19"/>
    </row>
    <row r="30" spans="1:18" ht="12.95" customHeight="1" x14ac:dyDescent="0.15">
      <c r="A30" s="120"/>
      <c r="B30" s="119" t="s">
        <v>514</v>
      </c>
      <c r="C30" s="119" t="s">
        <v>392</v>
      </c>
      <c r="D30" s="123" t="s">
        <v>347</v>
      </c>
      <c r="E30" s="124"/>
      <c r="F30" s="124">
        <v>14</v>
      </c>
      <c r="G30" s="124"/>
      <c r="H30" s="124"/>
      <c r="I30" s="124"/>
      <c r="J30" s="124"/>
      <c r="K30" s="124"/>
      <c r="L30" s="124"/>
      <c r="M30" s="124"/>
      <c r="N30" s="124">
        <f t="shared" si="0"/>
        <v>14</v>
      </c>
      <c r="O30" s="124"/>
      <c r="P30" s="124">
        <f>Tabel8[[#This Row],[Totaal 
m2]]</f>
        <v>14</v>
      </c>
      <c r="Q30" s="57"/>
      <c r="R30" s="19"/>
    </row>
    <row r="31" spans="1:18" ht="12.95" customHeight="1" x14ac:dyDescent="0.15">
      <c r="A31" s="120"/>
      <c r="B31" s="119" t="s">
        <v>513</v>
      </c>
      <c r="C31" s="119" t="s">
        <v>512</v>
      </c>
      <c r="D31" s="123" t="s">
        <v>347</v>
      </c>
      <c r="E31" s="124"/>
      <c r="F31" s="124">
        <v>13</v>
      </c>
      <c r="G31" s="124"/>
      <c r="H31" s="124"/>
      <c r="I31" s="124"/>
      <c r="J31" s="124"/>
      <c r="K31" s="124"/>
      <c r="L31" s="124"/>
      <c r="M31" s="124"/>
      <c r="N31" s="124">
        <f t="shared" si="0"/>
        <v>13</v>
      </c>
      <c r="O31" s="124"/>
      <c r="P31" s="124">
        <f>Tabel8[[#This Row],[Totaal 
m2]]</f>
        <v>13</v>
      </c>
      <c r="Q31" s="57"/>
      <c r="R31" s="19"/>
    </row>
    <row r="32" spans="1:18" ht="12.95" customHeight="1" x14ac:dyDescent="0.15">
      <c r="A32" s="120"/>
      <c r="B32" s="119" t="s">
        <v>511</v>
      </c>
      <c r="C32" s="119" t="s">
        <v>510</v>
      </c>
      <c r="D32" s="123" t="s">
        <v>347</v>
      </c>
      <c r="E32" s="124"/>
      <c r="F32" s="124">
        <v>18</v>
      </c>
      <c r="G32" s="124"/>
      <c r="H32" s="124"/>
      <c r="I32" s="124"/>
      <c r="J32" s="124"/>
      <c r="K32" s="124"/>
      <c r="L32" s="124"/>
      <c r="M32" s="124"/>
      <c r="N32" s="124">
        <f t="shared" si="0"/>
        <v>18</v>
      </c>
      <c r="O32" s="124"/>
      <c r="P32" s="124">
        <f>Tabel8[[#This Row],[Totaal 
m2]]</f>
        <v>18</v>
      </c>
      <c r="Q32" s="11"/>
      <c r="R32" s="19"/>
    </row>
    <row r="33" spans="1:18" ht="12.95" customHeight="1" x14ac:dyDescent="0.15">
      <c r="A33" s="120"/>
      <c r="B33" s="119" t="s">
        <v>509</v>
      </c>
      <c r="C33" s="119" t="s">
        <v>508</v>
      </c>
      <c r="D33" s="123" t="s">
        <v>347</v>
      </c>
      <c r="E33" s="124"/>
      <c r="F33" s="124">
        <v>10</v>
      </c>
      <c r="G33" s="124"/>
      <c r="H33" s="124"/>
      <c r="I33" s="124"/>
      <c r="J33" s="124"/>
      <c r="K33" s="124"/>
      <c r="L33" s="124"/>
      <c r="M33" s="124"/>
      <c r="N33" s="124">
        <f t="shared" si="0"/>
        <v>10</v>
      </c>
      <c r="O33" s="124"/>
      <c r="P33" s="124">
        <f>Tabel8[[#This Row],[Totaal 
m2]]</f>
        <v>10</v>
      </c>
      <c r="Q33" s="11"/>
      <c r="R33" s="19"/>
    </row>
    <row r="34" spans="1:18" ht="12.95" customHeight="1" x14ac:dyDescent="0.15">
      <c r="A34" s="120"/>
      <c r="B34" s="119" t="s">
        <v>361</v>
      </c>
      <c r="C34" s="119" t="s">
        <v>125</v>
      </c>
      <c r="D34" s="123" t="s">
        <v>336</v>
      </c>
      <c r="E34" s="124"/>
      <c r="F34" s="124"/>
      <c r="G34" s="124">
        <v>56</v>
      </c>
      <c r="H34" s="124"/>
      <c r="I34" s="124"/>
      <c r="J34" s="124"/>
      <c r="K34" s="124"/>
      <c r="L34" s="124"/>
      <c r="M34" s="124"/>
      <c r="N34" s="124">
        <f t="shared" si="0"/>
        <v>56</v>
      </c>
      <c r="O34" s="124"/>
      <c r="P34" s="124">
        <f>Tabel8[[#This Row],[Totaal 
m2]]</f>
        <v>56</v>
      </c>
      <c r="R34" s="19"/>
    </row>
    <row r="35" spans="1:18" ht="12.95" customHeight="1" x14ac:dyDescent="0.15">
      <c r="A35" s="120"/>
      <c r="B35" s="119" t="s">
        <v>362</v>
      </c>
      <c r="C35" s="119" t="s">
        <v>125</v>
      </c>
      <c r="D35" s="123" t="s">
        <v>336</v>
      </c>
      <c r="E35" s="124"/>
      <c r="F35" s="124"/>
      <c r="G35" s="124">
        <v>56</v>
      </c>
      <c r="H35" s="124"/>
      <c r="I35" s="124"/>
      <c r="J35" s="124"/>
      <c r="K35" s="124"/>
      <c r="L35" s="124"/>
      <c r="M35" s="124"/>
      <c r="N35" s="124">
        <f t="shared" si="0"/>
        <v>56</v>
      </c>
      <c r="O35" s="124"/>
      <c r="P35" s="124">
        <f>Tabel8[[#This Row],[Totaal 
m2]]</f>
        <v>56</v>
      </c>
      <c r="R35" s="19"/>
    </row>
    <row r="36" spans="1:18" ht="12.95" customHeight="1" x14ac:dyDescent="0.15">
      <c r="A36" s="120"/>
      <c r="B36" s="119" t="s">
        <v>363</v>
      </c>
      <c r="C36" s="119" t="s">
        <v>231</v>
      </c>
      <c r="D36" s="123" t="s">
        <v>338</v>
      </c>
      <c r="E36" s="124"/>
      <c r="F36" s="124"/>
      <c r="G36" s="124"/>
      <c r="H36" s="124"/>
      <c r="I36" s="124"/>
      <c r="J36" s="124"/>
      <c r="K36" s="124"/>
      <c r="L36" s="124"/>
      <c r="M36" s="124">
        <v>8.8000000000000007</v>
      </c>
      <c r="N36" s="124">
        <f t="shared" si="0"/>
        <v>8.8000000000000007</v>
      </c>
      <c r="O36" s="124"/>
      <c r="P36" s="124">
        <f>Tabel8[[#This Row],[Totaal 
m2]]</f>
        <v>8.8000000000000007</v>
      </c>
      <c r="R36" s="19"/>
    </row>
    <row r="37" spans="1:18" ht="12.95" customHeight="1" x14ac:dyDescent="0.15">
      <c r="A37" s="120"/>
      <c r="B37" s="119" t="s">
        <v>507</v>
      </c>
      <c r="C37" s="119" t="s">
        <v>248</v>
      </c>
      <c r="D37" s="123" t="s">
        <v>381</v>
      </c>
      <c r="E37" s="124"/>
      <c r="F37" s="124"/>
      <c r="G37" s="124"/>
      <c r="H37" s="124"/>
      <c r="I37" s="124"/>
      <c r="J37" s="124"/>
      <c r="K37" s="124"/>
      <c r="L37" s="124"/>
      <c r="M37" s="124">
        <v>1.6</v>
      </c>
      <c r="N37" s="124">
        <f t="shared" si="0"/>
        <v>1.6</v>
      </c>
      <c r="O37" s="124"/>
      <c r="P37" s="124">
        <f>Tabel8[[#This Row],[Totaal 
m2]]</f>
        <v>1.6</v>
      </c>
      <c r="R37" s="19"/>
    </row>
    <row r="38" spans="1:18" ht="12.95" customHeight="1" x14ac:dyDescent="0.15">
      <c r="A38" s="120"/>
      <c r="B38" s="119" t="s">
        <v>364</v>
      </c>
      <c r="C38" s="119" t="s">
        <v>231</v>
      </c>
      <c r="D38" s="123" t="s">
        <v>338</v>
      </c>
      <c r="E38" s="124"/>
      <c r="F38" s="124"/>
      <c r="G38" s="124"/>
      <c r="H38" s="124"/>
      <c r="I38" s="124"/>
      <c r="J38" s="124"/>
      <c r="K38" s="124"/>
      <c r="L38" s="124"/>
      <c r="M38" s="124">
        <v>7.6</v>
      </c>
      <c r="N38" s="124">
        <f t="shared" si="0"/>
        <v>7.6</v>
      </c>
      <c r="O38" s="124"/>
      <c r="P38" s="124">
        <f>Tabel8[[#This Row],[Totaal 
m2]]</f>
        <v>7.6</v>
      </c>
      <c r="R38" s="19"/>
    </row>
    <row r="39" spans="1:18" ht="12.95" customHeight="1" x14ac:dyDescent="0.15">
      <c r="A39" s="4" t="s">
        <v>394</v>
      </c>
      <c r="B39" s="5" t="s">
        <v>366</v>
      </c>
      <c r="C39" s="5" t="s">
        <v>374</v>
      </c>
      <c r="D39" s="26" t="s">
        <v>337</v>
      </c>
      <c r="E39" s="54"/>
      <c r="F39" s="54"/>
      <c r="G39" s="54"/>
      <c r="H39" s="54"/>
      <c r="I39" s="54"/>
      <c r="J39" s="54"/>
      <c r="K39" s="54">
        <v>71.7</v>
      </c>
      <c r="L39" s="54"/>
      <c r="M39" s="54"/>
      <c r="N39" s="54">
        <f t="shared" si="0"/>
        <v>71.7</v>
      </c>
      <c r="O39" s="54"/>
      <c r="P39" s="54">
        <f>Tabel8[[#This Row],[Totaal 
m2]]</f>
        <v>71.7</v>
      </c>
      <c r="R39" s="19"/>
    </row>
    <row r="40" spans="1:18" ht="12.95" customHeight="1" x14ac:dyDescent="0.15">
      <c r="A40" s="4"/>
      <c r="B40" s="5" t="s">
        <v>367</v>
      </c>
      <c r="C40" s="5" t="s">
        <v>248</v>
      </c>
      <c r="D40" s="26" t="s">
        <v>381</v>
      </c>
      <c r="E40" s="54"/>
      <c r="F40" s="54"/>
      <c r="G40" s="54"/>
      <c r="H40" s="54"/>
      <c r="I40" s="54"/>
      <c r="J40" s="54"/>
      <c r="K40" s="54"/>
      <c r="L40" s="54"/>
      <c r="M40" s="54">
        <v>1.6</v>
      </c>
      <c r="N40" s="54">
        <f t="shared" si="0"/>
        <v>1.6</v>
      </c>
      <c r="O40" s="54"/>
      <c r="P40" s="54">
        <f>Tabel8[[#This Row],[Totaal 
m2]]</f>
        <v>1.6</v>
      </c>
      <c r="R40" s="19"/>
    </row>
    <row r="41" spans="1:18" ht="12.95" customHeight="1" x14ac:dyDescent="0.15">
      <c r="A41" s="4"/>
      <c r="B41" s="5" t="s">
        <v>368</v>
      </c>
      <c r="C41" s="5" t="s">
        <v>393</v>
      </c>
      <c r="D41" s="26" t="s">
        <v>347</v>
      </c>
      <c r="E41" s="54">
        <v>30.7</v>
      </c>
      <c r="F41" s="54"/>
      <c r="G41" s="54"/>
      <c r="H41" s="54"/>
      <c r="I41" s="54"/>
      <c r="J41" s="54"/>
      <c r="K41" s="54"/>
      <c r="L41" s="54"/>
      <c r="M41" s="54"/>
      <c r="N41" s="54">
        <f t="shared" si="0"/>
        <v>30.7</v>
      </c>
      <c r="O41" s="54"/>
      <c r="P41" s="54">
        <f>Tabel8[[#This Row],[Totaal 
m2]]</f>
        <v>30.7</v>
      </c>
      <c r="R41" s="19"/>
    </row>
    <row r="42" spans="1:18" ht="12.95" customHeight="1" x14ac:dyDescent="0.15">
      <c r="A42" s="4"/>
      <c r="B42" s="5" t="s">
        <v>369</v>
      </c>
      <c r="C42" s="5" t="s">
        <v>125</v>
      </c>
      <c r="D42" s="26" t="s">
        <v>336</v>
      </c>
      <c r="E42" s="54"/>
      <c r="F42" s="54"/>
      <c r="G42" s="54">
        <v>56</v>
      </c>
      <c r="H42" s="54"/>
      <c r="I42" s="54"/>
      <c r="J42" s="54"/>
      <c r="K42" s="54"/>
      <c r="L42" s="54"/>
      <c r="M42" s="54"/>
      <c r="N42" s="54">
        <f t="shared" si="0"/>
        <v>56</v>
      </c>
      <c r="O42" s="54"/>
      <c r="P42" s="54">
        <f>Tabel8[[#This Row],[Totaal 
m2]]</f>
        <v>56</v>
      </c>
      <c r="R42" s="19"/>
    </row>
    <row r="43" spans="1:18" ht="12.95" customHeight="1" x14ac:dyDescent="0.15">
      <c r="A43" s="4"/>
      <c r="B43" s="5" t="s">
        <v>370</v>
      </c>
      <c r="C43" s="5" t="s">
        <v>125</v>
      </c>
      <c r="D43" s="26" t="s">
        <v>336</v>
      </c>
      <c r="E43" s="54"/>
      <c r="F43" s="54"/>
      <c r="G43" s="54">
        <v>56</v>
      </c>
      <c r="H43" s="54"/>
      <c r="I43" s="54"/>
      <c r="J43" s="54"/>
      <c r="K43" s="54"/>
      <c r="L43" s="54"/>
      <c r="M43" s="54"/>
      <c r="N43" s="54">
        <f t="shared" si="0"/>
        <v>56</v>
      </c>
      <c r="O43" s="54"/>
      <c r="P43" s="54">
        <f>Tabel8[[#This Row],[Totaal 
m2]]</f>
        <v>56</v>
      </c>
      <c r="R43" s="19"/>
    </row>
    <row r="44" spans="1:18" ht="12.95" customHeight="1" x14ac:dyDescent="0.15">
      <c r="A44" s="4"/>
      <c r="B44" s="5" t="s">
        <v>371</v>
      </c>
      <c r="C44" s="5" t="s">
        <v>125</v>
      </c>
      <c r="D44" s="26" t="s">
        <v>336</v>
      </c>
      <c r="E44" s="54"/>
      <c r="F44" s="54"/>
      <c r="G44" s="54">
        <v>56</v>
      </c>
      <c r="H44" s="54"/>
      <c r="I44" s="54"/>
      <c r="J44" s="54"/>
      <c r="K44" s="54"/>
      <c r="L44" s="54"/>
      <c r="M44" s="54"/>
      <c r="N44" s="54">
        <f t="shared" si="0"/>
        <v>56</v>
      </c>
      <c r="O44" s="54"/>
      <c r="P44" s="54">
        <f>Tabel8[[#This Row],[Totaal 
m2]]</f>
        <v>56</v>
      </c>
      <c r="R44" s="19"/>
    </row>
    <row r="45" spans="1:18" ht="12.95" customHeight="1" x14ac:dyDescent="0.15">
      <c r="A45" s="4"/>
      <c r="B45" s="5" t="s">
        <v>372</v>
      </c>
      <c r="C45" s="5" t="s">
        <v>231</v>
      </c>
      <c r="D45" s="26" t="s">
        <v>338</v>
      </c>
      <c r="E45" s="54"/>
      <c r="F45" s="54"/>
      <c r="G45" s="54"/>
      <c r="H45" s="54"/>
      <c r="I45" s="54"/>
      <c r="J45" s="54"/>
      <c r="K45" s="54"/>
      <c r="L45" s="54"/>
      <c r="M45" s="54">
        <v>9.1</v>
      </c>
      <c r="N45" s="54">
        <f t="shared" si="0"/>
        <v>9.1</v>
      </c>
      <c r="O45" s="54"/>
      <c r="P45" s="54">
        <f>Tabel8[[#This Row],[Totaal 
m2]]</f>
        <v>9.1</v>
      </c>
      <c r="R45" s="19"/>
    </row>
    <row r="46" spans="1:18" ht="12.95" customHeight="1" x14ac:dyDescent="0.15">
      <c r="A46" s="106"/>
      <c r="B46" s="28" t="s">
        <v>373</v>
      </c>
      <c r="C46" s="29" t="s">
        <v>231</v>
      </c>
      <c r="D46" s="62" t="s">
        <v>338</v>
      </c>
      <c r="E46" s="63"/>
      <c r="F46" s="63"/>
      <c r="G46" s="63"/>
      <c r="H46" s="63"/>
      <c r="I46" s="63"/>
      <c r="J46" s="63"/>
      <c r="K46" s="63"/>
      <c r="L46" s="63"/>
      <c r="M46" s="63">
        <v>7.6</v>
      </c>
      <c r="N46" s="54">
        <f t="shared" si="0"/>
        <v>7.6</v>
      </c>
      <c r="O46" s="64"/>
      <c r="P46" s="54">
        <f>Tabel8[[#This Row],[Totaal 
m2]]</f>
        <v>7.6</v>
      </c>
      <c r="R46" s="19"/>
    </row>
    <row r="47" spans="1:18" ht="12.95" customHeight="1" x14ac:dyDescent="0.15">
      <c r="A47" s="104"/>
      <c r="B47" s="104"/>
      <c r="C47" s="107" t="s">
        <v>356</v>
      </c>
      <c r="D47" s="108"/>
      <c r="E47" s="109">
        <f>SUM(E26:E46)</f>
        <v>30.7</v>
      </c>
      <c r="F47" s="109">
        <f t="shared" ref="F47:M47" si="1">SUM(F26:F46)</f>
        <v>107</v>
      </c>
      <c r="G47" s="109">
        <f t="shared" si="1"/>
        <v>330</v>
      </c>
      <c r="H47" s="109">
        <f t="shared" si="1"/>
        <v>0</v>
      </c>
      <c r="I47" s="109">
        <f t="shared" si="1"/>
        <v>0</v>
      </c>
      <c r="J47" s="109">
        <f t="shared" si="1"/>
        <v>0</v>
      </c>
      <c r="K47" s="109">
        <f t="shared" si="1"/>
        <v>71.7</v>
      </c>
      <c r="L47" s="109">
        <f t="shared" si="1"/>
        <v>0</v>
      </c>
      <c r="M47" s="109">
        <f t="shared" si="1"/>
        <v>37.900000000000006</v>
      </c>
      <c r="N47" s="109">
        <f t="shared" ref="N47:P47" si="2">SUM(N26:N46)</f>
        <v>577.30000000000018</v>
      </c>
      <c r="O47" s="110">
        <f t="shared" si="2"/>
        <v>1.6</v>
      </c>
      <c r="P47" s="110">
        <f t="shared" si="2"/>
        <v>575.70000000000005</v>
      </c>
      <c r="R47" s="19"/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scale="89" orientation="landscape" r:id="rId1"/>
  <headerFooter alignWithMargins="0">
    <oddHeader>&amp;L&amp;"Verdana,Standaard"&amp;8Gebouw D
Vondellaan 4, Veenendaal&amp;R&amp;P</oddHeader>
    <oddFooter>&amp;L&amp;"Verdana,Standaard"&amp;8Ichthus College Veenendaal&amp;R&amp;"verd,Standaard"&amp;8Oppervlakte inventarisatie</oddFooter>
  </headerFooter>
  <rowBreaks count="1" manualBreakCount="1">
    <brk id="23" max="16383" man="1"/>
  </row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3" ma:contentTypeDescription="Een nieuw document maken." ma:contentTypeScope="" ma:versionID="50e2f16fa7707d14b5ebaeee9791e370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18442b9deef2c0cbff3bc549c296c619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3C0DFD-8C5D-4134-916F-580D951916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2FEA63-7397-45CC-8D87-4CFE52F74E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2</vt:i4>
      </vt:variant>
    </vt:vector>
  </HeadingPairs>
  <TitlesOfParts>
    <vt:vector size="13" baseType="lpstr">
      <vt:lpstr>Inschrijfblad Schoonmaak</vt:lpstr>
      <vt:lpstr>Invulblad reguliere schoonmaak</vt:lpstr>
      <vt:lpstr>Afroepprijzen schoonmaak</vt:lpstr>
      <vt:lpstr>Sanitaire supplies</vt:lpstr>
      <vt:lpstr>Glasbewassing</vt:lpstr>
      <vt:lpstr>Totalen Ruimtestaat</vt:lpstr>
      <vt:lpstr>Gebouw A</vt:lpstr>
      <vt:lpstr>Gebouw B</vt:lpstr>
      <vt:lpstr>Gebouw D</vt:lpstr>
      <vt:lpstr>Blad4</vt:lpstr>
      <vt:lpstr>ABD</vt:lpstr>
      <vt:lpstr>'Gebouw A'!Afdruktitels</vt:lpstr>
      <vt:lpstr>'Gebouw B'!Afdruktitels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Adema, B.</dc:creator>
  <cp:lastModifiedBy>Thijs Somhorst</cp:lastModifiedBy>
  <cp:lastPrinted>2021-06-23T12:45:51Z</cp:lastPrinted>
  <dcterms:created xsi:type="dcterms:W3CDTF">2007-08-21T13:37:29Z</dcterms:created>
  <dcterms:modified xsi:type="dcterms:W3CDTF">2023-10-12T12:10:44Z</dcterms:modified>
</cp:coreProperties>
</file>