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https://inkada.sharepoint.com/Gedeelde documenten/10 Projecten/Scholengroep Leonardo da Vinci/Multifunctionals 2023/Nota van Inlichtingen/NvI 1/"/>
    </mc:Choice>
  </mc:AlternateContent>
  <xr:revisionPtr revIDLastSave="2" documentId="8_{F2FF6749-DBC8-41F7-943B-4778C074DB6A}" xr6:coauthVersionLast="47" xr6:coauthVersionMax="47" xr10:uidLastSave="{59D7C11F-324A-4DA1-8FD0-56EFC74A2332}"/>
  <bookViews>
    <workbookView xWindow="-28920" yWindow="-105" windowWidth="29040" windowHeight="15720" xr2:uid="{00000000-000D-0000-FFFF-FFFF00000000}"/>
  </bookViews>
  <sheets>
    <sheet name="Kosten" sheetId="17" r:id="rId1"/>
    <sheet name="Totaal" sheetId="20" r:id="rId2"/>
  </sheets>
  <definedNames>
    <definedName name="Bonhoeffer">#REF!</definedName>
    <definedName name="Gouda">#REF!</definedName>
    <definedName name="Hooghuis">#REF!</definedName>
    <definedName name="Kosten_per_model">#REF!</definedName>
    <definedName name="kosten_soort">#REF!</definedName>
    <definedName name="model">#REF!</definedName>
    <definedName name="Salla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17" l="1"/>
  <c r="C53" i="17" s="1"/>
  <c r="B54" i="17"/>
  <c r="B55" i="17"/>
  <c r="D53" i="17"/>
  <c r="D54" i="17"/>
  <c r="E54" i="17" s="1"/>
  <c r="D55" i="17"/>
  <c r="F53" i="17"/>
  <c r="F54" i="17"/>
  <c r="F55" i="17"/>
  <c r="G55" i="17" s="1"/>
  <c r="H53" i="17"/>
  <c r="H54" i="17"/>
  <c r="H55" i="17"/>
  <c r="I55" i="17" s="1"/>
  <c r="J53" i="17"/>
  <c r="K53" i="17" s="1"/>
  <c r="J54" i="17"/>
  <c r="J55" i="17"/>
  <c r="K55" i="17" s="1"/>
  <c r="K54" i="17"/>
  <c r="I53" i="17"/>
  <c r="I54" i="17"/>
  <c r="G53" i="17"/>
  <c r="G54" i="17"/>
  <c r="E53" i="17"/>
  <c r="E55" i="17"/>
  <c r="C54" i="17"/>
  <c r="C55" i="17"/>
  <c r="K37" i="17"/>
  <c r="K38" i="17"/>
  <c r="K39" i="17"/>
  <c r="I37" i="17"/>
  <c r="I38" i="17"/>
  <c r="I39" i="17"/>
  <c r="G37" i="17"/>
  <c r="G38" i="17"/>
  <c r="G39" i="17"/>
  <c r="E37" i="17"/>
  <c r="E38" i="17"/>
  <c r="E39" i="17"/>
  <c r="C37" i="17"/>
  <c r="C38" i="17"/>
  <c r="C39" i="17"/>
  <c r="K45" i="17"/>
  <c r="K46" i="17"/>
  <c r="K47" i="17"/>
  <c r="E47" i="17"/>
  <c r="C45" i="17"/>
  <c r="C46" i="17"/>
  <c r="C47" i="17"/>
  <c r="C44" i="17"/>
  <c r="J45" i="17"/>
  <c r="J46" i="17"/>
  <c r="J47" i="17"/>
  <c r="H45" i="17"/>
  <c r="I45" i="17" s="1"/>
  <c r="H46" i="17"/>
  <c r="I46" i="17" s="1"/>
  <c r="H47" i="17"/>
  <c r="I47" i="17" s="1"/>
  <c r="F45" i="17"/>
  <c r="G45" i="17" s="1"/>
  <c r="F46" i="17"/>
  <c r="F47" i="17"/>
  <c r="G47" i="17" s="1"/>
  <c r="D45" i="17"/>
  <c r="E45" i="17" s="1"/>
  <c r="D46" i="17"/>
  <c r="E46" i="17" s="1"/>
  <c r="D47" i="17"/>
  <c r="B45" i="17"/>
  <c r="B46" i="17"/>
  <c r="B47" i="17"/>
  <c r="J44" i="17"/>
  <c r="K44" i="17" s="1"/>
  <c r="B48" i="17"/>
  <c r="J40" i="17"/>
  <c r="H40" i="17"/>
  <c r="F40" i="17"/>
  <c r="D40" i="17"/>
  <c r="B40" i="17"/>
  <c r="A53" i="17"/>
  <c r="A54" i="17"/>
  <c r="A55" i="17"/>
  <c r="A45" i="17"/>
  <c r="A46" i="17"/>
  <c r="A47" i="17"/>
  <c r="A37" i="17"/>
  <c r="A38" i="17"/>
  <c r="A39" i="17"/>
  <c r="F29" i="17"/>
  <c r="G29" i="17" s="1"/>
  <c r="F30" i="17"/>
  <c r="G30" i="17" s="1"/>
  <c r="F31" i="17"/>
  <c r="G31" i="17" s="1"/>
  <c r="E29" i="17"/>
  <c r="E30" i="17"/>
  <c r="E31" i="17"/>
  <c r="C29" i="17"/>
  <c r="C30" i="17"/>
  <c r="C31" i="17"/>
  <c r="B32" i="17"/>
  <c r="D32" i="17"/>
  <c r="F28" i="17"/>
  <c r="G28" i="17" s="1"/>
  <c r="B56" i="17" l="1"/>
  <c r="L39" i="17"/>
  <c r="L47" i="17"/>
  <c r="L37" i="17"/>
  <c r="J48" i="17"/>
  <c r="K48" i="17"/>
  <c r="L38" i="17"/>
  <c r="G46" i="17"/>
  <c r="L46" i="17" s="1"/>
  <c r="L53" i="17"/>
  <c r="L54" i="17"/>
  <c r="L55" i="17"/>
  <c r="C48" i="17"/>
  <c r="L45" i="17"/>
  <c r="H30" i="17"/>
  <c r="G32" i="17"/>
  <c r="H29" i="17"/>
  <c r="H31" i="17"/>
  <c r="C28" i="17" l="1"/>
  <c r="C32" i="17" s="1"/>
  <c r="C36" i="17"/>
  <c r="C40" i="17" s="1"/>
  <c r="E28" i="17"/>
  <c r="E32" i="17" s="1"/>
  <c r="E36" i="17"/>
  <c r="E40" i="17" s="1"/>
  <c r="D44" i="17"/>
  <c r="B44" i="17"/>
  <c r="B52" i="17"/>
  <c r="C52" i="17" s="1"/>
  <c r="C56" i="17" s="1"/>
  <c r="E44" i="17" l="1"/>
  <c r="E48" i="17" s="1"/>
  <c r="D48" i="17"/>
  <c r="H28" i="17"/>
  <c r="K36" i="17"/>
  <c r="K40" i="17" s="1"/>
  <c r="H32" i="17" l="1"/>
  <c r="B13" i="20" s="1"/>
  <c r="D13" i="20" s="1"/>
  <c r="I36" i="17"/>
  <c r="I40" i="17" s="1"/>
  <c r="J52" i="17"/>
  <c r="H52" i="17"/>
  <c r="D52" i="17"/>
  <c r="D56" i="17" s="1"/>
  <c r="F52" i="17"/>
  <c r="H44" i="17"/>
  <c r="F44" i="17"/>
  <c r="G36" i="17"/>
  <c r="G40" i="17" s="1"/>
  <c r="A52" i="17"/>
  <c r="G52" i="17" l="1"/>
  <c r="G56" i="17" s="1"/>
  <c r="F56" i="17"/>
  <c r="G44" i="17"/>
  <c r="G48" i="17" s="1"/>
  <c r="F48" i="17"/>
  <c r="K52" i="17"/>
  <c r="K56" i="17" s="1"/>
  <c r="J56" i="17"/>
  <c r="I44" i="17"/>
  <c r="I48" i="17" s="1"/>
  <c r="H48" i="17"/>
  <c r="I52" i="17"/>
  <c r="I56" i="17" s="1"/>
  <c r="H56" i="17"/>
  <c r="L36" i="17"/>
  <c r="A44" i="17"/>
  <c r="L40" i="17" l="1"/>
  <c r="B9" i="20" s="1"/>
  <c r="D9" i="20" s="1"/>
  <c r="L44" i="17"/>
  <c r="E52" i="17"/>
  <c r="E56" i="17" s="1"/>
  <c r="L48" i="17" l="1"/>
  <c r="B10" i="20" s="1"/>
  <c r="D10" i="20" s="1"/>
  <c r="L52" i="17"/>
  <c r="L56" i="17" l="1"/>
  <c r="C11" i="20" s="1"/>
  <c r="A36" i="17"/>
  <c r="D11" i="20" l="1"/>
  <c r="A2" i="20"/>
  <c r="D16" i="20" l="1"/>
</calcChain>
</file>

<file path=xl/sharedStrings.xml><?xml version="1.0" encoding="utf-8"?>
<sst xmlns="http://schemas.openxmlformats.org/spreadsheetml/2006/main" count="110" uniqueCount="65">
  <si>
    <t>Europese aanbesteding Scholengroep Leonardo da Vinci</t>
  </si>
  <si>
    <t>Kosten per model</t>
  </si>
  <si>
    <t>Type 1 
Printer</t>
  </si>
  <si>
    <t>Type 2 
MFP</t>
  </si>
  <si>
    <t>Type 3 
MFP</t>
  </si>
  <si>
    <t>Type 4
MFP</t>
  </si>
  <si>
    <t>Type 5
Repro</t>
  </si>
  <si>
    <t>Merk</t>
  </si>
  <si>
    <t>Type</t>
  </si>
  <si>
    <t>Leaseprijs per maand (alleen tijdens de vaste contractjaren)</t>
  </si>
  <si>
    <t>Softwarekosten per maand (ook van toepassing in eventuele optiejaren)</t>
  </si>
  <si>
    <t>Installatie kosten (éénmalig)*</t>
  </si>
  <si>
    <t>Afdrukken</t>
  </si>
  <si>
    <t xml:space="preserve">Zwart wit </t>
  </si>
  <si>
    <t xml:space="preserve">Kleur </t>
  </si>
  <si>
    <t>Nietjes</t>
  </si>
  <si>
    <t>Tikprijs (van toepassing op alle aangeboden types)</t>
  </si>
  <si>
    <t>* De installatiekosten van een machine mogen, op straffe van uitsluiting, maximaal 4x de maandelijkse leaseprijs van de betreffende machine bedragen.</t>
  </si>
  <si>
    <t>Naam Leverancier</t>
  </si>
  <si>
    <t>Naam ondertekenaar</t>
  </si>
  <si>
    <t>Handtekening</t>
  </si>
  <si>
    <t xml:space="preserve"> </t>
  </si>
  <si>
    <t>Datum</t>
  </si>
  <si>
    <t>Locatie</t>
  </si>
  <si>
    <t>Aantal tikken p.j.</t>
  </si>
  <si>
    <t>Kosten p.j.</t>
  </si>
  <si>
    <t>Aantal nietjes</t>
  </si>
  <si>
    <t>Totaal per jaar</t>
  </si>
  <si>
    <t>z/w op alle apparatuur</t>
  </si>
  <si>
    <t>kleur op alle apparatuur</t>
  </si>
  <si>
    <t>Leonardo College</t>
  </si>
  <si>
    <t>Da Vinci College Kagerstraat</t>
  </si>
  <si>
    <t>Da Vinci College Lammenschans</t>
  </si>
  <si>
    <t>Da Vinci College ISK</t>
  </si>
  <si>
    <t>Totaal</t>
  </si>
  <si>
    <t>Leaseprijs</t>
  </si>
  <si>
    <t>Aantal type 1</t>
  </si>
  <si>
    <t>Aantal type 2</t>
  </si>
  <si>
    <t>Aantal type 3</t>
  </si>
  <si>
    <t>Aantal type 4</t>
  </si>
  <si>
    <t>Aantal type 5</t>
  </si>
  <si>
    <t>Softwarekosten</t>
  </si>
  <si>
    <t>Installatiekosten</t>
  </si>
  <si>
    <t>Eenmalige kosten</t>
  </si>
  <si>
    <t>Prijzenblad Totalisatie</t>
  </si>
  <si>
    <t>Kosten Multifunctionals</t>
  </si>
  <si>
    <t>Vaste kosten</t>
  </si>
  <si>
    <t>Totaal 84 maanden excl. BTW</t>
  </si>
  <si>
    <t>Leasekosten (over 60 maanden)</t>
  </si>
  <si>
    <t>Softwarekosten (over 84 maanden)</t>
  </si>
  <si>
    <t>Variabele kosten</t>
  </si>
  <si>
    <t>Afdrukkosten (over 84 maanden)</t>
  </si>
  <si>
    <t>Totale kosten gedurende de overeenkomst (5 vaste jaren en 2 optiejaren)</t>
  </si>
  <si>
    <t>Alle genoemde aantallen (afdrukken en aantal machines) zijn indicatief en bedoeld om aanbiedingen van inschijvers op basis van gelijke uitgangspunten te kunnen vergelijken. Aan deze aantallen kunnen door inschrijver geen rechten worden ontleend.</t>
  </si>
  <si>
    <t>Aanvullende kosten art. 13.6 Overeenkomst</t>
  </si>
  <si>
    <t>Uurtarief</t>
  </si>
  <si>
    <t>Voorrijkosten</t>
  </si>
  <si>
    <t>artikel 13.6 A (onderhoud door storing e.d.) per uur</t>
  </si>
  <si>
    <t>artikel 13.6 B (verplaatsing, verhuizing, her-installatie)</t>
  </si>
  <si>
    <t>artikel 13.6 C (onderhoud e.d.), per uur</t>
  </si>
  <si>
    <t>artikel 13.6 D (herstelwerkzaamheden), per uur</t>
  </si>
  <si>
    <t>artikel 13.6 E (extra taken), per uur</t>
  </si>
  <si>
    <t>Inschrijver dient alleen de lichtblauwe cellen in te vullen, prijzen exclusief BTW</t>
  </si>
  <si>
    <t>Inschrijver dient alleen de lichtblauwe cellen in te vullen</t>
  </si>
  <si>
    <t>Prijzenblad Printers, Multifunctionals en Repromachines bij NvI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</si>
</sst>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 #,##0.00_-;_-* #,##0.00\-;_-* &quot;-&quot;??_-;_-@_-"/>
    <numFmt numFmtId="166" formatCode="_-&quot;€&quot;\ * #,##0.0000_-;_-&quot;€&quot;\ * #,##0.0000\-;_-&quot;€&quot;\ * &quot;-&quot;??_-;_-@_-"/>
    <numFmt numFmtId="167" formatCode="_-* #,##0_-;_-* #,##0\-;_-* &quot;-&quot;??_-;_-@_-"/>
  </numFmts>
  <fonts count="16" x14ac:knownFonts="1">
    <font>
      <sz val="11"/>
      <color indexed="8"/>
      <name val="Calibri"/>
      <family val="2"/>
    </font>
    <font>
      <sz val="11"/>
      <color theme="1"/>
      <name val="Calibri"/>
      <family val="2"/>
      <scheme val="minor"/>
    </font>
    <font>
      <sz val="11"/>
      <color indexed="8"/>
      <name val="Tahoma"/>
      <family val="2"/>
    </font>
    <font>
      <sz val="9"/>
      <color indexed="8"/>
      <name val="Arial"/>
      <family val="2"/>
    </font>
    <font>
      <sz val="10"/>
      <color indexed="8"/>
      <name val="Tahoma"/>
      <family val="2"/>
    </font>
    <font>
      <b/>
      <sz val="10"/>
      <color indexed="14"/>
      <name val="Tahoma"/>
      <family val="2"/>
    </font>
    <font>
      <b/>
      <sz val="10"/>
      <color indexed="9"/>
      <name val="Tahoma"/>
      <family val="2"/>
    </font>
    <font>
      <b/>
      <sz val="10"/>
      <name val="Tahoma"/>
      <family val="2"/>
    </font>
    <font>
      <sz val="11"/>
      <name val="Tahoma"/>
      <family val="2"/>
    </font>
    <font>
      <sz val="18"/>
      <name val="Tahoma"/>
      <family val="2"/>
    </font>
    <font>
      <sz val="10"/>
      <name val="Tahoma"/>
      <family val="2"/>
    </font>
    <font>
      <sz val="11"/>
      <color indexed="8"/>
      <name val="Calibri"/>
      <family val="2"/>
    </font>
    <font>
      <b/>
      <sz val="12"/>
      <color indexed="8"/>
      <name val="Tahoma"/>
      <family val="2"/>
    </font>
    <font>
      <sz val="11"/>
      <name val="Calibri"/>
      <family val="2"/>
    </font>
    <font>
      <sz val="9"/>
      <color indexed="8"/>
      <name val="Tahoma"/>
      <family val="2"/>
    </font>
    <font>
      <sz val="10"/>
      <color indexed="8"/>
      <name val="Calibri"/>
      <family val="2"/>
    </font>
  </fonts>
  <fills count="7">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indexed="12"/>
        <bgColor indexed="64"/>
      </patternFill>
    </fill>
    <fill>
      <patternFill patternType="solid">
        <fgColor indexed="41"/>
        <bgColor indexed="64"/>
      </patternFill>
    </fill>
    <fill>
      <patternFill patternType="solid">
        <fgColor rgb="FFCC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s>
  <cellStyleXfs count="4">
    <xf numFmtId="0" fontId="0" fillId="0" borderId="0"/>
    <xf numFmtId="165" fontId="11" fillId="0" borderId="0" applyFont="0" applyFill="0" applyBorder="0" applyAlignment="0" applyProtection="0"/>
    <xf numFmtId="164" fontId="11" fillId="0" borderId="0" applyFont="0" applyFill="0" applyBorder="0" applyAlignment="0" applyProtection="0"/>
    <xf numFmtId="0" fontId="1" fillId="0" borderId="0"/>
  </cellStyleXfs>
  <cellXfs count="82">
    <xf numFmtId="0" fontId="0" fillId="0" borderId="0" xfId="0"/>
    <xf numFmtId="0" fontId="2" fillId="0" borderId="0" xfId="0" applyFont="1"/>
    <xf numFmtId="0" fontId="3" fillId="0" borderId="0" xfId="0" applyFont="1"/>
    <xf numFmtId="0" fontId="4" fillId="0" borderId="0" xfId="0" applyFont="1"/>
    <xf numFmtId="0" fontId="5" fillId="2" borderId="1" xfId="0" applyFont="1" applyFill="1" applyBorder="1" applyAlignment="1">
      <alignment vertical="top"/>
    </xf>
    <xf numFmtId="0" fontId="7" fillId="2" borderId="1" xfId="0" applyFont="1" applyFill="1" applyBorder="1" applyAlignment="1">
      <alignment vertical="top"/>
    </xf>
    <xf numFmtId="0" fontId="9" fillId="0" borderId="0" xfId="0" applyFont="1"/>
    <xf numFmtId="0" fontId="8" fillId="0" borderId="0" xfId="0" applyFont="1"/>
    <xf numFmtId="0" fontId="7" fillId="0" borderId="1" xfId="0" applyFont="1" applyBorder="1"/>
    <xf numFmtId="0" fontId="7" fillId="3" borderId="1" xfId="0" applyFont="1" applyFill="1" applyBorder="1"/>
    <xf numFmtId="0" fontId="6" fillId="4" borderId="1" xfId="0" applyFont="1" applyFill="1" applyBorder="1" applyAlignment="1">
      <alignment vertical="center"/>
    </xf>
    <xf numFmtId="0" fontId="6" fillId="4" borderId="1" xfId="0" applyFont="1" applyFill="1" applyBorder="1" applyAlignment="1">
      <alignment horizontal="left" vertical="top"/>
    </xf>
    <xf numFmtId="164" fontId="10" fillId="5" borderId="1" xfId="0" applyNumberFormat="1" applyFont="1" applyFill="1" applyBorder="1" applyAlignment="1" applyProtection="1">
      <alignment horizontal="center"/>
      <protection locked="0"/>
    </xf>
    <xf numFmtId="166" fontId="10" fillId="5" borderId="1" xfId="0" applyNumberFormat="1" applyFont="1" applyFill="1" applyBorder="1" applyProtection="1">
      <protection locked="0"/>
    </xf>
    <xf numFmtId="164" fontId="10" fillId="0" borderId="0" xfId="0" applyNumberFormat="1" applyFont="1"/>
    <xf numFmtId="164" fontId="7" fillId="0" borderId="0" xfId="0" applyNumberFormat="1" applyFont="1" applyAlignment="1">
      <alignment vertical="top"/>
    </xf>
    <xf numFmtId="0" fontId="7" fillId="0" borderId="0" xfId="0" applyFont="1" applyAlignment="1">
      <alignment horizontal="center"/>
    </xf>
    <xf numFmtId="0" fontId="7" fillId="4" borderId="1" xfId="0" applyFont="1" applyFill="1" applyBorder="1"/>
    <xf numFmtId="0" fontId="4" fillId="0" borderId="1" xfId="0" applyFont="1" applyBorder="1"/>
    <xf numFmtId="0" fontId="7" fillId="2" borderId="1" xfId="0" applyFont="1" applyFill="1" applyBorder="1"/>
    <xf numFmtId="0" fontId="5" fillId="0" borderId="0" xfId="0" applyFont="1" applyAlignment="1" applyProtection="1">
      <alignment horizontal="center" vertical="top"/>
      <protection locked="0"/>
    </xf>
    <xf numFmtId="0" fontId="13" fillId="0" borderId="0" xfId="0" applyFont="1"/>
    <xf numFmtId="0" fontId="7" fillId="4" borderId="1" xfId="0" applyFont="1" applyFill="1" applyBorder="1" applyAlignment="1">
      <alignment vertical="center"/>
    </xf>
    <xf numFmtId="0" fontId="12" fillId="0" borderId="6" xfId="0" applyFont="1" applyBorder="1"/>
    <xf numFmtId="44" fontId="12" fillId="0" borderId="7" xfId="0" applyNumberFormat="1" applyFont="1" applyBorder="1"/>
    <xf numFmtId="0" fontId="2" fillId="0" borderId="0" xfId="0" applyFont="1" applyAlignment="1">
      <alignment horizontal="left" wrapText="1"/>
    </xf>
    <xf numFmtId="0" fontId="2" fillId="0" borderId="0" xfId="0" applyFont="1" applyAlignment="1">
      <alignment wrapText="1"/>
    </xf>
    <xf numFmtId="0" fontId="4" fillId="0" borderId="0" xfId="0" applyFont="1" applyAlignment="1">
      <alignment horizontal="left" wrapText="1"/>
    </xf>
    <xf numFmtId="0" fontId="4" fillId="0" borderId="0" xfId="0" applyFont="1" applyAlignment="1">
      <alignment wrapText="1"/>
    </xf>
    <xf numFmtId="0" fontId="4" fillId="0" borderId="3" xfId="3" applyFont="1" applyBorder="1"/>
    <xf numFmtId="164" fontId="10" fillId="5" borderId="4" xfId="0" applyNumberFormat="1" applyFont="1" applyFill="1" applyBorder="1" applyAlignment="1" applyProtection="1">
      <alignment horizontal="center"/>
      <protection locked="0"/>
    </xf>
    <xf numFmtId="0" fontId="4" fillId="0" borderId="8" xfId="3" applyFont="1" applyBorder="1"/>
    <xf numFmtId="164" fontId="10" fillId="5" borderId="9" xfId="0" applyNumberFormat="1" applyFont="1" applyFill="1" applyBorder="1" applyAlignment="1" applyProtection="1">
      <alignment horizontal="center"/>
      <protection locked="0"/>
    </xf>
    <xf numFmtId="164" fontId="10" fillId="5" borderId="10" xfId="0" applyNumberFormat="1" applyFont="1" applyFill="1" applyBorder="1" applyAlignment="1" applyProtection="1">
      <alignment horizontal="center"/>
      <protection locked="0"/>
    </xf>
    <xf numFmtId="0" fontId="14" fillId="0" borderId="0" xfId="0" applyFont="1" applyAlignment="1">
      <alignment wrapText="1"/>
    </xf>
    <xf numFmtId="0" fontId="7" fillId="4" borderId="11" xfId="0" applyFont="1" applyFill="1" applyBorder="1"/>
    <xf numFmtId="0" fontId="7" fillId="4" borderId="12" xfId="0" applyFont="1" applyFill="1" applyBorder="1"/>
    <xf numFmtId="164" fontId="10" fillId="6" borderId="4" xfId="0" applyNumberFormat="1" applyFont="1" applyFill="1" applyBorder="1" applyAlignment="1" applyProtection="1">
      <alignment horizontal="center"/>
      <protection locked="0"/>
    </xf>
    <xf numFmtId="0" fontId="10" fillId="0" borderId="0" xfId="0" applyFont="1"/>
    <xf numFmtId="0" fontId="7" fillId="6" borderId="0" xfId="0" applyFont="1" applyFill="1"/>
    <xf numFmtId="44" fontId="8" fillId="0" borderId="1" xfId="0" applyNumberFormat="1" applyFont="1" applyBorder="1"/>
    <xf numFmtId="0" fontId="7" fillId="2" borderId="11" xfId="0" applyFont="1" applyFill="1" applyBorder="1" applyAlignment="1">
      <alignment vertical="top"/>
    </xf>
    <xf numFmtId="0" fontId="6" fillId="4" borderId="1" xfId="0" applyFont="1" applyFill="1" applyBorder="1" applyAlignment="1">
      <alignment horizontal="center" vertical="center"/>
    </xf>
    <xf numFmtId="0" fontId="2" fillId="0" borderId="6" xfId="0" applyFont="1" applyBorder="1"/>
    <xf numFmtId="0" fontId="15" fillId="0" borderId="0" xfId="0" applyFont="1"/>
    <xf numFmtId="0" fontId="7" fillId="2" borderId="1" xfId="0" applyFont="1" applyFill="1" applyBorder="1" applyAlignment="1">
      <alignment horizontal="center"/>
    </xf>
    <xf numFmtId="0" fontId="7" fillId="2" borderId="1" xfId="0" applyFont="1" applyFill="1" applyBorder="1" applyAlignment="1">
      <alignment horizontal="center" vertical="center"/>
    </xf>
    <xf numFmtId="164" fontId="8" fillId="0" borderId="1" xfId="2" applyFont="1" applyBorder="1" applyAlignment="1">
      <alignment horizontal="center" vertical="center"/>
    </xf>
    <xf numFmtId="44" fontId="7" fillId="2" borderId="1" xfId="0" applyNumberFormat="1" applyFont="1" applyFill="1" applyBorder="1" applyAlignment="1">
      <alignment horizontal="center" vertical="center"/>
    </xf>
    <xf numFmtId="167" fontId="7" fillId="2" borderId="1" xfId="1" applyNumberFormat="1" applyFont="1" applyFill="1" applyBorder="1" applyAlignment="1">
      <alignment horizontal="center" vertical="top"/>
    </xf>
    <xf numFmtId="44" fontId="7" fillId="2" borderId="1" xfId="1" applyNumberFormat="1" applyFont="1" applyFill="1" applyBorder="1" applyAlignment="1">
      <alignment horizontal="center" vertical="top"/>
    </xf>
    <xf numFmtId="164" fontId="7" fillId="2" borderId="1" xfId="2" applyFont="1" applyFill="1" applyBorder="1" applyAlignment="1">
      <alignment horizontal="center" vertical="top"/>
    </xf>
    <xf numFmtId="0" fontId="7" fillId="2" borderId="1" xfId="0" applyFont="1" applyFill="1" applyBorder="1" applyAlignment="1">
      <alignment horizontal="left"/>
    </xf>
    <xf numFmtId="44" fontId="8" fillId="0" borderId="1" xfId="0" applyNumberFormat="1" applyFont="1" applyBorder="1" applyAlignment="1">
      <alignment horizontal="center" vertical="center"/>
    </xf>
    <xf numFmtId="0" fontId="7" fillId="5" borderId="0" xfId="0" applyFont="1" applyFill="1"/>
    <xf numFmtId="0" fontId="7" fillId="2" borderId="1" xfId="0" applyFont="1" applyFill="1" applyBorder="1" applyAlignment="1">
      <alignment horizontal="center" vertical="center" wrapText="1"/>
    </xf>
    <xf numFmtId="0" fontId="7" fillId="2" borderId="1" xfId="0" applyFont="1" applyFill="1" applyBorder="1" applyAlignment="1">
      <alignment vertical="center"/>
    </xf>
    <xf numFmtId="0" fontId="7" fillId="2" borderId="2" xfId="0" applyFont="1" applyFill="1" applyBorder="1" applyAlignment="1">
      <alignment horizontal="center" vertical="center" wrapText="1"/>
    </xf>
    <xf numFmtId="164" fontId="4" fillId="0" borderId="1" xfId="2" applyFont="1" applyBorder="1" applyAlignment="1">
      <alignment horizontal="center" vertical="center"/>
    </xf>
    <xf numFmtId="4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10" fillId="0" borderId="1" xfId="0" applyFont="1" applyBorder="1"/>
    <xf numFmtId="44" fontId="4" fillId="0" borderId="2" xfId="0" applyNumberFormat="1" applyFont="1" applyBorder="1" applyAlignment="1">
      <alignment horizontal="center" vertical="center"/>
    </xf>
    <xf numFmtId="164" fontId="4" fillId="0" borderId="2" xfId="2" applyFont="1" applyBorder="1" applyAlignment="1">
      <alignment horizontal="center" vertical="center"/>
    </xf>
    <xf numFmtId="164" fontId="7" fillId="2" borderId="1" xfId="0" applyNumberFormat="1" applyFont="1" applyFill="1" applyBorder="1" applyAlignment="1">
      <alignment horizontal="center" vertical="center"/>
    </xf>
    <xf numFmtId="0" fontId="8" fillId="0" borderId="1" xfId="2" applyNumberFormat="1" applyFont="1" applyBorder="1" applyAlignment="1">
      <alignment horizontal="center" vertical="center"/>
    </xf>
    <xf numFmtId="0" fontId="8" fillId="0" borderId="1" xfId="0" applyFont="1" applyBorder="1" applyAlignment="1">
      <alignment horizontal="center" vertical="center"/>
    </xf>
    <xf numFmtId="0" fontId="4" fillId="0" borderId="0" xfId="0" applyFont="1" applyAlignment="1">
      <alignment vertical="center"/>
    </xf>
    <xf numFmtId="3" fontId="10" fillId="0" borderId="1" xfId="0" applyNumberFormat="1" applyFont="1" applyBorder="1" applyAlignment="1">
      <alignment horizontal="right"/>
    </xf>
    <xf numFmtId="164" fontId="10" fillId="0" borderId="1" xfId="2" applyFont="1" applyBorder="1" applyAlignment="1">
      <alignment horizontal="center"/>
    </xf>
    <xf numFmtId="164" fontId="10" fillId="0" borderId="1" xfId="2" applyFont="1" applyFill="1" applyBorder="1" applyAlignment="1">
      <alignment horizontal="center"/>
    </xf>
    <xf numFmtId="0" fontId="12" fillId="0" borderId="5" xfId="0" applyFont="1" applyBorder="1"/>
    <xf numFmtId="0" fontId="7" fillId="6" borderId="1" xfId="0" applyFont="1" applyFill="1" applyBorder="1" applyAlignment="1">
      <alignment horizontal="center" vertical="center" wrapText="1"/>
    </xf>
    <xf numFmtId="0" fontId="8" fillId="0" borderId="1" xfId="2" applyNumberFormat="1" applyFont="1" applyFill="1" applyBorder="1" applyAlignment="1">
      <alignment horizontal="center" vertical="center"/>
    </xf>
    <xf numFmtId="0" fontId="2" fillId="6" borderId="0" xfId="0" applyFont="1" applyFill="1"/>
    <xf numFmtId="0" fontId="5" fillId="6" borderId="11" xfId="0" applyFont="1" applyFill="1" applyBorder="1" applyAlignment="1" applyProtection="1">
      <alignment horizontal="center" vertical="top"/>
      <protection locked="0"/>
    </xf>
    <xf numFmtId="0" fontId="5" fillId="6" borderId="12" xfId="0" applyFont="1" applyFill="1" applyBorder="1" applyAlignment="1" applyProtection="1">
      <alignment horizontal="center" vertical="top"/>
      <protection locked="0"/>
    </xf>
    <xf numFmtId="0" fontId="5" fillId="6" borderId="2" xfId="0" applyFont="1" applyFill="1" applyBorder="1" applyAlignment="1" applyProtection="1">
      <alignment horizontal="center" vertical="top"/>
      <protection locked="0"/>
    </xf>
    <xf numFmtId="0" fontId="5" fillId="6" borderId="1" xfId="0" applyFont="1" applyFill="1" applyBorder="1" applyAlignment="1" applyProtection="1">
      <alignment horizontal="center" vertical="top"/>
      <protection locked="0"/>
    </xf>
    <xf numFmtId="0" fontId="14" fillId="0" borderId="0" xfId="0" applyFont="1" applyAlignment="1">
      <alignment horizontal="left" vertical="center" wrapText="1"/>
    </xf>
    <xf numFmtId="0" fontId="4" fillId="0" borderId="13" xfId="0" applyFont="1" applyBorder="1" applyAlignment="1">
      <alignment horizontal="left" wrapText="1"/>
    </xf>
    <xf numFmtId="0" fontId="0" fillId="0" borderId="0" xfId="0" applyAlignment="1">
      <alignment wrapText="1"/>
    </xf>
  </cellXfs>
  <cellStyles count="4">
    <cellStyle name="Komma" xfId="1" builtinId="3"/>
    <cellStyle name="Standaard" xfId="0" builtinId="0"/>
    <cellStyle name="Standaard 11" xfId="3" xr:uid="{00000000-0005-0000-0000-000002000000}"/>
    <cellStyle name="Valuta" xfId="2" builtinId="4"/>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212611</xdr:colOff>
      <xdr:row>0</xdr:row>
      <xdr:rowOff>226219</xdr:rowOff>
    </xdr:from>
    <xdr:to>
      <xdr:col>8</xdr:col>
      <xdr:colOff>778034</xdr:colOff>
      <xdr:row>7</xdr:row>
      <xdr:rowOff>187212</xdr:rowOff>
    </xdr:to>
    <xdr:pic>
      <xdr:nvPicPr>
        <xdr:cNvPr id="3" name="Afbeelding 2" descr="Welkom bij SG Leonardo Da Vinci">
          <a:extLst>
            <a:ext uri="{FF2B5EF4-FFF2-40B4-BE49-F238E27FC236}">
              <a16:creationId xmlns:a16="http://schemas.microsoft.com/office/drawing/2014/main" id="{982B3ED6-D75C-5C02-A357-58C0A3D49B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52674" y="226219"/>
          <a:ext cx="3494359" cy="158897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828675</xdr:colOff>
      <xdr:row>0</xdr:row>
      <xdr:rowOff>47625</xdr:rowOff>
    </xdr:from>
    <xdr:to>
      <xdr:col>3</xdr:col>
      <xdr:colOff>1752600</xdr:colOff>
      <xdr:row>5</xdr:row>
      <xdr:rowOff>59076</xdr:rowOff>
    </xdr:to>
    <xdr:pic>
      <xdr:nvPicPr>
        <xdr:cNvPr id="3" name="Afbeelding 2" descr="Welkom bij SG Leonardo Da Vinci">
          <a:extLst>
            <a:ext uri="{FF2B5EF4-FFF2-40B4-BE49-F238E27FC236}">
              <a16:creationId xmlns:a16="http://schemas.microsoft.com/office/drawing/2014/main" id="{CBD86565-A75C-12AC-3BFB-DC36B0E922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5325" y="47625"/>
          <a:ext cx="2333625" cy="1059201"/>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zoomScale="90" zoomScaleNormal="90" workbookViewId="0"/>
  </sheetViews>
  <sheetFormatPr defaultRowHeight="15" x14ac:dyDescent="0.25"/>
  <cols>
    <col min="1" max="1" width="75" customWidth="1"/>
    <col min="2" max="2" width="25.42578125" customWidth="1"/>
    <col min="3" max="3" width="23.140625" customWidth="1"/>
    <col min="4" max="4" width="25.7109375" customWidth="1"/>
    <col min="5" max="6" width="22.42578125" customWidth="1"/>
    <col min="7" max="12" width="22" customWidth="1"/>
  </cols>
  <sheetData>
    <row r="1" spans="1:6" ht="22.5" x14ac:dyDescent="0.3">
      <c r="A1" s="6" t="s">
        <v>64</v>
      </c>
      <c r="B1" s="7"/>
      <c r="C1" s="1"/>
      <c r="D1" s="1"/>
      <c r="E1" s="1"/>
    </row>
    <row r="2" spans="1:6" x14ac:dyDescent="0.25">
      <c r="A2" s="38" t="s">
        <v>0</v>
      </c>
      <c r="B2" s="7"/>
      <c r="C2" s="1"/>
      <c r="D2" s="1"/>
      <c r="E2" s="2"/>
    </row>
    <row r="3" spans="1:6" x14ac:dyDescent="0.25">
      <c r="A3" s="7"/>
      <c r="B3" s="7"/>
      <c r="C3" s="1"/>
      <c r="D3" s="1"/>
    </row>
    <row r="4" spans="1:6" x14ac:dyDescent="0.25">
      <c r="A4" s="39" t="s">
        <v>62</v>
      </c>
      <c r="B4" s="74"/>
      <c r="C4" s="74"/>
      <c r="D4" s="1"/>
      <c r="E4" s="1"/>
    </row>
    <row r="5" spans="1:6" x14ac:dyDescent="0.25">
      <c r="A5" s="1"/>
      <c r="B5" s="1"/>
      <c r="C5" s="1"/>
      <c r="D5" s="1"/>
      <c r="E5" s="1"/>
    </row>
    <row r="6" spans="1:6" x14ac:dyDescent="0.25">
      <c r="A6" s="10" t="s">
        <v>1</v>
      </c>
      <c r="B6" s="42"/>
      <c r="C6" s="42"/>
      <c r="D6" s="42"/>
      <c r="E6" s="42"/>
      <c r="F6" s="42"/>
    </row>
    <row r="7" spans="1:6" ht="30.75" customHeight="1" x14ac:dyDescent="0.25">
      <c r="A7" s="4"/>
      <c r="B7" s="55" t="s">
        <v>2</v>
      </c>
      <c r="C7" s="55" t="s">
        <v>3</v>
      </c>
      <c r="D7" s="55" t="s">
        <v>4</v>
      </c>
      <c r="E7" s="55" t="s">
        <v>5</v>
      </c>
      <c r="F7" s="55" t="s">
        <v>6</v>
      </c>
    </row>
    <row r="8" spans="1:6" x14ac:dyDescent="0.25">
      <c r="A8" s="8" t="s">
        <v>7</v>
      </c>
      <c r="B8" s="72"/>
      <c r="C8" s="72"/>
      <c r="D8" s="72"/>
      <c r="E8" s="72"/>
      <c r="F8" s="72"/>
    </row>
    <row r="9" spans="1:6" x14ac:dyDescent="0.25">
      <c r="A9" s="8" t="s">
        <v>8</v>
      </c>
      <c r="B9" s="72"/>
      <c r="C9" s="72"/>
      <c r="D9" s="72"/>
      <c r="E9" s="72"/>
      <c r="F9" s="72"/>
    </row>
    <row r="10" spans="1:6" x14ac:dyDescent="0.25">
      <c r="A10" s="8" t="s">
        <v>9</v>
      </c>
      <c r="B10" s="12">
        <v>0</v>
      </c>
      <c r="C10" s="12">
        <v>0</v>
      </c>
      <c r="D10" s="12">
        <v>0</v>
      </c>
      <c r="E10" s="12">
        <v>0</v>
      </c>
      <c r="F10" s="12">
        <v>0</v>
      </c>
    </row>
    <row r="11" spans="1:6" x14ac:dyDescent="0.25">
      <c r="A11" s="8" t="s">
        <v>10</v>
      </c>
      <c r="B11" s="12">
        <v>0</v>
      </c>
      <c r="C11" s="12">
        <v>0</v>
      </c>
      <c r="D11" s="12">
        <v>0</v>
      </c>
      <c r="E11" s="12">
        <v>0</v>
      </c>
      <c r="F11" s="12">
        <v>0</v>
      </c>
    </row>
    <row r="12" spans="1:6" x14ac:dyDescent="0.25">
      <c r="A12" s="8" t="s">
        <v>11</v>
      </c>
      <c r="B12" s="12">
        <v>0</v>
      </c>
      <c r="C12" s="12">
        <v>0</v>
      </c>
      <c r="D12" s="12">
        <v>0</v>
      </c>
      <c r="E12" s="12">
        <v>0</v>
      </c>
      <c r="F12" s="12">
        <v>0</v>
      </c>
    </row>
    <row r="13" spans="1:6" ht="26.1" customHeight="1" x14ac:dyDescent="0.25">
      <c r="A13" s="56" t="s">
        <v>12</v>
      </c>
      <c r="B13" s="55" t="s">
        <v>13</v>
      </c>
      <c r="C13" s="55" t="s">
        <v>14</v>
      </c>
      <c r="D13" s="55" t="s">
        <v>15</v>
      </c>
      <c r="E13" s="15"/>
    </row>
    <row r="14" spans="1:6" x14ac:dyDescent="0.25">
      <c r="A14" s="9" t="s">
        <v>16</v>
      </c>
      <c r="B14" s="13">
        <v>0</v>
      </c>
      <c r="C14" s="13">
        <v>0</v>
      </c>
      <c r="D14" s="13">
        <v>0</v>
      </c>
      <c r="E14" s="14"/>
    </row>
    <row r="15" spans="1:6" x14ac:dyDescent="0.25">
      <c r="A15" s="35"/>
      <c r="B15" s="36"/>
      <c r="C15" s="36"/>
      <c r="D15" s="36"/>
      <c r="E15" s="16"/>
    </row>
    <row r="17" spans="1:8" x14ac:dyDescent="0.25">
      <c r="A17" s="3" t="s">
        <v>17</v>
      </c>
      <c r="B17" s="3"/>
      <c r="C17" s="3"/>
      <c r="D17" s="3"/>
      <c r="E17" s="3"/>
      <c r="F17" s="67"/>
    </row>
    <row r="18" spans="1:8" x14ac:dyDescent="0.25">
      <c r="A18" s="3"/>
      <c r="B18" s="3"/>
      <c r="C18" s="3"/>
      <c r="D18" s="3"/>
      <c r="E18" s="3"/>
    </row>
    <row r="19" spans="1:8" x14ac:dyDescent="0.25">
      <c r="A19" s="11" t="s">
        <v>18</v>
      </c>
      <c r="B19" s="75"/>
      <c r="C19" s="76"/>
      <c r="D19" s="76"/>
      <c r="E19" s="77"/>
    </row>
    <row r="20" spans="1:8" x14ac:dyDescent="0.25">
      <c r="A20" s="11" t="s">
        <v>19</v>
      </c>
      <c r="B20" s="75"/>
      <c r="C20" s="76"/>
      <c r="D20" s="76"/>
      <c r="E20" s="77"/>
    </row>
    <row r="21" spans="1:8" ht="48" customHeight="1" x14ac:dyDescent="0.25">
      <c r="A21" s="11" t="s">
        <v>20</v>
      </c>
      <c r="B21" s="75"/>
      <c r="C21" s="76"/>
      <c r="D21" s="76"/>
      <c r="E21" s="77"/>
      <c r="H21" t="s">
        <v>21</v>
      </c>
    </row>
    <row r="22" spans="1:8" x14ac:dyDescent="0.25">
      <c r="A22" s="11" t="s">
        <v>22</v>
      </c>
      <c r="B22" s="75"/>
      <c r="C22" s="76"/>
      <c r="D22" s="76"/>
      <c r="E22" s="77"/>
    </row>
    <row r="24" spans="1:8" x14ac:dyDescent="0.25">
      <c r="A24" s="1"/>
      <c r="B24" s="1"/>
      <c r="C24" s="1"/>
      <c r="D24" s="1"/>
      <c r="E24" s="1"/>
      <c r="F24" s="1"/>
    </row>
    <row r="25" spans="1:8" x14ac:dyDescent="0.25">
      <c r="A25" s="10" t="s">
        <v>12</v>
      </c>
      <c r="B25" s="10"/>
      <c r="C25" s="10"/>
      <c r="D25" s="10"/>
      <c r="E25" s="10"/>
      <c r="F25" s="10"/>
      <c r="G25" s="10"/>
      <c r="H25" s="10"/>
    </row>
    <row r="26" spans="1:8" x14ac:dyDescent="0.25">
      <c r="A26" s="19" t="s">
        <v>23</v>
      </c>
      <c r="B26" s="45" t="s">
        <v>24</v>
      </c>
      <c r="C26" s="45" t="s">
        <v>25</v>
      </c>
      <c r="D26" s="45" t="s">
        <v>24</v>
      </c>
      <c r="E26" s="45" t="s">
        <v>25</v>
      </c>
      <c r="F26" s="45" t="s">
        <v>26</v>
      </c>
      <c r="G26" s="45" t="s">
        <v>25</v>
      </c>
      <c r="H26" s="45" t="s">
        <v>27</v>
      </c>
    </row>
    <row r="27" spans="1:8" x14ac:dyDescent="0.25">
      <c r="A27" s="19"/>
      <c r="B27" s="52" t="s">
        <v>28</v>
      </c>
      <c r="C27" s="45"/>
      <c r="D27" s="52" t="s">
        <v>29</v>
      </c>
      <c r="E27" s="45"/>
      <c r="F27" s="45"/>
      <c r="G27" s="45"/>
      <c r="H27" s="45"/>
    </row>
    <row r="28" spans="1:8" x14ac:dyDescent="0.25">
      <c r="A28" s="18" t="s">
        <v>30</v>
      </c>
      <c r="B28" s="68">
        <v>877000</v>
      </c>
      <c r="C28" s="70">
        <f>B28*$B$14</f>
        <v>0</v>
      </c>
      <c r="D28" s="68">
        <v>137000</v>
      </c>
      <c r="E28" s="70">
        <f>D28*$C$14</f>
        <v>0</v>
      </c>
      <c r="F28" s="68">
        <f>(B28+D28)*0.05</f>
        <v>50700</v>
      </c>
      <c r="G28" s="69">
        <f>F28*$D$14</f>
        <v>0</v>
      </c>
      <c r="H28" s="69">
        <f>C28+E28+G28</f>
        <v>0</v>
      </c>
    </row>
    <row r="29" spans="1:8" x14ac:dyDescent="0.25">
      <c r="A29" s="3" t="s">
        <v>31</v>
      </c>
      <c r="B29" s="68">
        <v>1559000</v>
      </c>
      <c r="C29" s="70">
        <f t="shared" ref="C29:C31" si="0">B29*$B$14</f>
        <v>0</v>
      </c>
      <c r="D29" s="68">
        <v>93000</v>
      </c>
      <c r="E29" s="70">
        <f t="shared" ref="E29:E31" si="1">D29*$C$14</f>
        <v>0</v>
      </c>
      <c r="F29" s="68">
        <f t="shared" ref="F29:F31" si="2">(B29+D29)*0.05</f>
        <v>82600</v>
      </c>
      <c r="G29" s="69">
        <f t="shared" ref="G29:G31" si="3">F29*$D$14</f>
        <v>0</v>
      </c>
      <c r="H29" s="69">
        <f t="shared" ref="H29:H31" si="4">C29+E29+G29</f>
        <v>0</v>
      </c>
    </row>
    <row r="30" spans="1:8" x14ac:dyDescent="0.25">
      <c r="A30" s="18" t="s">
        <v>32</v>
      </c>
      <c r="B30" s="68">
        <v>2250000</v>
      </c>
      <c r="C30" s="70">
        <f t="shared" si="0"/>
        <v>0</v>
      </c>
      <c r="D30" s="68">
        <v>256000</v>
      </c>
      <c r="E30" s="70">
        <f t="shared" si="1"/>
        <v>0</v>
      </c>
      <c r="F30" s="68">
        <f t="shared" si="2"/>
        <v>125300</v>
      </c>
      <c r="G30" s="69">
        <f t="shared" si="3"/>
        <v>0</v>
      </c>
      <c r="H30" s="69">
        <f t="shared" si="4"/>
        <v>0</v>
      </c>
    </row>
    <row r="31" spans="1:8" x14ac:dyDescent="0.25">
      <c r="A31" s="3" t="s">
        <v>33</v>
      </c>
      <c r="B31" s="68">
        <v>634000</v>
      </c>
      <c r="C31" s="70">
        <f t="shared" si="0"/>
        <v>0</v>
      </c>
      <c r="D31" s="68">
        <v>175000</v>
      </c>
      <c r="E31" s="70">
        <f t="shared" si="1"/>
        <v>0</v>
      </c>
      <c r="F31" s="68">
        <f t="shared" si="2"/>
        <v>40450</v>
      </c>
      <c r="G31" s="69">
        <f t="shared" si="3"/>
        <v>0</v>
      </c>
      <c r="H31" s="69">
        <f t="shared" si="4"/>
        <v>0</v>
      </c>
    </row>
    <row r="32" spans="1:8" x14ac:dyDescent="0.25">
      <c r="A32" s="5" t="s">
        <v>34</v>
      </c>
      <c r="B32" s="49">
        <f>SUM(B28:B31)</f>
        <v>5320000</v>
      </c>
      <c r="C32" s="50">
        <f>SUM(C28:C31)</f>
        <v>0</v>
      </c>
      <c r="D32" s="49">
        <f>SUM(D28:D31)</f>
        <v>661000</v>
      </c>
      <c r="E32" s="50">
        <f>SUM(E28:E31)</f>
        <v>0</v>
      </c>
      <c r="F32" s="50"/>
      <c r="G32" s="50">
        <f>SUM(G28:G31)</f>
        <v>0</v>
      </c>
      <c r="H32" s="51">
        <f>C32+E32+G32</f>
        <v>0</v>
      </c>
    </row>
    <row r="33" spans="1:18" x14ac:dyDescent="0.25">
      <c r="A33" s="1"/>
      <c r="B33" s="1"/>
      <c r="C33" s="1"/>
      <c r="D33" s="1"/>
      <c r="E33" s="1"/>
      <c r="F33" s="1"/>
    </row>
    <row r="34" spans="1:18" x14ac:dyDescent="0.25">
      <c r="A34" s="10" t="s">
        <v>35</v>
      </c>
      <c r="B34" s="10"/>
      <c r="C34" s="10"/>
      <c r="D34" s="10"/>
      <c r="E34" s="10"/>
      <c r="F34" s="10"/>
      <c r="G34" s="10"/>
      <c r="H34" s="10"/>
      <c r="I34" s="10"/>
      <c r="J34" s="10"/>
      <c r="K34" s="10"/>
      <c r="L34" s="10"/>
      <c r="Q34" s="1"/>
      <c r="R34" s="1"/>
    </row>
    <row r="35" spans="1:18" x14ac:dyDescent="0.25">
      <c r="A35" s="19" t="s">
        <v>23</v>
      </c>
      <c r="B35" s="46" t="s">
        <v>36</v>
      </c>
      <c r="C35" s="46" t="s">
        <v>25</v>
      </c>
      <c r="D35" s="46" t="s">
        <v>37</v>
      </c>
      <c r="E35" s="46" t="s">
        <v>25</v>
      </c>
      <c r="F35" s="46" t="s">
        <v>38</v>
      </c>
      <c r="G35" s="46" t="s">
        <v>25</v>
      </c>
      <c r="H35" s="46" t="s">
        <v>39</v>
      </c>
      <c r="I35" s="46" t="s">
        <v>25</v>
      </c>
      <c r="J35" s="46" t="s">
        <v>40</v>
      </c>
      <c r="K35" s="46" t="s">
        <v>25</v>
      </c>
      <c r="L35" s="45" t="s">
        <v>27</v>
      </c>
      <c r="Q35" s="1"/>
      <c r="R35" s="1"/>
    </row>
    <row r="36" spans="1:18" x14ac:dyDescent="0.25">
      <c r="A36" s="61" t="str">
        <f>A28</f>
        <v>Leonardo College</v>
      </c>
      <c r="B36" s="66">
        <v>0</v>
      </c>
      <c r="C36" s="47">
        <f>B36*$B$10*12</f>
        <v>0</v>
      </c>
      <c r="D36" s="66">
        <v>0</v>
      </c>
      <c r="E36" s="47">
        <f>D36*$C$10*12</f>
        <v>0</v>
      </c>
      <c r="F36" s="66">
        <v>3</v>
      </c>
      <c r="G36" s="47">
        <f>F36*$D$10*12</f>
        <v>0</v>
      </c>
      <c r="H36" s="65">
        <v>0</v>
      </c>
      <c r="I36" s="47">
        <f>H36*$E$10*12</f>
        <v>0</v>
      </c>
      <c r="J36" s="65">
        <v>1</v>
      </c>
      <c r="K36" s="47">
        <f>J36*$F$10*12</f>
        <v>0</v>
      </c>
      <c r="L36" s="40">
        <f>C36+E36+G36+I36+K36</f>
        <v>0</v>
      </c>
      <c r="Q36" s="1"/>
      <c r="R36" s="1"/>
    </row>
    <row r="37" spans="1:18" x14ac:dyDescent="0.25">
      <c r="A37" s="61" t="str">
        <f t="shared" ref="A37:A39" si="5">A29</f>
        <v>Da Vinci College Kagerstraat</v>
      </c>
      <c r="B37" s="66">
        <v>2</v>
      </c>
      <c r="C37" s="47">
        <f t="shared" ref="C37:C39" si="6">B37*$B$10*12</f>
        <v>0</v>
      </c>
      <c r="D37" s="66">
        <v>3</v>
      </c>
      <c r="E37" s="47">
        <f t="shared" ref="E37:E39" si="7">D37*$C$10*12</f>
        <v>0</v>
      </c>
      <c r="F37" s="66">
        <v>2</v>
      </c>
      <c r="G37" s="47">
        <f t="shared" ref="G37:G39" si="8">F37*$D$10*12</f>
        <v>0</v>
      </c>
      <c r="H37" s="65">
        <v>0</v>
      </c>
      <c r="I37" s="47">
        <f t="shared" ref="I37:I39" si="9">H37*$E$10*12</f>
        <v>0</v>
      </c>
      <c r="J37" s="65">
        <v>1</v>
      </c>
      <c r="K37" s="47">
        <f t="shared" ref="K37:K39" si="10">J37*$F$10*12</f>
        <v>0</v>
      </c>
      <c r="L37" s="40">
        <f t="shared" ref="L37:L39" si="11">C37+E37+G37+I37+K37</f>
        <v>0</v>
      </c>
      <c r="Q37" s="1"/>
      <c r="R37" s="1"/>
    </row>
    <row r="38" spans="1:18" x14ac:dyDescent="0.25">
      <c r="A38" s="61" t="str">
        <f t="shared" si="5"/>
        <v>Da Vinci College Lammenschans</v>
      </c>
      <c r="B38" s="66">
        <v>7</v>
      </c>
      <c r="C38" s="47">
        <f t="shared" si="6"/>
        <v>0</v>
      </c>
      <c r="D38" s="66">
        <v>2</v>
      </c>
      <c r="E38" s="47">
        <f t="shared" si="7"/>
        <v>0</v>
      </c>
      <c r="F38" s="66">
        <v>2</v>
      </c>
      <c r="G38" s="47">
        <f t="shared" si="8"/>
        <v>0</v>
      </c>
      <c r="H38" s="65">
        <v>1</v>
      </c>
      <c r="I38" s="47">
        <f t="shared" si="9"/>
        <v>0</v>
      </c>
      <c r="J38" s="65">
        <v>1</v>
      </c>
      <c r="K38" s="47">
        <f t="shared" si="10"/>
        <v>0</v>
      </c>
      <c r="L38" s="40">
        <f t="shared" si="11"/>
        <v>0</v>
      </c>
      <c r="Q38" s="1"/>
      <c r="R38" s="1"/>
    </row>
    <row r="39" spans="1:18" x14ac:dyDescent="0.25">
      <c r="A39" s="61" t="str">
        <f t="shared" si="5"/>
        <v>Da Vinci College ISK</v>
      </c>
      <c r="B39" s="66">
        <v>0</v>
      </c>
      <c r="C39" s="47">
        <f t="shared" si="6"/>
        <v>0</v>
      </c>
      <c r="D39" s="66">
        <v>0</v>
      </c>
      <c r="E39" s="47">
        <f t="shared" si="7"/>
        <v>0</v>
      </c>
      <c r="F39" s="66">
        <v>2</v>
      </c>
      <c r="G39" s="47">
        <f t="shared" si="8"/>
        <v>0</v>
      </c>
      <c r="H39" s="73">
        <v>0</v>
      </c>
      <c r="I39" s="47">
        <f t="shared" si="9"/>
        <v>0</v>
      </c>
      <c r="J39" s="65">
        <v>0</v>
      </c>
      <c r="K39" s="47">
        <f t="shared" si="10"/>
        <v>0</v>
      </c>
      <c r="L39" s="40">
        <f t="shared" si="11"/>
        <v>0</v>
      </c>
      <c r="Q39" s="1"/>
      <c r="R39" s="1"/>
    </row>
    <row r="40" spans="1:18" x14ac:dyDescent="0.25">
      <c r="A40" s="41" t="s">
        <v>34</v>
      </c>
      <c r="B40" s="46">
        <f t="shared" ref="B40:L40" si="12">SUM(B36:B39)</f>
        <v>9</v>
      </c>
      <c r="C40" s="64">
        <f t="shared" si="12"/>
        <v>0</v>
      </c>
      <c r="D40" s="46">
        <f t="shared" si="12"/>
        <v>5</v>
      </c>
      <c r="E40" s="64">
        <f t="shared" si="12"/>
        <v>0</v>
      </c>
      <c r="F40" s="46">
        <f t="shared" si="12"/>
        <v>9</v>
      </c>
      <c r="G40" s="64">
        <f t="shared" si="12"/>
        <v>0</v>
      </c>
      <c r="H40" s="46">
        <f t="shared" si="12"/>
        <v>1</v>
      </c>
      <c r="I40" s="48">
        <f t="shared" si="12"/>
        <v>0</v>
      </c>
      <c r="J40" s="46">
        <f t="shared" si="12"/>
        <v>3</v>
      </c>
      <c r="K40" s="48">
        <f t="shared" si="12"/>
        <v>0</v>
      </c>
      <c r="L40" s="48">
        <f t="shared" si="12"/>
        <v>0</v>
      </c>
      <c r="Q40" s="1"/>
      <c r="R40" s="1"/>
    </row>
    <row r="41" spans="1:18" x14ac:dyDescent="0.25">
      <c r="A41" s="1"/>
      <c r="B41" s="7"/>
      <c r="C41" s="7"/>
      <c r="D41" s="7"/>
      <c r="E41" s="7"/>
      <c r="F41" s="7"/>
      <c r="G41" s="7"/>
      <c r="H41" s="7"/>
      <c r="I41" s="1"/>
      <c r="J41" s="1"/>
    </row>
    <row r="42" spans="1:18" x14ac:dyDescent="0.25">
      <c r="A42" s="10" t="s">
        <v>41</v>
      </c>
      <c r="B42" s="10"/>
      <c r="C42" s="10"/>
      <c r="D42" s="10"/>
      <c r="E42" s="10"/>
      <c r="F42" s="10"/>
      <c r="G42" s="10"/>
      <c r="H42" s="10"/>
      <c r="I42" s="10"/>
      <c r="J42" s="10"/>
      <c r="K42" s="10"/>
      <c r="L42" s="10"/>
      <c r="M42" s="1"/>
      <c r="N42" s="1"/>
    </row>
    <row r="43" spans="1:18" x14ac:dyDescent="0.25">
      <c r="A43" s="19" t="s">
        <v>23</v>
      </c>
      <c r="B43" s="46" t="s">
        <v>36</v>
      </c>
      <c r="C43" s="46" t="s">
        <v>25</v>
      </c>
      <c r="D43" s="46" t="s">
        <v>37</v>
      </c>
      <c r="E43" s="46" t="s">
        <v>25</v>
      </c>
      <c r="F43" s="46" t="s">
        <v>38</v>
      </c>
      <c r="G43" s="46" t="s">
        <v>25</v>
      </c>
      <c r="H43" s="46" t="s">
        <v>39</v>
      </c>
      <c r="I43" s="46" t="s">
        <v>25</v>
      </c>
      <c r="J43" s="46" t="s">
        <v>40</v>
      </c>
      <c r="K43" s="46" t="s">
        <v>25</v>
      </c>
      <c r="L43" s="45" t="s">
        <v>27</v>
      </c>
      <c r="M43" s="1"/>
      <c r="N43" s="1"/>
    </row>
    <row r="44" spans="1:18" x14ac:dyDescent="0.25">
      <c r="A44" s="61" t="str">
        <f>A28</f>
        <v>Leonardo College</v>
      </c>
      <c r="B44" s="66">
        <f>B36</f>
        <v>0</v>
      </c>
      <c r="C44" s="47">
        <f>B44*$B$11*12</f>
        <v>0</v>
      </c>
      <c r="D44" s="66">
        <f>D36</f>
        <v>0</v>
      </c>
      <c r="E44" s="47">
        <f>D44*$C$11*12</f>
        <v>0</v>
      </c>
      <c r="F44" s="66">
        <f>F36</f>
        <v>3</v>
      </c>
      <c r="G44" s="47">
        <f>F44*$D$11*12</f>
        <v>0</v>
      </c>
      <c r="H44" s="65">
        <f>H36</f>
        <v>0</v>
      </c>
      <c r="I44" s="47">
        <f>H44*$E$11*12</f>
        <v>0</v>
      </c>
      <c r="J44" s="65">
        <f>J36</f>
        <v>1</v>
      </c>
      <c r="K44" s="47">
        <f>J44*$F$11*12</f>
        <v>0</v>
      </c>
      <c r="L44" s="40">
        <f>C44+E44+G44+I44+K44</f>
        <v>0</v>
      </c>
      <c r="M44" s="1"/>
      <c r="N44" s="1"/>
    </row>
    <row r="45" spans="1:18" x14ac:dyDescent="0.25">
      <c r="A45" s="61" t="str">
        <f t="shared" ref="A45:A47" si="13">A29</f>
        <v>Da Vinci College Kagerstraat</v>
      </c>
      <c r="B45" s="66">
        <f t="shared" ref="B45:B47" si="14">B37</f>
        <v>2</v>
      </c>
      <c r="C45" s="47">
        <f t="shared" ref="C45:C47" si="15">B45*$B$11*12</f>
        <v>0</v>
      </c>
      <c r="D45" s="66">
        <f t="shared" ref="D45:D47" si="16">D37</f>
        <v>3</v>
      </c>
      <c r="E45" s="47">
        <f t="shared" ref="E45:E47" si="17">D45*$C$11*12</f>
        <v>0</v>
      </c>
      <c r="F45" s="66">
        <f t="shared" ref="F45:F47" si="18">F37</f>
        <v>2</v>
      </c>
      <c r="G45" s="47">
        <f t="shared" ref="G45:G47" si="19">F45*$D$11*12</f>
        <v>0</v>
      </c>
      <c r="H45" s="65">
        <f t="shared" ref="H45:H47" si="20">H37</f>
        <v>0</v>
      </c>
      <c r="I45" s="47">
        <f t="shared" ref="I45:I47" si="21">H45*$E$11*12</f>
        <v>0</v>
      </c>
      <c r="J45" s="65">
        <f t="shared" ref="J45:J47" si="22">J37</f>
        <v>1</v>
      </c>
      <c r="K45" s="47">
        <f t="shared" ref="K45:K47" si="23">J45*$F$11*12</f>
        <v>0</v>
      </c>
      <c r="L45" s="40">
        <f t="shared" ref="L45:L47" si="24">C45+E45+G45+I45+K45</f>
        <v>0</v>
      </c>
      <c r="M45" s="1"/>
      <c r="N45" s="1"/>
    </row>
    <row r="46" spans="1:18" x14ac:dyDescent="0.25">
      <c r="A46" s="61" t="str">
        <f t="shared" si="13"/>
        <v>Da Vinci College Lammenschans</v>
      </c>
      <c r="B46" s="66">
        <f t="shared" si="14"/>
        <v>7</v>
      </c>
      <c r="C46" s="47">
        <f t="shared" si="15"/>
        <v>0</v>
      </c>
      <c r="D46" s="66">
        <f t="shared" si="16"/>
        <v>2</v>
      </c>
      <c r="E46" s="47">
        <f t="shared" si="17"/>
        <v>0</v>
      </c>
      <c r="F46" s="66">
        <f t="shared" si="18"/>
        <v>2</v>
      </c>
      <c r="G46" s="47">
        <f t="shared" si="19"/>
        <v>0</v>
      </c>
      <c r="H46" s="65">
        <f t="shared" si="20"/>
        <v>1</v>
      </c>
      <c r="I46" s="47">
        <f t="shared" si="21"/>
        <v>0</v>
      </c>
      <c r="J46" s="65">
        <f t="shared" si="22"/>
        <v>1</v>
      </c>
      <c r="K46" s="47">
        <f t="shared" si="23"/>
        <v>0</v>
      </c>
      <c r="L46" s="40">
        <f t="shared" si="24"/>
        <v>0</v>
      </c>
      <c r="M46" s="1"/>
      <c r="N46" s="1"/>
    </row>
    <row r="47" spans="1:18" x14ac:dyDescent="0.25">
      <c r="A47" s="61" t="str">
        <f t="shared" si="13"/>
        <v>Da Vinci College ISK</v>
      </c>
      <c r="B47" s="66">
        <f t="shared" si="14"/>
        <v>0</v>
      </c>
      <c r="C47" s="47">
        <f t="shared" si="15"/>
        <v>0</v>
      </c>
      <c r="D47" s="66">
        <f t="shared" si="16"/>
        <v>0</v>
      </c>
      <c r="E47" s="47">
        <f t="shared" si="17"/>
        <v>0</v>
      </c>
      <c r="F47" s="66">
        <f t="shared" si="18"/>
        <v>2</v>
      </c>
      <c r="G47" s="47">
        <f t="shared" si="19"/>
        <v>0</v>
      </c>
      <c r="H47" s="65">
        <f t="shared" si="20"/>
        <v>0</v>
      </c>
      <c r="I47" s="47">
        <f t="shared" si="21"/>
        <v>0</v>
      </c>
      <c r="J47" s="65">
        <f t="shared" si="22"/>
        <v>0</v>
      </c>
      <c r="K47" s="47">
        <f t="shared" si="23"/>
        <v>0</v>
      </c>
      <c r="L47" s="40">
        <f t="shared" si="24"/>
        <v>0</v>
      </c>
      <c r="M47" s="1"/>
      <c r="N47" s="1"/>
    </row>
    <row r="48" spans="1:18" x14ac:dyDescent="0.25">
      <c r="A48" s="41" t="s">
        <v>34</v>
      </c>
      <c r="B48" s="46">
        <f t="shared" ref="B48:L48" si="25">SUM(B44:B47)</f>
        <v>9</v>
      </c>
      <c r="C48" s="64">
        <f t="shared" si="25"/>
        <v>0</v>
      </c>
      <c r="D48" s="46">
        <f t="shared" si="25"/>
        <v>5</v>
      </c>
      <c r="E48" s="64">
        <f t="shared" si="25"/>
        <v>0</v>
      </c>
      <c r="F48" s="46">
        <f t="shared" si="25"/>
        <v>9</v>
      </c>
      <c r="G48" s="64">
        <f t="shared" si="25"/>
        <v>0</v>
      </c>
      <c r="H48" s="46">
        <f t="shared" si="25"/>
        <v>1</v>
      </c>
      <c r="I48" s="64">
        <f t="shared" si="25"/>
        <v>0</v>
      </c>
      <c r="J48" s="46">
        <f t="shared" si="25"/>
        <v>3</v>
      </c>
      <c r="K48" s="64">
        <f t="shared" si="25"/>
        <v>0</v>
      </c>
      <c r="L48" s="48">
        <f t="shared" si="25"/>
        <v>0</v>
      </c>
      <c r="M48" s="1"/>
      <c r="N48" s="1"/>
    </row>
    <row r="49" spans="1:18" x14ac:dyDescent="0.25">
      <c r="A49" s="1"/>
      <c r="B49" s="7"/>
      <c r="C49" s="7"/>
      <c r="D49" s="7"/>
      <c r="E49" s="7"/>
      <c r="F49" s="7"/>
      <c r="G49" s="7"/>
      <c r="H49" s="7"/>
      <c r="I49" s="1"/>
      <c r="J49" s="1"/>
    </row>
    <row r="50" spans="1:18" x14ac:dyDescent="0.25">
      <c r="A50" s="10" t="s">
        <v>42</v>
      </c>
      <c r="B50" s="22"/>
      <c r="C50" s="22"/>
      <c r="D50" s="22"/>
      <c r="E50" s="22"/>
      <c r="F50" s="22"/>
      <c r="G50" s="22"/>
      <c r="H50" s="22"/>
      <c r="I50" s="22"/>
      <c r="J50" s="22"/>
      <c r="K50" s="22"/>
      <c r="L50" s="22"/>
      <c r="Q50" s="1"/>
      <c r="R50" s="1"/>
    </row>
    <row r="51" spans="1:18" x14ac:dyDescent="0.25">
      <c r="A51" s="19" t="s">
        <v>23</v>
      </c>
      <c r="B51" s="46" t="s">
        <v>36</v>
      </c>
      <c r="C51" s="46" t="s">
        <v>43</v>
      </c>
      <c r="D51" s="46" t="s">
        <v>37</v>
      </c>
      <c r="E51" s="46" t="s">
        <v>43</v>
      </c>
      <c r="F51" s="46" t="s">
        <v>38</v>
      </c>
      <c r="G51" s="46" t="s">
        <v>43</v>
      </c>
      <c r="H51" s="46" t="s">
        <v>39</v>
      </c>
      <c r="I51" s="46" t="s">
        <v>25</v>
      </c>
      <c r="J51" s="46" t="s">
        <v>40</v>
      </c>
      <c r="K51" s="46" t="s">
        <v>25</v>
      </c>
      <c r="L51" s="46" t="s">
        <v>34</v>
      </c>
      <c r="Q51" s="1"/>
      <c r="R51" s="1"/>
    </row>
    <row r="52" spans="1:18" x14ac:dyDescent="0.25">
      <c r="A52" s="18" t="str">
        <f>A28</f>
        <v>Leonardo College</v>
      </c>
      <c r="B52" s="66">
        <f>B36</f>
        <v>0</v>
      </c>
      <c r="C52" s="47">
        <f>B52*$B$12</f>
        <v>0</v>
      </c>
      <c r="D52" s="66">
        <f>D36</f>
        <v>0</v>
      </c>
      <c r="E52" s="47">
        <f>D52*$C$12</f>
        <v>0</v>
      </c>
      <c r="F52" s="66">
        <f>F36</f>
        <v>3</v>
      </c>
      <c r="G52" s="47">
        <f>F52*$D$12</f>
        <v>0</v>
      </c>
      <c r="H52" s="65">
        <f>H36</f>
        <v>0</v>
      </c>
      <c r="I52" s="47">
        <f>H52*$E$12</f>
        <v>0</v>
      </c>
      <c r="J52" s="65">
        <f>J36</f>
        <v>1</v>
      </c>
      <c r="K52" s="47">
        <f>J52*$F$12</f>
        <v>0</v>
      </c>
      <c r="L52" s="53">
        <f>C52+E52+G52+I52+K52</f>
        <v>0</v>
      </c>
      <c r="Q52" s="1"/>
      <c r="R52" s="1"/>
    </row>
    <row r="53" spans="1:18" x14ac:dyDescent="0.25">
      <c r="A53" s="18" t="str">
        <f t="shared" ref="A53:A55" si="26">A29</f>
        <v>Da Vinci College Kagerstraat</v>
      </c>
      <c r="B53" s="66">
        <f t="shared" ref="B53:B55" si="27">B37</f>
        <v>2</v>
      </c>
      <c r="C53" s="47">
        <f t="shared" ref="C53:C55" si="28">B53*$B$12</f>
        <v>0</v>
      </c>
      <c r="D53" s="66">
        <f t="shared" ref="D53:D55" si="29">D37</f>
        <v>3</v>
      </c>
      <c r="E53" s="47">
        <f t="shared" ref="E53:E55" si="30">D53*$C$12</f>
        <v>0</v>
      </c>
      <c r="F53" s="66">
        <f t="shared" ref="F53:F55" si="31">F37</f>
        <v>2</v>
      </c>
      <c r="G53" s="47">
        <f t="shared" ref="G53:G55" si="32">F53*$D$12</f>
        <v>0</v>
      </c>
      <c r="H53" s="65">
        <f t="shared" ref="H53:H55" si="33">H37</f>
        <v>0</v>
      </c>
      <c r="I53" s="47">
        <f t="shared" ref="I53:I55" si="34">H53*$E$12</f>
        <v>0</v>
      </c>
      <c r="J53" s="65">
        <f t="shared" ref="J53:J55" si="35">J37</f>
        <v>1</v>
      </c>
      <c r="K53" s="47">
        <f t="shared" ref="K53:K55" si="36">J53*$F$12</f>
        <v>0</v>
      </c>
      <c r="L53" s="53">
        <f t="shared" ref="L53:L55" si="37">C53+E53+G53+I53+K53</f>
        <v>0</v>
      </c>
      <c r="Q53" s="1"/>
      <c r="R53" s="1"/>
    </row>
    <row r="54" spans="1:18" x14ac:dyDescent="0.25">
      <c r="A54" s="18" t="str">
        <f t="shared" si="26"/>
        <v>Da Vinci College Lammenschans</v>
      </c>
      <c r="B54" s="66">
        <f t="shared" si="27"/>
        <v>7</v>
      </c>
      <c r="C54" s="47">
        <f t="shared" si="28"/>
        <v>0</v>
      </c>
      <c r="D54" s="66">
        <f t="shared" si="29"/>
        <v>2</v>
      </c>
      <c r="E54" s="47">
        <f t="shared" si="30"/>
        <v>0</v>
      </c>
      <c r="F54" s="66">
        <f t="shared" si="31"/>
        <v>2</v>
      </c>
      <c r="G54" s="47">
        <f t="shared" si="32"/>
        <v>0</v>
      </c>
      <c r="H54" s="65">
        <f t="shared" si="33"/>
        <v>1</v>
      </c>
      <c r="I54" s="47">
        <f t="shared" si="34"/>
        <v>0</v>
      </c>
      <c r="J54" s="65">
        <f t="shared" si="35"/>
        <v>1</v>
      </c>
      <c r="K54" s="47">
        <f t="shared" si="36"/>
        <v>0</v>
      </c>
      <c r="L54" s="53">
        <f t="shared" si="37"/>
        <v>0</v>
      </c>
      <c r="Q54" s="1"/>
      <c r="R54" s="1"/>
    </row>
    <row r="55" spans="1:18" x14ac:dyDescent="0.25">
      <c r="A55" s="18" t="str">
        <f t="shared" si="26"/>
        <v>Da Vinci College ISK</v>
      </c>
      <c r="B55" s="66">
        <f t="shared" si="27"/>
        <v>0</v>
      </c>
      <c r="C55" s="47">
        <f t="shared" si="28"/>
        <v>0</v>
      </c>
      <c r="D55" s="66">
        <f t="shared" si="29"/>
        <v>0</v>
      </c>
      <c r="E55" s="47">
        <f t="shared" si="30"/>
        <v>0</v>
      </c>
      <c r="F55" s="66">
        <f t="shared" si="31"/>
        <v>2</v>
      </c>
      <c r="G55" s="47">
        <f t="shared" si="32"/>
        <v>0</v>
      </c>
      <c r="H55" s="65">
        <f t="shared" si="33"/>
        <v>0</v>
      </c>
      <c r="I55" s="47">
        <f t="shared" si="34"/>
        <v>0</v>
      </c>
      <c r="J55" s="65">
        <f t="shared" si="35"/>
        <v>0</v>
      </c>
      <c r="K55" s="47">
        <f t="shared" si="36"/>
        <v>0</v>
      </c>
      <c r="L55" s="53">
        <f t="shared" si="37"/>
        <v>0</v>
      </c>
      <c r="Q55" s="1"/>
      <c r="R55" s="1"/>
    </row>
    <row r="56" spans="1:18" x14ac:dyDescent="0.25">
      <c r="A56" s="41" t="s">
        <v>34</v>
      </c>
      <c r="B56" s="46">
        <f t="shared" ref="B56:L56" si="38">SUM(B52:B55)</f>
        <v>9</v>
      </c>
      <c r="C56" s="64">
        <f t="shared" si="38"/>
        <v>0</v>
      </c>
      <c r="D56" s="46">
        <f t="shared" si="38"/>
        <v>5</v>
      </c>
      <c r="E56" s="64">
        <f t="shared" si="38"/>
        <v>0</v>
      </c>
      <c r="F56" s="46">
        <f t="shared" si="38"/>
        <v>9</v>
      </c>
      <c r="G56" s="64">
        <f t="shared" si="38"/>
        <v>0</v>
      </c>
      <c r="H56" s="46">
        <f t="shared" si="38"/>
        <v>1</v>
      </c>
      <c r="I56" s="64">
        <f t="shared" si="38"/>
        <v>0</v>
      </c>
      <c r="J56" s="46">
        <f t="shared" si="38"/>
        <v>3</v>
      </c>
      <c r="K56" s="64">
        <f t="shared" si="38"/>
        <v>0</v>
      </c>
      <c r="L56" s="48">
        <f t="shared" si="38"/>
        <v>0</v>
      </c>
      <c r="Q56" s="1"/>
      <c r="R56" s="1"/>
    </row>
    <row r="57" spans="1:18" x14ac:dyDescent="0.25">
      <c r="B57" s="21"/>
      <c r="C57" s="21"/>
      <c r="D57" s="21"/>
      <c r="E57" s="21"/>
      <c r="F57" s="21"/>
    </row>
  </sheetData>
  <mergeCells count="4">
    <mergeCell ref="B22:E22"/>
    <mergeCell ref="B19:E19"/>
    <mergeCell ref="B20:E20"/>
    <mergeCell ref="B21:E21"/>
  </mergeCells>
  <pageMargins left="0.70866141732283472" right="0.70866141732283472" top="0.74803149606299213" bottom="0.74803149606299213" header="0.31496062992125984" footer="0.31496062992125984"/>
  <pageSetup paperSize="9" scale="55" orientation="landscape" r:id="rId1"/>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2"/>
  <sheetViews>
    <sheetView zoomScaleNormal="100" workbookViewId="0"/>
  </sheetViews>
  <sheetFormatPr defaultRowHeight="15" x14ac:dyDescent="0.25"/>
  <cols>
    <col min="1" max="1" width="89.28515625" bestFit="1" customWidth="1"/>
    <col min="2" max="2" width="23" customWidth="1"/>
    <col min="3" max="3" width="21.140625" customWidth="1"/>
    <col min="4" max="4" width="28.140625" customWidth="1"/>
    <col min="5" max="5" width="19.42578125" customWidth="1"/>
    <col min="6" max="6" width="21.7109375" customWidth="1"/>
    <col min="7" max="7" width="21.7109375" bestFit="1" customWidth="1"/>
  </cols>
  <sheetData>
    <row r="1" spans="1:6" ht="22.5" x14ac:dyDescent="0.3">
      <c r="A1" s="6" t="s">
        <v>44</v>
      </c>
      <c r="B1" s="7"/>
      <c r="C1" s="7"/>
      <c r="D1" s="1"/>
      <c r="E1" s="1"/>
      <c r="F1" s="1"/>
    </row>
    <row r="2" spans="1:6" x14ac:dyDescent="0.25">
      <c r="A2" s="38" t="str">
        <f>Kosten!A2</f>
        <v>Europese aanbesteding Scholengroep Leonardo da Vinci</v>
      </c>
      <c r="B2" s="7"/>
      <c r="C2" s="7"/>
      <c r="D2" s="1"/>
      <c r="E2" s="2"/>
      <c r="F2" s="2"/>
    </row>
    <row r="3" spans="1:6" x14ac:dyDescent="0.25">
      <c r="A3" s="7"/>
      <c r="B3" s="7"/>
      <c r="C3" s="7"/>
      <c r="D3" s="1"/>
    </row>
    <row r="4" spans="1:6" x14ac:dyDescent="0.25">
      <c r="A4" s="54" t="s">
        <v>63</v>
      </c>
      <c r="B4" s="44"/>
      <c r="E4" s="1"/>
      <c r="F4" s="1"/>
    </row>
    <row r="5" spans="1:6" x14ac:dyDescent="0.25">
      <c r="A5" s="1"/>
      <c r="B5" s="1"/>
      <c r="C5" s="1"/>
      <c r="D5" s="1"/>
      <c r="E5" s="1"/>
      <c r="F5" s="1"/>
    </row>
    <row r="6" spans="1:6" x14ac:dyDescent="0.25">
      <c r="A6" s="3"/>
      <c r="B6" s="3"/>
      <c r="C6" s="3"/>
      <c r="D6" s="3"/>
      <c r="E6" s="3"/>
      <c r="F6" s="3"/>
    </row>
    <row r="7" spans="1:6" x14ac:dyDescent="0.25">
      <c r="A7" s="10" t="s">
        <v>45</v>
      </c>
      <c r="B7" s="10"/>
      <c r="C7" s="10"/>
      <c r="D7" s="10"/>
    </row>
    <row r="8" spans="1:6" ht="25.5" x14ac:dyDescent="0.25">
      <c r="A8" s="19" t="s">
        <v>46</v>
      </c>
      <c r="B8" s="55" t="s">
        <v>25</v>
      </c>
      <c r="C8" s="57" t="s">
        <v>43</v>
      </c>
      <c r="D8" s="57" t="s">
        <v>47</v>
      </c>
    </row>
    <row r="9" spans="1:6" x14ac:dyDescent="0.25">
      <c r="A9" s="18" t="s">
        <v>48</v>
      </c>
      <c r="B9" s="58">
        <f>Kosten!L40</f>
        <v>0</v>
      </c>
      <c r="C9" s="59"/>
      <c r="D9" s="58">
        <f>B9*5</f>
        <v>0</v>
      </c>
    </row>
    <row r="10" spans="1:6" x14ac:dyDescent="0.25">
      <c r="A10" s="18" t="s">
        <v>49</v>
      </c>
      <c r="B10" s="58">
        <f>Kosten!L48</f>
        <v>0</v>
      </c>
      <c r="C10" s="62"/>
      <c r="D10" s="63">
        <f>B10*7</f>
        <v>0</v>
      </c>
    </row>
    <row r="11" spans="1:6" x14ac:dyDescent="0.25">
      <c r="A11" s="18" t="s">
        <v>42</v>
      </c>
      <c r="B11" s="58"/>
      <c r="C11" s="62">
        <f>Kosten!L56</f>
        <v>0</v>
      </c>
      <c r="D11" s="63">
        <f>C11</f>
        <v>0</v>
      </c>
    </row>
    <row r="12" spans="1:6" x14ac:dyDescent="0.25">
      <c r="A12" s="19" t="s">
        <v>50</v>
      </c>
      <c r="B12" s="55" t="s">
        <v>25</v>
      </c>
      <c r="C12" s="57"/>
      <c r="D12" s="57"/>
    </row>
    <row r="13" spans="1:6" x14ac:dyDescent="0.25">
      <c r="A13" s="61" t="s">
        <v>51</v>
      </c>
      <c r="B13" s="58">
        <f>Kosten!H32</f>
        <v>0</v>
      </c>
      <c r="C13" s="60"/>
      <c r="D13" s="58">
        <f>B13*7</f>
        <v>0</v>
      </c>
    </row>
    <row r="14" spans="1:6" x14ac:dyDescent="0.25">
      <c r="A14" s="17"/>
      <c r="B14" s="17"/>
      <c r="C14" s="17"/>
      <c r="D14" s="17"/>
    </row>
    <row r="15" spans="1:6" ht="15.75" thickBot="1" x14ac:dyDescent="0.3">
      <c r="A15" s="1"/>
      <c r="B15" s="1"/>
      <c r="C15" s="1"/>
      <c r="D15" s="1"/>
    </row>
    <row r="16" spans="1:6" ht="16.5" thickBot="1" x14ac:dyDescent="0.3">
      <c r="A16" s="71" t="s">
        <v>52</v>
      </c>
      <c r="B16" s="23"/>
      <c r="C16" s="43"/>
      <c r="D16" s="24">
        <f>SUM(D9:D14)</f>
        <v>0</v>
      </c>
    </row>
    <row r="19" spans="1:6" ht="27" customHeight="1" x14ac:dyDescent="0.25">
      <c r="A19" s="79" t="s">
        <v>53</v>
      </c>
      <c r="B19" s="79"/>
      <c r="C19" s="79"/>
      <c r="D19" s="79"/>
      <c r="E19" s="34"/>
      <c r="F19" s="34"/>
    </row>
    <row r="20" spans="1:6" x14ac:dyDescent="0.25">
      <c r="A20" s="25"/>
      <c r="B20" s="25"/>
      <c r="C20" s="25"/>
      <c r="D20" s="25"/>
      <c r="E20" s="26"/>
      <c r="F20" s="26"/>
    </row>
    <row r="21" spans="1:6" x14ac:dyDescent="0.25">
      <c r="A21" s="10" t="s">
        <v>54</v>
      </c>
      <c r="B21" s="42" t="s">
        <v>55</v>
      </c>
      <c r="C21" s="42" t="s">
        <v>56</v>
      </c>
      <c r="D21" s="27"/>
      <c r="E21" s="28"/>
      <c r="F21" s="26"/>
    </row>
    <row r="22" spans="1:6" x14ac:dyDescent="0.25">
      <c r="A22" s="29" t="s">
        <v>57</v>
      </c>
      <c r="B22" s="12">
        <v>0</v>
      </c>
      <c r="C22" s="30">
        <v>0</v>
      </c>
      <c r="D22" s="27"/>
      <c r="E22" s="28"/>
      <c r="F22" s="26"/>
    </row>
    <row r="23" spans="1:6" x14ac:dyDescent="0.25">
      <c r="A23" s="29" t="s">
        <v>58</v>
      </c>
      <c r="B23" s="12">
        <v>0</v>
      </c>
      <c r="C23" s="30">
        <v>0</v>
      </c>
      <c r="D23" s="80"/>
      <c r="E23" s="81"/>
      <c r="F23" s="81"/>
    </row>
    <row r="24" spans="1:6" x14ac:dyDescent="0.25">
      <c r="A24" s="29" t="s">
        <v>59</v>
      </c>
      <c r="B24" s="12">
        <v>0</v>
      </c>
      <c r="C24" s="37">
        <v>0</v>
      </c>
      <c r="D24" s="27"/>
      <c r="E24" s="28"/>
      <c r="F24" s="26"/>
    </row>
    <row r="25" spans="1:6" x14ac:dyDescent="0.25">
      <c r="A25" s="29" t="s">
        <v>60</v>
      </c>
      <c r="B25" s="12">
        <v>0</v>
      </c>
      <c r="C25" s="30">
        <v>0</v>
      </c>
      <c r="D25" s="27"/>
      <c r="E25" s="28"/>
      <c r="F25" s="26"/>
    </row>
    <row r="26" spans="1:6" ht="15.75" thickBot="1" x14ac:dyDescent="0.3">
      <c r="A26" s="31" t="s">
        <v>61</v>
      </c>
      <c r="B26" s="32">
        <v>0</v>
      </c>
      <c r="C26" s="33">
        <v>0</v>
      </c>
      <c r="D26" s="27"/>
      <c r="E26" s="28"/>
      <c r="F26" s="26"/>
    </row>
    <row r="27" spans="1:6" x14ac:dyDescent="0.25">
      <c r="A27" s="3"/>
      <c r="B27" s="3"/>
      <c r="C27" s="3"/>
      <c r="D27" s="3"/>
      <c r="E27" s="3"/>
      <c r="F27" s="3"/>
    </row>
    <row r="28" spans="1:6" x14ac:dyDescent="0.25">
      <c r="A28" s="3"/>
      <c r="B28" s="3"/>
      <c r="C28" s="3"/>
      <c r="D28" s="3"/>
      <c r="E28" s="3"/>
      <c r="F28" s="3"/>
    </row>
    <row r="29" spans="1:6" x14ac:dyDescent="0.25">
      <c r="A29" s="11" t="s">
        <v>18</v>
      </c>
      <c r="B29" s="78"/>
      <c r="C29" s="78"/>
      <c r="D29" s="78"/>
      <c r="E29" s="78"/>
      <c r="F29" s="20"/>
    </row>
    <row r="30" spans="1:6" x14ac:dyDescent="0.25">
      <c r="A30" s="11" t="s">
        <v>19</v>
      </c>
      <c r="B30" s="78"/>
      <c r="C30" s="78"/>
      <c r="D30" s="78"/>
      <c r="E30" s="78"/>
      <c r="F30" s="20"/>
    </row>
    <row r="31" spans="1:6" ht="48" customHeight="1" x14ac:dyDescent="0.25">
      <c r="A31" s="11" t="s">
        <v>20</v>
      </c>
      <c r="B31" s="78"/>
      <c r="C31" s="78"/>
      <c r="D31" s="78"/>
      <c r="E31" s="78"/>
      <c r="F31" s="20"/>
    </row>
    <row r="32" spans="1:6" x14ac:dyDescent="0.25">
      <c r="A32" s="11" t="s">
        <v>22</v>
      </c>
      <c r="B32" s="78"/>
      <c r="C32" s="78"/>
      <c r="D32" s="78"/>
      <c r="E32" s="78"/>
      <c r="F32" s="20"/>
    </row>
  </sheetData>
  <mergeCells count="6">
    <mergeCell ref="B32:E32"/>
    <mergeCell ref="B29:E29"/>
    <mergeCell ref="B30:E30"/>
    <mergeCell ref="B31:E31"/>
    <mergeCell ref="A19:D19"/>
    <mergeCell ref="D23:F23"/>
  </mergeCells>
  <pageMargins left="0.7" right="0.7" top="0.75" bottom="0.75" header="0.3" footer="0.3"/>
  <pageSetup paperSize="9"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8" ma:contentTypeDescription="Een nieuw document maken." ma:contentTypeScope="" ma:versionID="94eee8a2ed39edab905186d7c22c6d7a">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b266070007059d4f34f05c5d24972c5a"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6157EA-AE10-40D7-904A-79A3E4871A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C6A55B-ACC8-45F7-96FA-A943162CB0F8}">
  <ds:schemaRef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d152f7fd-8338-41e5-aceb-a4e06b4f6e6e"/>
    <ds:schemaRef ds:uri="http://purl.org/dc/terms/"/>
    <ds:schemaRef ds:uri="5d807127-6dfe-4777-9fc9-8a2ccfc388c3"/>
    <ds:schemaRef ds:uri="46c995e6-7f53-48aa-a5ad-a9d38912b46a"/>
  </ds:schemaRefs>
</ds:datastoreItem>
</file>

<file path=customXml/itemProps3.xml><?xml version="1.0" encoding="utf-8"?>
<ds:datastoreItem xmlns:ds="http://schemas.openxmlformats.org/officeDocument/2006/customXml" ds:itemID="{D6A2DA94-6241-43FF-8242-5C92F90F42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Kosten</vt:lpstr>
      <vt:lpstr>Totaal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dc:creator>
  <cp:keywords/>
  <dc:description/>
  <cp:lastModifiedBy>Ramon Nieuwenhuizen | Inkada Inkoop &amp; Advies</cp:lastModifiedBy>
  <cp:revision/>
  <dcterms:created xsi:type="dcterms:W3CDTF">2010-11-09T10:42:38Z</dcterms:created>
  <dcterms:modified xsi:type="dcterms:W3CDTF">2024-02-01T11:06:49Z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