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ld-my.sharepoint.com/personal/r_hubers_dordrecht_nl/Documents/Projecten/Achterhakkers/"/>
    </mc:Choice>
  </mc:AlternateContent>
  <xr:revisionPtr revIDLastSave="0" documentId="8_{DA754932-B262-44A4-AB55-2FFC720B21C1}" xr6:coauthVersionLast="47" xr6:coauthVersionMax="47" xr10:uidLastSave="{00000000-0000-0000-0000-000000000000}"/>
  <bookViews>
    <workbookView xWindow="-120" yWindow="-120" windowWidth="29040" windowHeight="15840" xr2:uid="{54FAA423-F878-44FA-9302-91795F5CFC82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" i="1" l="1"/>
  <c r="F94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01" i="1"/>
  <c r="F97" i="1"/>
  <c r="F92" i="1"/>
  <c r="F93" i="1"/>
  <c r="F91" i="1"/>
  <c r="F85" i="1"/>
  <c r="F84" i="1"/>
  <c r="F80" i="1"/>
  <c r="F81" i="1"/>
  <c r="F79" i="1"/>
  <c r="F69" i="1"/>
  <c r="F72" i="1"/>
  <c r="F58" i="1"/>
  <c r="F59" i="1"/>
  <c r="F61" i="1"/>
  <c r="F62" i="1"/>
  <c r="F63" i="1"/>
  <c r="F64" i="1"/>
  <c r="F65" i="1"/>
  <c r="F57" i="1"/>
  <c r="F48" i="1"/>
  <c r="F49" i="1"/>
  <c r="F50" i="1"/>
  <c r="F51" i="1"/>
  <c r="F52" i="1"/>
  <c r="F53" i="1"/>
  <c r="F54" i="1"/>
  <c r="F47" i="1"/>
  <c r="F37" i="1"/>
  <c r="F38" i="1"/>
  <c r="F39" i="1"/>
  <c r="F40" i="1"/>
  <c r="F41" i="1"/>
  <c r="F42" i="1"/>
  <c r="F44" i="1"/>
  <c r="F36" i="1"/>
  <c r="F27" i="1"/>
  <c r="F28" i="1"/>
  <c r="F29" i="1"/>
  <c r="F30" i="1"/>
  <c r="F31" i="1"/>
  <c r="F32" i="1"/>
  <c r="F33" i="1"/>
  <c r="F26" i="1"/>
  <c r="F17" i="1"/>
  <c r="F18" i="1"/>
  <c r="F20" i="1"/>
  <c r="F23" i="1"/>
  <c r="F6" i="1"/>
  <c r="F8" i="1"/>
  <c r="F9" i="1"/>
  <c r="F10" i="1"/>
  <c r="F11" i="1"/>
  <c r="F12" i="1"/>
  <c r="F13" i="1"/>
  <c r="F5" i="1"/>
  <c r="D76" i="1"/>
  <c r="F76" i="1" s="1"/>
  <c r="D75" i="1"/>
  <c r="F75" i="1" s="1"/>
  <c r="D71" i="1"/>
  <c r="F71" i="1" s="1"/>
  <c r="D70" i="1"/>
  <c r="F70" i="1" s="1"/>
  <c r="D68" i="1"/>
  <c r="F68" i="1" s="1"/>
  <c r="D60" i="1"/>
  <c r="F60" i="1" s="1"/>
  <c r="D43" i="1"/>
  <c r="F43" i="1" s="1"/>
  <c r="D22" i="1"/>
  <c r="F22" i="1" s="1"/>
  <c r="D21" i="1"/>
  <c r="F21" i="1" s="1"/>
  <c r="D19" i="1"/>
  <c r="F19" i="1" s="1"/>
  <c r="D16" i="1"/>
  <c r="F16" i="1" s="1"/>
  <c r="F116" i="1" l="1"/>
</calcChain>
</file>

<file path=xl/sharedStrings.xml><?xml version="1.0" encoding="utf-8"?>
<sst xmlns="http://schemas.openxmlformats.org/spreadsheetml/2006/main" count="289" uniqueCount="103">
  <si>
    <t>Deelobject 1</t>
  </si>
  <si>
    <t>Deelobject 2</t>
  </si>
  <si>
    <t>Aanbrengen nieuwe kade deel 1902 (67,065 m)</t>
  </si>
  <si>
    <t>Aanbrengen nieuwe kade deel A 1930 (56,38 m)</t>
  </si>
  <si>
    <t>Aanbrengen nieuwe kade deel B 1930 (29,82 m)</t>
  </si>
  <si>
    <t xml:space="preserve">Aanbrengen nieuwe kade rest deel B 1930 (16,564 m) </t>
  </si>
  <si>
    <t>Aanbrengen nieuwe kade deel C 1930 / 95 (41 m)</t>
  </si>
  <si>
    <t>Aanbrengen nieuwe kade deel D 1930 / 95 (33 m)</t>
  </si>
  <si>
    <t>Sloop bestaande kade</t>
  </si>
  <si>
    <t>Infra achter kade</t>
  </si>
  <si>
    <t>Havenmeubilair</t>
  </si>
  <si>
    <t>Aquathermie kade deel</t>
  </si>
  <si>
    <t>Deelobject 3</t>
  </si>
  <si>
    <t>Deelobject 4</t>
  </si>
  <si>
    <t>Deelobject 5</t>
  </si>
  <si>
    <t>Deelobject 6</t>
  </si>
  <si>
    <t>Deelobject 7</t>
  </si>
  <si>
    <t>Deelobject 8</t>
  </si>
  <si>
    <t>Deelobject 9</t>
  </si>
  <si>
    <t>Deelobject 10</t>
  </si>
  <si>
    <t>Omschrijving</t>
  </si>
  <si>
    <t xml:space="preserve">Hoeveelheid </t>
  </si>
  <si>
    <t>Eenheid</t>
  </si>
  <si>
    <t>Post</t>
  </si>
  <si>
    <t>leveren damwand AZ36-700 lg19 169kg/m2</t>
  </si>
  <si>
    <t>tn</t>
  </si>
  <si>
    <t>aanbrengen damwand</t>
  </si>
  <si>
    <t>st</t>
  </si>
  <si>
    <t>gording HEB300 (S355,117 kg/m)</t>
  </si>
  <si>
    <t>kg</t>
  </si>
  <si>
    <t>aanbrengen gording</t>
  </si>
  <si>
    <t>m</t>
  </si>
  <si>
    <t>schort</t>
  </si>
  <si>
    <t>m3</t>
  </si>
  <si>
    <t>aansluiting op oude kade</t>
  </si>
  <si>
    <t>eur</t>
  </si>
  <si>
    <t>Aanvullen tussen nieuwe en oude kade</t>
  </si>
  <si>
    <t>Leveren en aanbrengen drainagekoffer</t>
  </si>
  <si>
    <t>Aanpassingen ivm hoekoplossing</t>
  </si>
  <si>
    <t>schort met metselwerk</t>
  </si>
  <si>
    <t>aansluiting op oude kade / trapconstructie</t>
  </si>
  <si>
    <t>Ontgraven sleuf achter kade</t>
  </si>
  <si>
    <t>Sloop bovenste 2 m</t>
  </si>
  <si>
    <t>Crushen palen</t>
  </si>
  <si>
    <t>Aanvullen sleuf</t>
  </si>
  <si>
    <t>Bodemsanering</t>
  </si>
  <si>
    <t>Opbreken en herplaatsen natuursteen keien</t>
  </si>
  <si>
    <t>m2</t>
  </si>
  <si>
    <t>l+a tijdelijke BSS</t>
  </si>
  <si>
    <t>Opvangen kabel en Leidingen</t>
  </si>
  <si>
    <t>Verkeersmaatregelen</t>
  </si>
  <si>
    <t>K&amp;L</t>
  </si>
  <si>
    <t>Bomen</t>
  </si>
  <si>
    <t>Bushalte</t>
  </si>
  <si>
    <t>Verplaatsen Koningspalen</t>
  </si>
  <si>
    <t>Hergebruik bolders</t>
  </si>
  <si>
    <t>Deelobject 11</t>
  </si>
  <si>
    <t>Engineering</t>
  </si>
  <si>
    <t>Overig</t>
  </si>
  <si>
    <t>Deelobject 12</t>
  </si>
  <si>
    <t>uren</t>
  </si>
  <si>
    <t>Projectleider</t>
  </si>
  <si>
    <t>Werkvoorbereiding</t>
  </si>
  <si>
    <t>Uitvoeringsbegeleider</t>
  </si>
  <si>
    <t>Prijs/eenheid</t>
  </si>
  <si>
    <t>Prijs totaal</t>
  </si>
  <si>
    <t>SOM prijs:</t>
  </si>
  <si>
    <t>Inschrijfstaat vervanging kade Achterhakkers</t>
  </si>
  <si>
    <t>Algemene kosten</t>
  </si>
  <si>
    <t>Winst &amp; Risico</t>
  </si>
  <si>
    <t>Verzekering</t>
  </si>
  <si>
    <t>Deelobject 13</t>
  </si>
  <si>
    <t>A</t>
  </si>
  <si>
    <t>B</t>
  </si>
  <si>
    <t>C</t>
  </si>
  <si>
    <t>E</t>
  </si>
  <si>
    <t>F</t>
  </si>
  <si>
    <t>D</t>
  </si>
  <si>
    <t>G</t>
  </si>
  <si>
    <t>H</t>
  </si>
  <si>
    <t>I</t>
  </si>
  <si>
    <t>J</t>
  </si>
  <si>
    <t>Vakman GWW</t>
  </si>
  <si>
    <t>Verkeersregelaar</t>
  </si>
  <si>
    <t>Koppel stratenmakers</t>
  </si>
  <si>
    <t>Heibaas</t>
  </si>
  <si>
    <t>Kraanmachinist</t>
  </si>
  <si>
    <t>Duikploeg</t>
  </si>
  <si>
    <t>Hydraulische graafmachine</t>
  </si>
  <si>
    <t>Vrachtauto</t>
  </si>
  <si>
    <t>Crusher</t>
  </si>
  <si>
    <t>Werkponton</t>
  </si>
  <si>
    <t>Kraanschip</t>
  </si>
  <si>
    <t>K</t>
  </si>
  <si>
    <t>€/uur</t>
  </si>
  <si>
    <t>Tarieven incl. opslagen</t>
  </si>
  <si>
    <t>Engineering bouwteamfase</t>
  </si>
  <si>
    <t>L</t>
  </si>
  <si>
    <t>M</t>
  </si>
  <si>
    <t>N</t>
  </si>
  <si>
    <t>VERVALLEN</t>
  </si>
  <si>
    <t>EMVI maatregelen</t>
  </si>
  <si>
    <t>l+a ankers hoh 2,8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</si>
</sst>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6" x14ac:knownFonts="1">
    <font>
      <sz val="11"/>
      <color theme="1"/>
      <name val="Calibri"/>
      <family val="2"/>
      <scheme val="minor"/>
    </font>
    <font>
      <sz val="11"/>
      <color indexed="8"/>
      <name val="Arial"/>
      <family val="2"/>
    </font>
    <font>
      <sz val="8"/>
      <name val="Calibri"/>
      <family val="2"/>
      <scheme val="minor"/>
    </font>
    <font>
      <sz val="10"/>
      <name val="Arial"/>
      <family val="2"/>
    </font>
    <font>
      <b/>
      <sz val="16"/>
      <color theme="1"/>
      <name val="Calibri"/>
      <family val="2"/>
      <scheme val="minor"/>
    </font>
    <font>
      <sz val="11"/>
      <color theme="4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3" borderId="2" xfId="0" applyFill="1" applyBorder="1" applyAlignment="1">
      <alignment horizontal="center" vertical="center" wrapText="1"/>
    </xf>
    <xf numFmtId="0" fontId="0" fillId="0" borderId="3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1" xfId="0" applyBorder="1" applyProtection="1">
      <protection locked="0" hidden="1"/>
    </xf>
    <xf numFmtId="0" fontId="0" fillId="0" borderId="3" xfId="0" quotePrefix="1" applyBorder="1" applyProtection="1">
      <protection locked="0"/>
    </xf>
    <xf numFmtId="0" fontId="3" fillId="0" borderId="3" xfId="0" applyFont="1" applyBorder="1" applyProtection="1">
      <protection locked="0"/>
    </xf>
    <xf numFmtId="0" fontId="3" fillId="0" borderId="1" xfId="0" applyFont="1" applyBorder="1" applyProtection="1">
      <protection locked="0"/>
    </xf>
    <xf numFmtId="0" fontId="0" fillId="0" borderId="5" xfId="0" applyBorder="1"/>
    <xf numFmtId="0" fontId="0" fillId="0" borderId="1" xfId="0" applyBorder="1"/>
    <xf numFmtId="0" fontId="0" fillId="0" borderId="6" xfId="0" applyBorder="1"/>
    <xf numFmtId="0" fontId="0" fillId="0" borderId="8" xfId="0" applyBorder="1"/>
    <xf numFmtId="0" fontId="4" fillId="0" borderId="0" xfId="0" applyFont="1"/>
    <xf numFmtId="0" fontId="1" fillId="2" borderId="2" xfId="0" applyFont="1" applyFill="1" applyBorder="1" applyProtection="1">
      <protection locked="0"/>
    </xf>
    <xf numFmtId="0" fontId="0" fillId="3" borderId="6" xfId="0" applyFill="1" applyBorder="1" applyAlignment="1">
      <alignment horizontal="center" vertical="center" wrapText="1"/>
    </xf>
    <xf numFmtId="164" fontId="0" fillId="0" borderId="5" xfId="0" applyNumberFormat="1" applyBorder="1"/>
    <xf numFmtId="164" fontId="0" fillId="0" borderId="1" xfId="0" applyNumberFormat="1" applyBorder="1"/>
    <xf numFmtId="0" fontId="0" fillId="4" borderId="0" xfId="0" applyFill="1"/>
    <xf numFmtId="164" fontId="0" fillId="4" borderId="0" xfId="0" applyNumberFormat="1" applyFill="1"/>
    <xf numFmtId="0" fontId="0" fillId="0" borderId="11" xfId="0" applyBorder="1"/>
    <xf numFmtId="0" fontId="0" fillId="0" borderId="2" xfId="0" applyBorder="1"/>
    <xf numFmtId="164" fontId="0" fillId="0" borderId="2" xfId="0" applyNumberFormat="1" applyBorder="1"/>
    <xf numFmtId="164" fontId="0" fillId="0" borderId="7" xfId="0" applyNumberFormat="1" applyBorder="1"/>
    <xf numFmtId="0" fontId="0" fillId="0" borderId="7" xfId="0" applyBorder="1"/>
    <xf numFmtId="0" fontId="0" fillId="0" borderId="0" xfId="0" applyAlignment="1">
      <alignment horizontal="right"/>
    </xf>
    <xf numFmtId="0" fontId="0" fillId="0" borderId="5" xfId="0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6" xfId="0" applyBorder="1" applyAlignment="1">
      <alignment horizontal="right"/>
    </xf>
    <xf numFmtId="0" fontId="0" fillId="0" borderId="12" xfId="0" applyBorder="1"/>
    <xf numFmtId="0" fontId="0" fillId="0" borderId="1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9" xfId="0" applyBorder="1"/>
    <xf numFmtId="0" fontId="0" fillId="0" borderId="5" xfId="0" quotePrefix="1" applyBorder="1" applyAlignment="1">
      <alignment horizontal="left"/>
    </xf>
    <xf numFmtId="0" fontId="0" fillId="0" borderId="7" xfId="0" quotePrefix="1" applyBorder="1" applyAlignment="1">
      <alignment horizontal="left"/>
    </xf>
    <xf numFmtId="164" fontId="5" fillId="0" borderId="1" xfId="0" applyNumberFormat="1" applyFont="1" applyBorder="1"/>
    <xf numFmtId="164" fontId="0" fillId="0" borderId="1" xfId="0" applyNumberFormat="1" applyBorder="1" applyAlignment="1">
      <alignment horizontal="center"/>
    </xf>
    <xf numFmtId="164" fontId="0" fillId="0" borderId="6" xfId="0" applyNumberFormat="1" applyBorder="1" applyAlignment="1">
      <alignment horizontal="center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9" xfId="0" applyFont="1" applyFill="1" applyBorder="1" applyAlignment="1" applyProtection="1">
      <alignment horizontal="center"/>
      <protection locked="0"/>
    </xf>
    <xf numFmtId="0" fontId="1" fillId="2" borderId="7" xfId="0" applyFont="1" applyFill="1" applyBorder="1" applyAlignment="1" applyProtection="1">
      <alignment horizontal="center"/>
      <protection locked="0"/>
    </xf>
    <xf numFmtId="0" fontId="1" fillId="2" borderId="10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8" xfId="0" applyFont="1" applyFill="1" applyBorder="1" applyAlignment="1" applyProtection="1">
      <alignment horizontal="center"/>
      <protection locked="0"/>
    </xf>
    <xf numFmtId="0" fontId="1" fillId="2" borderId="4" xfId="0" quotePrefix="1" applyFont="1" applyFill="1" applyBorder="1" applyAlignment="1" applyProtection="1">
      <alignment horizontal="center"/>
      <protection locked="0"/>
    </xf>
    <xf numFmtId="0" fontId="1" fillId="2" borderId="9" xfId="0" quotePrefix="1" applyFont="1" applyFill="1" applyBorder="1" applyAlignment="1" applyProtection="1">
      <alignment horizontal="center"/>
      <protection locked="0"/>
    </xf>
    <xf numFmtId="0" fontId="1" fillId="2" borderId="7" xfId="0" quotePrefix="1" applyFont="1" applyFill="1" applyBorder="1" applyAlignment="1" applyProtection="1">
      <alignment horizontal="center"/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78210D-1FA3-4262-8136-150E59911572}">
  <dimension ref="A1:F118"/>
  <sheetViews>
    <sheetView tabSelected="1" zoomScaleNormal="100" workbookViewId="0">
      <selection activeCell="C70" sqref="C70"/>
    </sheetView>
  </sheetViews>
  <sheetFormatPr defaultRowHeight="15" x14ac:dyDescent="0.25"/>
  <cols>
    <col min="1" max="1" width="13.28515625" customWidth="1"/>
    <col min="2" max="2" width="50.42578125" bestFit="1" customWidth="1"/>
    <col min="4" max="4" width="12.28515625" customWidth="1"/>
    <col min="5" max="5" width="11.85546875" customWidth="1"/>
    <col min="6" max="6" width="17" customWidth="1"/>
  </cols>
  <sheetData>
    <row r="1" spans="1:6" ht="21" x14ac:dyDescent="0.35">
      <c r="A1" s="12" t="s">
        <v>67</v>
      </c>
    </row>
    <row r="3" spans="1:6" x14ac:dyDescent="0.25">
      <c r="A3" s="13" t="s">
        <v>0</v>
      </c>
      <c r="B3" s="37" t="s">
        <v>2</v>
      </c>
      <c r="C3" s="38"/>
      <c r="D3" s="38"/>
      <c r="E3" s="38"/>
      <c r="F3" s="39"/>
    </row>
    <row r="4" spans="1:6" ht="30" x14ac:dyDescent="0.25">
      <c r="A4" s="1" t="s">
        <v>23</v>
      </c>
      <c r="B4" s="14" t="s">
        <v>20</v>
      </c>
      <c r="C4" s="14" t="s">
        <v>22</v>
      </c>
      <c r="D4" s="14" t="s">
        <v>21</v>
      </c>
      <c r="E4" s="1" t="s">
        <v>64</v>
      </c>
      <c r="F4" s="1" t="s">
        <v>65</v>
      </c>
    </row>
    <row r="5" spans="1:6" x14ac:dyDescent="0.25">
      <c r="A5" s="28">
        <v>1</v>
      </c>
      <c r="B5" s="2" t="s">
        <v>24</v>
      </c>
      <c r="C5" s="3" t="s">
        <v>25</v>
      </c>
      <c r="D5" s="4">
        <v>215.34571499999998</v>
      </c>
      <c r="E5" s="15"/>
      <c r="F5" s="15">
        <f>D5*E5</f>
        <v>0</v>
      </c>
    </row>
    <row r="6" spans="1:6" x14ac:dyDescent="0.25">
      <c r="A6" s="28">
        <v>2</v>
      </c>
      <c r="B6" s="2" t="s">
        <v>26</v>
      </c>
      <c r="C6" s="3" t="s">
        <v>31</v>
      </c>
      <c r="D6" s="4">
        <v>67.064999999999998</v>
      </c>
      <c r="E6" s="16"/>
      <c r="F6" s="15">
        <f t="shared" ref="F6:F13" si="0">D6*E6</f>
        <v>0</v>
      </c>
    </row>
    <row r="7" spans="1:6" x14ac:dyDescent="0.25">
      <c r="A7" s="28">
        <v>3</v>
      </c>
      <c r="B7" s="5" t="s">
        <v>102</v>
      </c>
      <c r="C7" s="3" t="s">
        <v>27</v>
      </c>
      <c r="D7" s="4">
        <v>25</v>
      </c>
      <c r="E7" s="16"/>
      <c r="F7" s="15">
        <f t="shared" si="0"/>
        <v>0</v>
      </c>
    </row>
    <row r="8" spans="1:6" x14ac:dyDescent="0.25">
      <c r="A8" s="28">
        <v>4</v>
      </c>
      <c r="B8" s="5" t="s">
        <v>28</v>
      </c>
      <c r="C8" s="3" t="s">
        <v>29</v>
      </c>
      <c r="D8" s="4">
        <v>7846.6049999999996</v>
      </c>
      <c r="E8" s="16"/>
      <c r="F8" s="15">
        <f t="shared" si="0"/>
        <v>0</v>
      </c>
    </row>
    <row r="9" spans="1:6" x14ac:dyDescent="0.25">
      <c r="A9" s="28">
        <v>5</v>
      </c>
      <c r="B9" s="5" t="s">
        <v>30</v>
      </c>
      <c r="C9" s="3" t="s">
        <v>31</v>
      </c>
      <c r="D9" s="4">
        <v>67.064999999999998</v>
      </c>
      <c r="E9" s="16"/>
      <c r="F9" s="15">
        <f t="shared" si="0"/>
        <v>0</v>
      </c>
    </row>
    <row r="10" spans="1:6" x14ac:dyDescent="0.25">
      <c r="A10" s="28">
        <v>6</v>
      </c>
      <c r="B10" s="5" t="s">
        <v>32</v>
      </c>
      <c r="C10" s="3" t="s">
        <v>33</v>
      </c>
      <c r="D10" s="4">
        <v>58.681874999999998</v>
      </c>
      <c r="E10" s="16"/>
      <c r="F10" s="15">
        <f t="shared" si="0"/>
        <v>0</v>
      </c>
    </row>
    <row r="11" spans="1:6" x14ac:dyDescent="0.25">
      <c r="A11" s="28">
        <v>7</v>
      </c>
      <c r="B11" s="2" t="s">
        <v>34</v>
      </c>
      <c r="C11" s="3" t="s">
        <v>35</v>
      </c>
      <c r="D11" s="4">
        <v>1</v>
      </c>
      <c r="E11" s="16"/>
      <c r="F11" s="15">
        <f t="shared" si="0"/>
        <v>0</v>
      </c>
    </row>
    <row r="12" spans="1:6" x14ac:dyDescent="0.25">
      <c r="A12" s="28">
        <v>8</v>
      </c>
      <c r="B12" s="2" t="s">
        <v>36</v>
      </c>
      <c r="C12" s="3" t="s">
        <v>33</v>
      </c>
      <c r="D12" s="4">
        <v>1609.56</v>
      </c>
      <c r="E12" s="16"/>
      <c r="F12" s="15">
        <f t="shared" si="0"/>
        <v>0</v>
      </c>
    </row>
    <row r="13" spans="1:6" x14ac:dyDescent="0.25">
      <c r="A13" s="28">
        <v>9</v>
      </c>
      <c r="B13" s="2" t="s">
        <v>37</v>
      </c>
      <c r="C13" s="3" t="s">
        <v>31</v>
      </c>
      <c r="D13" s="4">
        <v>67.064999999999998</v>
      </c>
      <c r="E13" s="16"/>
      <c r="F13" s="15">
        <f t="shared" si="0"/>
        <v>0</v>
      </c>
    </row>
    <row r="14" spans="1:6" x14ac:dyDescent="0.25">
      <c r="A14" s="13" t="s">
        <v>1</v>
      </c>
      <c r="B14" s="37" t="s">
        <v>3</v>
      </c>
      <c r="C14" s="38"/>
      <c r="D14" s="38"/>
      <c r="E14" s="38"/>
      <c r="F14" s="39"/>
    </row>
    <row r="15" spans="1:6" ht="30" x14ac:dyDescent="0.25">
      <c r="A15" s="1" t="s">
        <v>23</v>
      </c>
      <c r="B15" s="14" t="s">
        <v>20</v>
      </c>
      <c r="C15" s="14" t="s">
        <v>22</v>
      </c>
      <c r="D15" s="14" t="s">
        <v>21</v>
      </c>
      <c r="E15" s="1" t="s">
        <v>64</v>
      </c>
      <c r="F15" s="1" t="s">
        <v>65</v>
      </c>
    </row>
    <row r="16" spans="1:6" x14ac:dyDescent="0.25">
      <c r="A16" s="8">
        <v>10</v>
      </c>
      <c r="B16" s="2" t="s">
        <v>24</v>
      </c>
      <c r="C16" s="3" t="s">
        <v>25</v>
      </c>
      <c r="D16" s="3">
        <f>56.38*19*169/1000</f>
        <v>181.03618</v>
      </c>
      <c r="E16" s="15"/>
      <c r="F16" s="15">
        <f>D16*E16</f>
        <v>0</v>
      </c>
    </row>
    <row r="17" spans="1:6" x14ac:dyDescent="0.25">
      <c r="A17" s="9">
        <v>11</v>
      </c>
      <c r="B17" s="2" t="s">
        <v>26</v>
      </c>
      <c r="C17" s="3" t="s">
        <v>31</v>
      </c>
      <c r="D17" s="3">
        <v>56.38</v>
      </c>
      <c r="E17" s="16"/>
      <c r="F17" s="15">
        <f t="shared" ref="F17:F23" si="1">D17*E17</f>
        <v>0</v>
      </c>
    </row>
    <row r="18" spans="1:6" x14ac:dyDescent="0.25">
      <c r="A18" s="9">
        <v>12</v>
      </c>
      <c r="B18" s="5" t="s">
        <v>102</v>
      </c>
      <c r="C18" s="3" t="s">
        <v>27</v>
      </c>
      <c r="D18" s="3">
        <v>21</v>
      </c>
      <c r="E18" s="16"/>
      <c r="F18" s="15">
        <f t="shared" si="1"/>
        <v>0</v>
      </c>
    </row>
    <row r="19" spans="1:6" x14ac:dyDescent="0.25">
      <c r="A19" s="9">
        <v>13</v>
      </c>
      <c r="B19" s="2" t="s">
        <v>28</v>
      </c>
      <c r="C19" s="3" t="s">
        <v>29</v>
      </c>
      <c r="D19" s="3">
        <f>56.38*117</f>
        <v>6596.46</v>
      </c>
      <c r="E19" s="16"/>
      <c r="F19" s="15">
        <f t="shared" si="1"/>
        <v>0</v>
      </c>
    </row>
    <row r="20" spans="1:6" x14ac:dyDescent="0.25">
      <c r="A20" s="9">
        <v>14</v>
      </c>
      <c r="B20" s="2" t="s">
        <v>30</v>
      </c>
      <c r="C20" s="3" t="s">
        <v>31</v>
      </c>
      <c r="D20" s="3">
        <v>56.38</v>
      </c>
      <c r="E20" s="16"/>
      <c r="F20" s="15">
        <f t="shared" si="1"/>
        <v>0</v>
      </c>
    </row>
    <row r="21" spans="1:6" x14ac:dyDescent="0.25">
      <c r="A21" s="9">
        <v>15</v>
      </c>
      <c r="B21" s="2" t="s">
        <v>32</v>
      </c>
      <c r="C21" s="3" t="s">
        <v>33</v>
      </c>
      <c r="D21" s="3">
        <f>56.38*0.87</f>
        <v>49.050600000000003</v>
      </c>
      <c r="E21" s="16"/>
      <c r="F21" s="15">
        <f t="shared" si="1"/>
        <v>0</v>
      </c>
    </row>
    <row r="22" spans="1:6" x14ac:dyDescent="0.25">
      <c r="A22" s="9">
        <v>16</v>
      </c>
      <c r="B22" s="2" t="s">
        <v>36</v>
      </c>
      <c r="C22" s="3" t="s">
        <v>33</v>
      </c>
      <c r="D22" s="3">
        <f>(2.2+4)*4*56.38</f>
        <v>1398.2240000000002</v>
      </c>
      <c r="E22" s="16"/>
      <c r="F22" s="15">
        <f t="shared" si="1"/>
        <v>0</v>
      </c>
    </row>
    <row r="23" spans="1:6" x14ac:dyDescent="0.25">
      <c r="A23" s="9">
        <v>17</v>
      </c>
      <c r="B23" s="2" t="s">
        <v>37</v>
      </c>
      <c r="C23" s="3" t="s">
        <v>31</v>
      </c>
      <c r="D23" s="3">
        <v>56.38</v>
      </c>
      <c r="E23" s="16"/>
      <c r="F23" s="15">
        <f t="shared" si="1"/>
        <v>0</v>
      </c>
    </row>
    <row r="24" spans="1:6" x14ac:dyDescent="0.25">
      <c r="A24" s="13" t="s">
        <v>12</v>
      </c>
      <c r="B24" s="40" t="s">
        <v>4</v>
      </c>
      <c r="C24" s="41"/>
      <c r="D24" s="41"/>
      <c r="E24" s="41"/>
      <c r="F24" s="42"/>
    </row>
    <row r="25" spans="1:6" ht="30" x14ac:dyDescent="0.25">
      <c r="A25" s="1" t="s">
        <v>23</v>
      </c>
      <c r="B25" s="1" t="s">
        <v>20</v>
      </c>
      <c r="C25" s="1" t="s">
        <v>22</v>
      </c>
      <c r="D25" s="1" t="s">
        <v>21</v>
      </c>
      <c r="E25" s="14" t="s">
        <v>64</v>
      </c>
      <c r="F25" s="14" t="s">
        <v>65</v>
      </c>
    </row>
    <row r="26" spans="1:6" x14ac:dyDescent="0.25">
      <c r="A26" s="8">
        <v>18</v>
      </c>
      <c r="B26" s="2" t="s">
        <v>24</v>
      </c>
      <c r="C26" s="3" t="s">
        <v>25</v>
      </c>
      <c r="D26" s="4">
        <v>95.752020000000002</v>
      </c>
      <c r="E26" s="15"/>
      <c r="F26" s="15">
        <f>D26*E26</f>
        <v>0</v>
      </c>
    </row>
    <row r="27" spans="1:6" x14ac:dyDescent="0.25">
      <c r="A27" s="9">
        <v>19</v>
      </c>
      <c r="B27" s="2" t="s">
        <v>26</v>
      </c>
      <c r="C27" s="3" t="s">
        <v>31</v>
      </c>
      <c r="D27" s="4">
        <v>29.82</v>
      </c>
      <c r="E27" s="16"/>
      <c r="F27" s="15">
        <f t="shared" ref="F27:F33" si="2">D27*E27</f>
        <v>0</v>
      </c>
    </row>
    <row r="28" spans="1:6" x14ac:dyDescent="0.25">
      <c r="A28" s="9">
        <v>20</v>
      </c>
      <c r="B28" s="5" t="s">
        <v>102</v>
      </c>
      <c r="C28" s="3" t="s">
        <v>27</v>
      </c>
      <c r="D28" s="4">
        <v>11</v>
      </c>
      <c r="E28" s="16"/>
      <c r="F28" s="15">
        <f t="shared" si="2"/>
        <v>0</v>
      </c>
    </row>
    <row r="29" spans="1:6" x14ac:dyDescent="0.25">
      <c r="A29" s="9">
        <v>21</v>
      </c>
      <c r="B29" s="2" t="s">
        <v>28</v>
      </c>
      <c r="C29" s="3" t="s">
        <v>29</v>
      </c>
      <c r="D29" s="4">
        <v>3488.94</v>
      </c>
      <c r="E29" s="16"/>
      <c r="F29" s="15">
        <f t="shared" si="2"/>
        <v>0</v>
      </c>
    </row>
    <row r="30" spans="1:6" x14ac:dyDescent="0.25">
      <c r="A30" s="9">
        <v>22</v>
      </c>
      <c r="B30" s="2" t="s">
        <v>30</v>
      </c>
      <c r="C30" s="3" t="s">
        <v>31</v>
      </c>
      <c r="D30" s="4">
        <v>29.82</v>
      </c>
      <c r="E30" s="16"/>
      <c r="F30" s="15">
        <f t="shared" si="2"/>
        <v>0</v>
      </c>
    </row>
    <row r="31" spans="1:6" x14ac:dyDescent="0.25">
      <c r="A31" s="9">
        <v>23</v>
      </c>
      <c r="B31" s="2" t="s">
        <v>32</v>
      </c>
      <c r="C31" s="3" t="s">
        <v>33</v>
      </c>
      <c r="D31" s="4">
        <v>25.9434</v>
      </c>
      <c r="E31" s="16"/>
      <c r="F31" s="15">
        <f t="shared" si="2"/>
        <v>0</v>
      </c>
    </row>
    <row r="32" spans="1:6" x14ac:dyDescent="0.25">
      <c r="A32" s="9">
        <v>24</v>
      </c>
      <c r="B32" s="2" t="s">
        <v>36</v>
      </c>
      <c r="C32" s="3" t="s">
        <v>33</v>
      </c>
      <c r="D32" s="4">
        <v>739.53600000000006</v>
      </c>
      <c r="E32" s="16"/>
      <c r="F32" s="15">
        <f t="shared" si="2"/>
        <v>0</v>
      </c>
    </row>
    <row r="33" spans="1:6" x14ac:dyDescent="0.25">
      <c r="A33" s="9">
        <v>25</v>
      </c>
      <c r="B33" s="2" t="s">
        <v>37</v>
      </c>
      <c r="C33" s="3" t="s">
        <v>31</v>
      </c>
      <c r="D33" s="4">
        <v>29.82</v>
      </c>
      <c r="E33" s="16"/>
      <c r="F33" s="15">
        <f t="shared" si="2"/>
        <v>0</v>
      </c>
    </row>
    <row r="34" spans="1:6" x14ac:dyDescent="0.25">
      <c r="A34" s="13" t="s">
        <v>13</v>
      </c>
      <c r="B34" s="37" t="s">
        <v>5</v>
      </c>
      <c r="C34" s="38"/>
      <c r="D34" s="38"/>
      <c r="E34" s="38"/>
      <c r="F34" s="39"/>
    </row>
    <row r="35" spans="1:6" ht="30" x14ac:dyDescent="0.25">
      <c r="A35" s="1" t="s">
        <v>23</v>
      </c>
      <c r="B35" s="14" t="s">
        <v>20</v>
      </c>
      <c r="C35" s="14" t="s">
        <v>22</v>
      </c>
      <c r="D35" s="14" t="s">
        <v>21</v>
      </c>
      <c r="E35" s="1" t="s">
        <v>64</v>
      </c>
      <c r="F35" s="1" t="s">
        <v>65</v>
      </c>
    </row>
    <row r="36" spans="1:6" x14ac:dyDescent="0.25">
      <c r="A36" s="8">
        <v>26</v>
      </c>
      <c r="B36" s="2" t="s">
        <v>24</v>
      </c>
      <c r="C36" s="3" t="s">
        <v>25</v>
      </c>
      <c r="D36" s="4">
        <v>53.187004000000002</v>
      </c>
      <c r="E36" s="15"/>
      <c r="F36" s="15">
        <f>D36*E36</f>
        <v>0</v>
      </c>
    </row>
    <row r="37" spans="1:6" x14ac:dyDescent="0.25">
      <c r="A37" s="9">
        <v>27</v>
      </c>
      <c r="B37" s="2" t="s">
        <v>26</v>
      </c>
      <c r="C37" s="3" t="s">
        <v>31</v>
      </c>
      <c r="D37" s="4">
        <v>16.564</v>
      </c>
      <c r="E37" s="16"/>
      <c r="F37" s="15">
        <f t="shared" ref="F37:F44" si="3">D37*E37</f>
        <v>0</v>
      </c>
    </row>
    <row r="38" spans="1:6" x14ac:dyDescent="0.25">
      <c r="A38" s="9">
        <v>28</v>
      </c>
      <c r="B38" s="5" t="s">
        <v>102</v>
      </c>
      <c r="C38" s="3" t="s">
        <v>27</v>
      </c>
      <c r="D38" s="4">
        <v>6</v>
      </c>
      <c r="E38" s="16"/>
      <c r="F38" s="15">
        <f t="shared" si="3"/>
        <v>0</v>
      </c>
    </row>
    <row r="39" spans="1:6" x14ac:dyDescent="0.25">
      <c r="A39" s="9">
        <v>29</v>
      </c>
      <c r="B39" s="2" t="s">
        <v>28</v>
      </c>
      <c r="C39" s="3" t="s">
        <v>29</v>
      </c>
      <c r="D39" s="4">
        <v>1937.9880000000001</v>
      </c>
      <c r="E39" s="16"/>
      <c r="F39" s="15">
        <f t="shared" si="3"/>
        <v>0</v>
      </c>
    </row>
    <row r="40" spans="1:6" x14ac:dyDescent="0.25">
      <c r="A40" s="9">
        <v>30</v>
      </c>
      <c r="B40" s="2" t="s">
        <v>30</v>
      </c>
      <c r="C40" s="3" t="s">
        <v>31</v>
      </c>
      <c r="D40" s="4">
        <v>16.564</v>
      </c>
      <c r="E40" s="16"/>
      <c r="F40" s="15">
        <f t="shared" si="3"/>
        <v>0</v>
      </c>
    </row>
    <row r="41" spans="1:6" x14ac:dyDescent="0.25">
      <c r="A41" s="9">
        <v>31</v>
      </c>
      <c r="B41" s="2" t="s">
        <v>39</v>
      </c>
      <c r="C41" s="3" t="s">
        <v>33</v>
      </c>
      <c r="D41" s="4">
        <v>14.410679999999999</v>
      </c>
      <c r="E41" s="16"/>
      <c r="F41" s="15">
        <f t="shared" si="3"/>
        <v>0</v>
      </c>
    </row>
    <row r="42" spans="1:6" x14ac:dyDescent="0.25">
      <c r="A42" s="9">
        <v>32</v>
      </c>
      <c r="B42" s="2" t="s">
        <v>38</v>
      </c>
      <c r="C42" s="3" t="s">
        <v>35</v>
      </c>
      <c r="D42" s="4">
        <v>1</v>
      </c>
      <c r="E42" s="16"/>
      <c r="F42" s="15">
        <f t="shared" si="3"/>
        <v>0</v>
      </c>
    </row>
    <row r="43" spans="1:6" x14ac:dyDescent="0.25">
      <c r="A43" s="9">
        <v>33</v>
      </c>
      <c r="B43" s="2" t="s">
        <v>36</v>
      </c>
      <c r="C43" s="3" t="s">
        <v>33</v>
      </c>
      <c r="D43" s="3">
        <f>(2.2+4)*3*16.564</f>
        <v>308.09040000000005</v>
      </c>
      <c r="E43" s="16"/>
      <c r="F43" s="15">
        <f t="shared" si="3"/>
        <v>0</v>
      </c>
    </row>
    <row r="44" spans="1:6" x14ac:dyDescent="0.25">
      <c r="A44" s="9">
        <v>34</v>
      </c>
      <c r="B44" s="2" t="s">
        <v>37</v>
      </c>
      <c r="C44" s="3" t="s">
        <v>31</v>
      </c>
      <c r="D44" s="4">
        <v>16.564</v>
      </c>
      <c r="E44" s="16"/>
      <c r="F44" s="15">
        <f t="shared" si="3"/>
        <v>0</v>
      </c>
    </row>
    <row r="45" spans="1:6" x14ac:dyDescent="0.25">
      <c r="A45" s="13" t="s">
        <v>14</v>
      </c>
      <c r="B45" s="37" t="s">
        <v>6</v>
      </c>
      <c r="C45" s="38"/>
      <c r="D45" s="38"/>
      <c r="E45" s="38"/>
      <c r="F45" s="39"/>
    </row>
    <row r="46" spans="1:6" ht="30" x14ac:dyDescent="0.25">
      <c r="A46" s="1" t="s">
        <v>23</v>
      </c>
      <c r="B46" s="14" t="s">
        <v>20</v>
      </c>
      <c r="C46" s="14" t="s">
        <v>22</v>
      </c>
      <c r="D46" s="14" t="s">
        <v>21</v>
      </c>
      <c r="E46" s="1" t="s">
        <v>64</v>
      </c>
      <c r="F46" s="1" t="s">
        <v>65</v>
      </c>
    </row>
    <row r="47" spans="1:6" x14ac:dyDescent="0.25">
      <c r="A47" s="8">
        <v>35</v>
      </c>
      <c r="B47" s="2" t="s">
        <v>24</v>
      </c>
      <c r="C47" s="3" t="s">
        <v>25</v>
      </c>
      <c r="D47" s="4">
        <v>131.65100000000001</v>
      </c>
      <c r="E47" s="15"/>
      <c r="F47" s="15">
        <f>D47*E47</f>
        <v>0</v>
      </c>
    </row>
    <row r="48" spans="1:6" x14ac:dyDescent="0.25">
      <c r="A48" s="9">
        <v>36</v>
      </c>
      <c r="B48" s="2" t="s">
        <v>26</v>
      </c>
      <c r="C48" s="3" t="s">
        <v>31</v>
      </c>
      <c r="D48" s="4">
        <v>41</v>
      </c>
      <c r="E48" s="16"/>
      <c r="F48" s="15">
        <f t="shared" ref="F48:F54" si="4">D48*E48</f>
        <v>0</v>
      </c>
    </row>
    <row r="49" spans="1:6" x14ac:dyDescent="0.25">
      <c r="A49" s="9">
        <v>37</v>
      </c>
      <c r="B49" s="5" t="s">
        <v>102</v>
      </c>
      <c r="C49" s="3" t="s">
        <v>27</v>
      </c>
      <c r="D49" s="4">
        <v>15</v>
      </c>
      <c r="E49" s="16"/>
      <c r="F49" s="15">
        <f t="shared" si="4"/>
        <v>0</v>
      </c>
    </row>
    <row r="50" spans="1:6" x14ac:dyDescent="0.25">
      <c r="A50" s="9">
        <v>38</v>
      </c>
      <c r="B50" s="2" t="s">
        <v>28</v>
      </c>
      <c r="C50" s="3" t="s">
        <v>29</v>
      </c>
      <c r="D50" s="4">
        <v>4797</v>
      </c>
      <c r="E50" s="16"/>
      <c r="F50" s="15">
        <f t="shared" si="4"/>
        <v>0</v>
      </c>
    </row>
    <row r="51" spans="1:6" x14ac:dyDescent="0.25">
      <c r="A51" s="9">
        <v>39</v>
      </c>
      <c r="B51" s="2" t="s">
        <v>30</v>
      </c>
      <c r="C51" s="3" t="s">
        <v>31</v>
      </c>
      <c r="D51" s="4">
        <v>41</v>
      </c>
      <c r="E51" s="16"/>
      <c r="F51" s="15">
        <f t="shared" si="4"/>
        <v>0</v>
      </c>
    </row>
    <row r="52" spans="1:6" x14ac:dyDescent="0.25">
      <c r="A52" s="9">
        <v>40</v>
      </c>
      <c r="B52" s="2" t="s">
        <v>39</v>
      </c>
      <c r="C52" s="3" t="s">
        <v>33</v>
      </c>
      <c r="D52" s="4">
        <v>35.67</v>
      </c>
      <c r="E52" s="16"/>
      <c r="F52" s="15">
        <f t="shared" si="4"/>
        <v>0</v>
      </c>
    </row>
    <row r="53" spans="1:6" x14ac:dyDescent="0.25">
      <c r="A53" s="9">
        <v>41</v>
      </c>
      <c r="B53" s="2" t="s">
        <v>36</v>
      </c>
      <c r="C53" s="3" t="s">
        <v>33</v>
      </c>
      <c r="D53" s="4">
        <v>639.6</v>
      </c>
      <c r="E53" s="16"/>
      <c r="F53" s="15">
        <f t="shared" si="4"/>
        <v>0</v>
      </c>
    </row>
    <row r="54" spans="1:6" x14ac:dyDescent="0.25">
      <c r="A54" s="9">
        <v>42</v>
      </c>
      <c r="B54" s="2" t="s">
        <v>37</v>
      </c>
      <c r="C54" s="3" t="s">
        <v>31</v>
      </c>
      <c r="D54" s="4">
        <v>41</v>
      </c>
      <c r="E54" s="16"/>
      <c r="F54" s="15">
        <f t="shared" si="4"/>
        <v>0</v>
      </c>
    </row>
    <row r="55" spans="1:6" x14ac:dyDescent="0.25">
      <c r="A55" s="13" t="s">
        <v>15</v>
      </c>
      <c r="B55" s="37" t="s">
        <v>7</v>
      </c>
      <c r="C55" s="38"/>
      <c r="D55" s="38"/>
      <c r="E55" s="38"/>
      <c r="F55" s="39"/>
    </row>
    <row r="56" spans="1:6" ht="30" x14ac:dyDescent="0.25">
      <c r="A56" s="1" t="s">
        <v>23</v>
      </c>
      <c r="B56" s="14" t="s">
        <v>20</v>
      </c>
      <c r="C56" s="14" t="s">
        <v>22</v>
      </c>
      <c r="D56" s="14" t="s">
        <v>21</v>
      </c>
      <c r="E56" s="1" t="s">
        <v>64</v>
      </c>
      <c r="F56" s="1" t="s">
        <v>65</v>
      </c>
    </row>
    <row r="57" spans="1:6" x14ac:dyDescent="0.25">
      <c r="A57" s="8">
        <v>43</v>
      </c>
      <c r="B57" s="6" t="s">
        <v>24</v>
      </c>
      <c r="C57" s="7" t="s">
        <v>25</v>
      </c>
      <c r="D57" s="4">
        <v>105.96299999999999</v>
      </c>
      <c r="E57" s="15"/>
      <c r="F57" s="15">
        <f>D57*E57</f>
        <v>0</v>
      </c>
    </row>
    <row r="58" spans="1:6" ht="13.9" customHeight="1" x14ac:dyDescent="0.25">
      <c r="A58" s="9">
        <v>44</v>
      </c>
      <c r="B58" s="6" t="s">
        <v>26</v>
      </c>
      <c r="C58" s="3" t="s">
        <v>31</v>
      </c>
      <c r="D58" s="4">
        <v>33</v>
      </c>
      <c r="E58" s="16"/>
      <c r="F58" s="15">
        <f t="shared" ref="F58:F65" si="5">D58*E58</f>
        <v>0</v>
      </c>
    </row>
    <row r="59" spans="1:6" x14ac:dyDescent="0.25">
      <c r="A59" s="9">
        <v>45</v>
      </c>
      <c r="B59" s="5" t="s">
        <v>102</v>
      </c>
      <c r="C59" s="3" t="s">
        <v>27</v>
      </c>
      <c r="D59" s="4">
        <v>12</v>
      </c>
      <c r="E59" s="16"/>
      <c r="F59" s="15">
        <f t="shared" si="5"/>
        <v>0</v>
      </c>
    </row>
    <row r="60" spans="1:6" x14ac:dyDescent="0.25">
      <c r="A60" s="9">
        <v>46</v>
      </c>
      <c r="B60" s="2" t="s">
        <v>28</v>
      </c>
      <c r="C60" s="3" t="s">
        <v>29</v>
      </c>
      <c r="D60" s="3">
        <f>33*117</f>
        <v>3861</v>
      </c>
      <c r="E60" s="16"/>
      <c r="F60" s="15">
        <f t="shared" si="5"/>
        <v>0</v>
      </c>
    </row>
    <row r="61" spans="1:6" x14ac:dyDescent="0.25">
      <c r="A61" s="9">
        <v>47</v>
      </c>
      <c r="B61" s="2" t="s">
        <v>30</v>
      </c>
      <c r="C61" s="3" t="s">
        <v>31</v>
      </c>
      <c r="D61" s="3">
        <v>33</v>
      </c>
      <c r="E61" s="16"/>
      <c r="F61" s="15">
        <f t="shared" si="5"/>
        <v>0</v>
      </c>
    </row>
    <row r="62" spans="1:6" x14ac:dyDescent="0.25">
      <c r="A62" s="9">
        <v>48</v>
      </c>
      <c r="B62" s="6" t="s">
        <v>39</v>
      </c>
      <c r="C62" s="3" t="s">
        <v>33</v>
      </c>
      <c r="D62" s="4">
        <v>28.71</v>
      </c>
      <c r="E62" s="16"/>
      <c r="F62" s="15">
        <f t="shared" si="5"/>
        <v>0</v>
      </c>
    </row>
    <row r="63" spans="1:6" x14ac:dyDescent="0.25">
      <c r="A63" s="9">
        <v>49</v>
      </c>
      <c r="B63" s="6" t="s">
        <v>40</v>
      </c>
      <c r="C63" s="3" t="s">
        <v>35</v>
      </c>
      <c r="D63" s="4">
        <v>1</v>
      </c>
      <c r="E63" s="16"/>
      <c r="F63" s="15">
        <f t="shared" si="5"/>
        <v>0</v>
      </c>
    </row>
    <row r="64" spans="1:6" x14ac:dyDescent="0.25">
      <c r="A64" s="9">
        <v>50</v>
      </c>
      <c r="B64" s="2" t="s">
        <v>36</v>
      </c>
      <c r="C64" s="3" t="s">
        <v>33</v>
      </c>
      <c r="D64" s="4">
        <v>415.80000000000007</v>
      </c>
      <c r="E64" s="16"/>
      <c r="F64" s="15">
        <f t="shared" si="5"/>
        <v>0</v>
      </c>
    </row>
    <row r="65" spans="1:6" x14ac:dyDescent="0.25">
      <c r="A65" s="9">
        <v>51</v>
      </c>
      <c r="B65" s="6" t="s">
        <v>37</v>
      </c>
      <c r="C65" s="3" t="s">
        <v>31</v>
      </c>
      <c r="D65" s="4">
        <v>33</v>
      </c>
      <c r="E65" s="16"/>
      <c r="F65" s="15">
        <f t="shared" si="5"/>
        <v>0</v>
      </c>
    </row>
    <row r="66" spans="1:6" x14ac:dyDescent="0.25">
      <c r="A66" s="13" t="s">
        <v>16</v>
      </c>
      <c r="B66" s="37" t="s">
        <v>8</v>
      </c>
      <c r="C66" s="38"/>
      <c r="D66" s="38"/>
      <c r="E66" s="38"/>
      <c r="F66" s="39"/>
    </row>
    <row r="67" spans="1:6" ht="30" x14ac:dyDescent="0.25">
      <c r="A67" s="1" t="s">
        <v>23</v>
      </c>
      <c r="B67" s="14" t="s">
        <v>20</v>
      </c>
      <c r="C67" s="14" t="s">
        <v>22</v>
      </c>
      <c r="D67" s="14" t="s">
        <v>21</v>
      </c>
      <c r="E67" s="1" t="s">
        <v>64</v>
      </c>
      <c r="F67" s="1" t="s">
        <v>65</v>
      </c>
    </row>
    <row r="68" spans="1:6" x14ac:dyDescent="0.25">
      <c r="A68" s="8">
        <v>52</v>
      </c>
      <c r="B68" s="2" t="s">
        <v>41</v>
      </c>
      <c r="C68" s="3" t="s">
        <v>33</v>
      </c>
      <c r="D68" s="3">
        <f>(3*2)*1.5*245</f>
        <v>2205</v>
      </c>
      <c r="E68" s="15"/>
      <c r="F68" s="15">
        <f>D68*E68</f>
        <v>0</v>
      </c>
    </row>
    <row r="69" spans="1:6" x14ac:dyDescent="0.25">
      <c r="A69" s="9">
        <v>53</v>
      </c>
      <c r="B69" s="2" t="s">
        <v>42</v>
      </c>
      <c r="C69" s="3" t="s">
        <v>31</v>
      </c>
      <c r="D69" s="3">
        <v>243.82900000000001</v>
      </c>
      <c r="E69" s="16"/>
      <c r="F69" s="15">
        <f t="shared" ref="F69:F72" si="6">D69*E69</f>
        <v>0</v>
      </c>
    </row>
    <row r="70" spans="1:6" x14ac:dyDescent="0.25">
      <c r="A70" s="9">
        <v>54</v>
      </c>
      <c r="B70" s="2" t="s">
        <v>43</v>
      </c>
      <c r="C70" s="3" t="s">
        <v>27</v>
      </c>
      <c r="D70" s="3">
        <f>14+29</f>
        <v>43</v>
      </c>
      <c r="E70" s="16"/>
      <c r="F70" s="15">
        <f t="shared" si="6"/>
        <v>0</v>
      </c>
    </row>
    <row r="71" spans="1:6" x14ac:dyDescent="0.25">
      <c r="A71" s="9">
        <v>55</v>
      </c>
      <c r="B71" s="2" t="s">
        <v>44</v>
      </c>
      <c r="C71" s="3" t="s">
        <v>33</v>
      </c>
      <c r="D71" s="3">
        <f>2205+(245*1.2)</f>
        <v>2499</v>
      </c>
      <c r="E71" s="16"/>
      <c r="F71" s="15">
        <f t="shared" si="6"/>
        <v>0</v>
      </c>
    </row>
    <row r="72" spans="1:6" x14ac:dyDescent="0.25">
      <c r="A72" s="9">
        <v>56</v>
      </c>
      <c r="B72" s="2" t="s">
        <v>45</v>
      </c>
      <c r="C72" s="3" t="s">
        <v>35</v>
      </c>
      <c r="D72" s="3">
        <v>1</v>
      </c>
      <c r="E72" s="16"/>
      <c r="F72" s="15">
        <f t="shared" si="6"/>
        <v>0</v>
      </c>
    </row>
    <row r="73" spans="1:6" x14ac:dyDescent="0.25">
      <c r="A73" s="13" t="s">
        <v>17</v>
      </c>
      <c r="B73" s="43" t="s">
        <v>9</v>
      </c>
      <c r="C73" s="44"/>
      <c r="D73" s="44"/>
      <c r="E73" s="44"/>
      <c r="F73" s="45"/>
    </row>
    <row r="74" spans="1:6" ht="30" x14ac:dyDescent="0.25">
      <c r="A74" s="1" t="s">
        <v>23</v>
      </c>
      <c r="B74" s="14" t="s">
        <v>20</v>
      </c>
      <c r="C74" s="14" t="s">
        <v>22</v>
      </c>
      <c r="D74" s="14" t="s">
        <v>21</v>
      </c>
      <c r="E74" s="1" t="s">
        <v>64</v>
      </c>
      <c r="F74" s="1" t="s">
        <v>65</v>
      </c>
    </row>
    <row r="75" spans="1:6" x14ac:dyDescent="0.25">
      <c r="A75" s="8">
        <v>57</v>
      </c>
      <c r="B75" s="2" t="s">
        <v>46</v>
      </c>
      <c r="C75" s="3" t="s">
        <v>47</v>
      </c>
      <c r="D75" s="3">
        <f>245*4.5</f>
        <v>1102.5</v>
      </c>
      <c r="E75" s="15"/>
      <c r="F75" s="15">
        <f>D75*E75</f>
        <v>0</v>
      </c>
    </row>
    <row r="76" spans="1:6" x14ac:dyDescent="0.25">
      <c r="A76" s="9">
        <v>58</v>
      </c>
      <c r="B76" s="2" t="s">
        <v>48</v>
      </c>
      <c r="C76" s="3" t="s">
        <v>47</v>
      </c>
      <c r="D76" s="3">
        <f>245*3.5</f>
        <v>857.5</v>
      </c>
      <c r="E76" s="16"/>
      <c r="F76" s="16">
        <f>D76*E76</f>
        <v>0</v>
      </c>
    </row>
    <row r="77" spans="1:6" x14ac:dyDescent="0.25">
      <c r="A77" s="9">
        <v>59</v>
      </c>
      <c r="B77" s="2" t="s">
        <v>49</v>
      </c>
      <c r="C77" s="3" t="s">
        <v>35</v>
      </c>
      <c r="D77" s="3">
        <v>1</v>
      </c>
      <c r="E77" s="34">
        <v>25000</v>
      </c>
      <c r="F77" s="34">
        <v>25000</v>
      </c>
    </row>
    <row r="78" spans="1:6" x14ac:dyDescent="0.25">
      <c r="A78" s="9">
        <v>60</v>
      </c>
      <c r="B78" s="2" t="s">
        <v>50</v>
      </c>
      <c r="C78" s="3" t="s">
        <v>35</v>
      </c>
      <c r="D78" s="3">
        <v>1</v>
      </c>
      <c r="E78" s="34">
        <v>10000</v>
      </c>
      <c r="F78" s="34">
        <v>10000</v>
      </c>
    </row>
    <row r="79" spans="1:6" x14ac:dyDescent="0.25">
      <c r="A79" s="9">
        <v>61</v>
      </c>
      <c r="B79" s="2" t="s">
        <v>51</v>
      </c>
      <c r="C79" s="3" t="s">
        <v>35</v>
      </c>
      <c r="D79" s="3">
        <v>1</v>
      </c>
      <c r="E79" s="16"/>
      <c r="F79" s="16">
        <f>D79*E79</f>
        <v>0</v>
      </c>
    </row>
    <row r="80" spans="1:6" x14ac:dyDescent="0.25">
      <c r="A80" s="9">
        <v>62</v>
      </c>
      <c r="B80" s="2" t="s">
        <v>52</v>
      </c>
      <c r="C80" s="3" t="s">
        <v>35</v>
      </c>
      <c r="D80" s="3">
        <v>1</v>
      </c>
      <c r="E80" s="16"/>
      <c r="F80" s="16">
        <f t="shared" ref="F80:F81" si="7">D80*E80</f>
        <v>0</v>
      </c>
    </row>
    <row r="81" spans="1:6" x14ac:dyDescent="0.25">
      <c r="A81" s="28">
        <v>63</v>
      </c>
      <c r="B81" s="3" t="s">
        <v>53</v>
      </c>
      <c r="C81" s="3" t="s">
        <v>35</v>
      </c>
      <c r="D81" s="3">
        <v>1</v>
      </c>
      <c r="E81" s="16"/>
      <c r="F81" s="16">
        <f t="shared" si="7"/>
        <v>0</v>
      </c>
    </row>
    <row r="82" spans="1:6" x14ac:dyDescent="0.25">
      <c r="A82" s="13" t="s">
        <v>18</v>
      </c>
      <c r="B82" s="37" t="s">
        <v>10</v>
      </c>
      <c r="C82" s="38"/>
      <c r="D82" s="38"/>
      <c r="E82" s="38"/>
      <c r="F82" s="39"/>
    </row>
    <row r="83" spans="1:6" ht="30" x14ac:dyDescent="0.25">
      <c r="A83" s="1" t="s">
        <v>23</v>
      </c>
      <c r="B83" s="14" t="s">
        <v>20</v>
      </c>
      <c r="C83" s="14" t="s">
        <v>22</v>
      </c>
      <c r="D83" s="14" t="s">
        <v>21</v>
      </c>
      <c r="E83" s="1" t="s">
        <v>64</v>
      </c>
      <c r="F83" s="1" t="s">
        <v>65</v>
      </c>
    </row>
    <row r="84" spans="1:6" x14ac:dyDescent="0.25">
      <c r="A84" s="8">
        <v>64</v>
      </c>
      <c r="B84" s="2" t="s">
        <v>54</v>
      </c>
      <c r="C84" s="3" t="s">
        <v>27</v>
      </c>
      <c r="D84" s="3">
        <v>30</v>
      </c>
      <c r="E84" s="15"/>
      <c r="F84" s="15">
        <f>D84*E84</f>
        <v>0</v>
      </c>
    </row>
    <row r="85" spans="1:6" x14ac:dyDescent="0.25">
      <c r="A85" s="9">
        <v>65</v>
      </c>
      <c r="B85" s="2" t="s">
        <v>55</v>
      </c>
      <c r="C85" s="3" t="s">
        <v>27</v>
      </c>
      <c r="D85" s="3">
        <v>15</v>
      </c>
      <c r="E85" s="16"/>
      <c r="F85" s="16">
        <f>D85*E85</f>
        <v>0</v>
      </c>
    </row>
    <row r="86" spans="1:6" x14ac:dyDescent="0.25">
      <c r="A86" s="13" t="s">
        <v>19</v>
      </c>
      <c r="B86" s="37" t="s">
        <v>11</v>
      </c>
      <c r="C86" s="38"/>
      <c r="D86" s="38"/>
      <c r="E86" s="38"/>
      <c r="F86" s="39"/>
    </row>
    <row r="87" spans="1:6" ht="30" x14ac:dyDescent="0.25">
      <c r="A87" s="1" t="s">
        <v>23</v>
      </c>
      <c r="B87" s="14" t="s">
        <v>20</v>
      </c>
      <c r="C87" s="14" t="s">
        <v>22</v>
      </c>
      <c r="D87" s="14" t="s">
        <v>21</v>
      </c>
      <c r="E87" s="1" t="s">
        <v>64</v>
      </c>
      <c r="F87" s="1" t="s">
        <v>65</v>
      </c>
    </row>
    <row r="88" spans="1:6" x14ac:dyDescent="0.25">
      <c r="A88" s="28">
        <v>66</v>
      </c>
      <c r="B88" s="2" t="s">
        <v>100</v>
      </c>
      <c r="C88" s="3"/>
      <c r="D88" s="3">
        <v>0</v>
      </c>
      <c r="E88" s="15"/>
      <c r="F88" s="15">
        <v>0</v>
      </c>
    </row>
    <row r="89" spans="1:6" x14ac:dyDescent="0.25">
      <c r="A89" s="13" t="s">
        <v>56</v>
      </c>
      <c r="B89" s="37" t="s">
        <v>58</v>
      </c>
      <c r="C89" s="38"/>
      <c r="D89" s="38"/>
      <c r="E89" s="38"/>
      <c r="F89" s="39"/>
    </row>
    <row r="90" spans="1:6" ht="30" x14ac:dyDescent="0.25">
      <c r="A90" s="1" t="s">
        <v>23</v>
      </c>
      <c r="B90" s="14" t="s">
        <v>20</v>
      </c>
      <c r="C90" s="14" t="s">
        <v>22</v>
      </c>
      <c r="D90" s="14" t="s">
        <v>21</v>
      </c>
      <c r="E90" s="1" t="s">
        <v>64</v>
      </c>
      <c r="F90" s="1" t="s">
        <v>65</v>
      </c>
    </row>
    <row r="91" spans="1:6" x14ac:dyDescent="0.25">
      <c r="A91" s="8">
        <v>67</v>
      </c>
      <c r="B91" s="11" t="s">
        <v>68</v>
      </c>
      <c r="C91" s="32" t="s">
        <v>35</v>
      </c>
      <c r="D91" s="8">
        <v>1</v>
      </c>
      <c r="E91" s="15"/>
      <c r="F91" s="15">
        <f>D91*E91</f>
        <v>0</v>
      </c>
    </row>
    <row r="92" spans="1:6" x14ac:dyDescent="0.25">
      <c r="A92" s="9">
        <v>68</v>
      </c>
      <c r="B92" s="23" t="s">
        <v>69</v>
      </c>
      <c r="C92" s="33" t="s">
        <v>35</v>
      </c>
      <c r="D92" s="20">
        <v>1</v>
      </c>
      <c r="E92" s="21"/>
      <c r="F92" s="15">
        <f t="shared" ref="F92:F93" si="8">D92*E92</f>
        <v>0</v>
      </c>
    </row>
    <row r="93" spans="1:6" x14ac:dyDescent="0.25">
      <c r="A93" s="10">
        <v>69</v>
      </c>
      <c r="B93" s="23" t="s">
        <v>70</v>
      </c>
      <c r="C93" s="33" t="s">
        <v>35</v>
      </c>
      <c r="D93" s="19">
        <v>1</v>
      </c>
      <c r="E93" s="22"/>
      <c r="F93" s="15">
        <f t="shared" si="8"/>
        <v>0</v>
      </c>
    </row>
    <row r="94" spans="1:6" x14ac:dyDescent="0.25">
      <c r="A94" s="10">
        <v>70</v>
      </c>
      <c r="B94" s="31" t="s">
        <v>101</v>
      </c>
      <c r="C94" s="33" t="s">
        <v>35</v>
      </c>
      <c r="D94" s="19">
        <v>1</v>
      </c>
      <c r="E94" s="22"/>
      <c r="F94" s="15">
        <f t="shared" ref="F94" si="9">D94*E94</f>
        <v>0</v>
      </c>
    </row>
    <row r="95" spans="1:6" x14ac:dyDescent="0.25">
      <c r="A95" s="13" t="s">
        <v>59</v>
      </c>
      <c r="B95" s="37" t="s">
        <v>57</v>
      </c>
      <c r="C95" s="38"/>
      <c r="D95" s="38"/>
      <c r="E95" s="38"/>
      <c r="F95" s="39"/>
    </row>
    <row r="96" spans="1:6" ht="30" x14ac:dyDescent="0.25">
      <c r="A96" s="1" t="s">
        <v>23</v>
      </c>
      <c r="B96" s="14" t="s">
        <v>20</v>
      </c>
      <c r="C96" s="14" t="s">
        <v>22</v>
      </c>
      <c r="D96" s="14" t="s">
        <v>21</v>
      </c>
      <c r="E96" s="1" t="s">
        <v>64</v>
      </c>
      <c r="F96" s="1" t="s">
        <v>65</v>
      </c>
    </row>
    <row r="97" spans="1:6" x14ac:dyDescent="0.25">
      <c r="A97" s="20">
        <v>71</v>
      </c>
      <c r="B97" s="31" t="s">
        <v>96</v>
      </c>
      <c r="C97" s="20" t="s">
        <v>35</v>
      </c>
      <c r="D97" s="20">
        <v>1</v>
      </c>
      <c r="E97" s="21"/>
      <c r="F97" s="21">
        <f>D97*E97</f>
        <v>0</v>
      </c>
    </row>
    <row r="99" spans="1:6" x14ac:dyDescent="0.25">
      <c r="A99" s="13" t="s">
        <v>71</v>
      </c>
      <c r="B99" s="37" t="s">
        <v>95</v>
      </c>
      <c r="C99" s="38"/>
      <c r="D99" s="38"/>
      <c r="E99" s="38"/>
      <c r="F99" s="39"/>
    </row>
    <row r="100" spans="1:6" ht="30" x14ac:dyDescent="0.25">
      <c r="A100" s="1" t="s">
        <v>23</v>
      </c>
      <c r="B100" s="14" t="s">
        <v>20</v>
      </c>
      <c r="C100" s="14" t="s">
        <v>22</v>
      </c>
      <c r="D100" s="14" t="s">
        <v>60</v>
      </c>
      <c r="E100" s="1" t="s">
        <v>64</v>
      </c>
      <c r="F100" s="1" t="s">
        <v>65</v>
      </c>
    </row>
    <row r="101" spans="1:6" x14ac:dyDescent="0.25">
      <c r="A101" s="25" t="s">
        <v>72</v>
      </c>
      <c r="B101" t="s">
        <v>61</v>
      </c>
      <c r="C101" s="9" t="s">
        <v>94</v>
      </c>
      <c r="D101" s="29">
        <v>40</v>
      </c>
      <c r="E101" s="15"/>
      <c r="F101" s="35">
        <f>D101*E101</f>
        <v>0</v>
      </c>
    </row>
    <row r="102" spans="1:6" x14ac:dyDescent="0.25">
      <c r="A102" s="26" t="s">
        <v>73</v>
      </c>
      <c r="B102" t="s">
        <v>62</v>
      </c>
      <c r="C102" s="9" t="s">
        <v>94</v>
      </c>
      <c r="D102" s="29">
        <v>40</v>
      </c>
      <c r="E102" s="16"/>
      <c r="F102" s="35">
        <f t="shared" ref="F102:F114" si="10">D102*E102</f>
        <v>0</v>
      </c>
    </row>
    <row r="103" spans="1:6" x14ac:dyDescent="0.25">
      <c r="A103" s="26" t="s">
        <v>74</v>
      </c>
      <c r="B103" s="9" t="s">
        <v>63</v>
      </c>
      <c r="C103" s="9" t="s">
        <v>94</v>
      </c>
      <c r="D103" s="29">
        <v>40</v>
      </c>
      <c r="E103" s="16"/>
      <c r="F103" s="35">
        <f t="shared" si="10"/>
        <v>0</v>
      </c>
    </row>
    <row r="104" spans="1:6" x14ac:dyDescent="0.25">
      <c r="A104" s="26" t="s">
        <v>77</v>
      </c>
      <c r="B104" s="9" t="s">
        <v>82</v>
      </c>
      <c r="C104" s="9" t="s">
        <v>94</v>
      </c>
      <c r="D104" s="29">
        <v>40</v>
      </c>
      <c r="E104" s="9"/>
      <c r="F104" s="35">
        <f t="shared" si="10"/>
        <v>0</v>
      </c>
    </row>
    <row r="105" spans="1:6" x14ac:dyDescent="0.25">
      <c r="A105" s="26" t="s">
        <v>75</v>
      </c>
      <c r="B105" s="9" t="s">
        <v>83</v>
      </c>
      <c r="C105" s="9" t="s">
        <v>94</v>
      </c>
      <c r="D105" s="29">
        <v>40</v>
      </c>
      <c r="E105" s="9"/>
      <c r="F105" s="35">
        <f t="shared" si="10"/>
        <v>0</v>
      </c>
    </row>
    <row r="106" spans="1:6" x14ac:dyDescent="0.25">
      <c r="A106" s="26" t="s">
        <v>76</v>
      </c>
      <c r="B106" s="9" t="s">
        <v>84</v>
      </c>
      <c r="C106" s="9" t="s">
        <v>94</v>
      </c>
      <c r="D106" s="29">
        <v>40</v>
      </c>
      <c r="E106" s="9"/>
      <c r="F106" s="35">
        <f t="shared" si="10"/>
        <v>0</v>
      </c>
    </row>
    <row r="107" spans="1:6" x14ac:dyDescent="0.25">
      <c r="A107" s="26" t="s">
        <v>78</v>
      </c>
      <c r="B107" s="9" t="s">
        <v>85</v>
      </c>
      <c r="C107" s="9" t="s">
        <v>94</v>
      </c>
      <c r="D107" s="29">
        <v>40</v>
      </c>
      <c r="E107" s="9"/>
      <c r="F107" s="35">
        <f t="shared" si="10"/>
        <v>0</v>
      </c>
    </row>
    <row r="108" spans="1:6" x14ac:dyDescent="0.25">
      <c r="A108" s="26" t="s">
        <v>79</v>
      </c>
      <c r="B108" s="9" t="s">
        <v>86</v>
      </c>
      <c r="C108" s="9" t="s">
        <v>94</v>
      </c>
      <c r="D108" s="29">
        <v>40</v>
      </c>
      <c r="E108" s="9"/>
      <c r="F108" s="35">
        <f t="shared" si="10"/>
        <v>0</v>
      </c>
    </row>
    <row r="109" spans="1:6" x14ac:dyDescent="0.25">
      <c r="A109" s="26" t="s">
        <v>80</v>
      </c>
      <c r="B109" s="9" t="s">
        <v>87</v>
      </c>
      <c r="C109" s="9" t="s">
        <v>94</v>
      </c>
      <c r="D109" s="29">
        <v>40</v>
      </c>
      <c r="E109" s="9"/>
      <c r="F109" s="35">
        <f t="shared" si="10"/>
        <v>0</v>
      </c>
    </row>
    <row r="110" spans="1:6" x14ac:dyDescent="0.25">
      <c r="A110" s="26" t="s">
        <v>81</v>
      </c>
      <c r="B110" s="9" t="s">
        <v>88</v>
      </c>
      <c r="C110" s="9" t="s">
        <v>94</v>
      </c>
      <c r="D110" s="29">
        <v>40</v>
      </c>
      <c r="E110" s="9"/>
      <c r="F110" s="35">
        <f t="shared" si="10"/>
        <v>0</v>
      </c>
    </row>
    <row r="111" spans="1:6" x14ac:dyDescent="0.25">
      <c r="A111" s="26" t="s">
        <v>93</v>
      </c>
      <c r="B111" s="9" t="s">
        <v>89</v>
      </c>
      <c r="C111" s="9" t="s">
        <v>94</v>
      </c>
      <c r="D111" s="29">
        <v>40</v>
      </c>
      <c r="E111" s="9"/>
      <c r="F111" s="35">
        <f t="shared" si="10"/>
        <v>0</v>
      </c>
    </row>
    <row r="112" spans="1:6" x14ac:dyDescent="0.25">
      <c r="A112" s="26" t="s">
        <v>97</v>
      </c>
      <c r="B112" s="9" t="s">
        <v>90</v>
      </c>
      <c r="C112" s="9" t="s">
        <v>94</v>
      </c>
      <c r="D112" s="29">
        <v>40</v>
      </c>
      <c r="E112" s="9"/>
      <c r="F112" s="35">
        <f t="shared" si="10"/>
        <v>0</v>
      </c>
    </row>
    <row r="113" spans="1:6" x14ac:dyDescent="0.25">
      <c r="A113" s="26" t="s">
        <v>98</v>
      </c>
      <c r="B113" s="9" t="s">
        <v>91</v>
      </c>
      <c r="C113" s="9" t="s">
        <v>94</v>
      </c>
      <c r="D113" s="29">
        <v>40</v>
      </c>
      <c r="E113" s="9"/>
      <c r="F113" s="35">
        <f t="shared" si="10"/>
        <v>0</v>
      </c>
    </row>
    <row r="114" spans="1:6" x14ac:dyDescent="0.25">
      <c r="A114" s="27" t="s">
        <v>99</v>
      </c>
      <c r="B114" s="10" t="s">
        <v>92</v>
      </c>
      <c r="C114" s="9" t="s">
        <v>94</v>
      </c>
      <c r="D114" s="30">
        <v>40</v>
      </c>
      <c r="E114" s="10"/>
      <c r="F114" s="36">
        <f t="shared" si="10"/>
        <v>0</v>
      </c>
    </row>
    <row r="116" spans="1:6" x14ac:dyDescent="0.25">
      <c r="E116" s="17" t="s">
        <v>66</v>
      </c>
      <c r="F116" s="18">
        <f>SUM(F5:F13,F16:F23,F26:F33,F36:F44,F47:F54,F57:F65,F68:F72,F75:F81,F84:F85,F88,F91:F93,F97:F97,F101:F114)</f>
        <v>35000</v>
      </c>
    </row>
    <row r="118" spans="1:6" x14ac:dyDescent="0.25">
      <c r="A118" s="24"/>
    </row>
  </sheetData>
  <mergeCells count="13">
    <mergeCell ref="B99:F99"/>
    <mergeCell ref="B95:F95"/>
    <mergeCell ref="B3:F3"/>
    <mergeCell ref="B14:F14"/>
    <mergeCell ref="B24:F24"/>
    <mergeCell ref="B34:F34"/>
    <mergeCell ref="B45:F45"/>
    <mergeCell ref="B55:F55"/>
    <mergeCell ref="B66:F66"/>
    <mergeCell ref="B73:F73"/>
    <mergeCell ref="B82:F82"/>
    <mergeCell ref="B86:F86"/>
    <mergeCell ref="B89:F89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Schutte W.D. (William)</dc:creator>
  <cp:lastModifiedBy>Hubers, R (Roel)</cp:lastModifiedBy>
  <dcterms:created xsi:type="dcterms:W3CDTF">2023-12-22T08:30:43Z</dcterms:created>
  <dcterms:modified xsi:type="dcterms:W3CDTF">2024-02-26T10:58:44Z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a871968-df67-4817-ac85-f4a5f5ebb5dd_Enabled">
    <vt:lpwstr>true</vt:lpwstr>
  </property>
  <property fmtid="{D5CDD505-2E9C-101B-9397-08002B2CF9AE}" pid="3" name="MSIP_Label_ea871968-df67-4817-ac85-f4a5f5ebb5dd_SetDate">
    <vt:lpwstr>2023-12-22T08:48:36Z</vt:lpwstr>
  </property>
  <property fmtid="{D5CDD505-2E9C-101B-9397-08002B2CF9AE}" pid="4" name="MSIP_Label_ea871968-df67-4817-ac85-f4a5f5ebb5dd_Method">
    <vt:lpwstr>Standard</vt:lpwstr>
  </property>
  <property fmtid="{D5CDD505-2E9C-101B-9397-08002B2CF9AE}" pid="5" name="MSIP_Label_ea871968-df67-4817-ac85-f4a5f5ebb5dd_Name">
    <vt:lpwstr>Bedrijfsvertrouwelijk</vt:lpwstr>
  </property>
  <property fmtid="{D5CDD505-2E9C-101B-9397-08002B2CF9AE}" pid="6" name="MSIP_Label_ea871968-df67-4817-ac85-f4a5f5ebb5dd_SiteId">
    <vt:lpwstr>49c4cd82-8f65-4d6a-9a3b-0ecd07c0cf5b</vt:lpwstr>
  </property>
  <property fmtid="{D5CDD505-2E9C-101B-9397-08002B2CF9AE}" pid="7" name="MSIP_Label_ea871968-df67-4817-ac85-f4a5f5ebb5dd_ActionId">
    <vt:lpwstr>93fdf0c5-54fa-4ef2-9385-30adb2a4a299</vt:lpwstr>
  </property>
  <property fmtid="{D5CDD505-2E9C-101B-9397-08002B2CF9AE}" pid="8" name="MSIP_Label_ea871968-df67-4817-ac85-f4a5f5ebb5dd_ContentBits">
    <vt:lpwstr>0</vt:lpwstr>
  </property>
</Properties>
</file>