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DB\GIS\Geo_BOR\BOR_project_aanbestedingBeheerAppl\1__aanbestedingsdocument\Bijlagen_aanbestedingsdocument\"/>
    </mc:Choice>
  </mc:AlternateContent>
  <bookViews>
    <workbookView xWindow="-120" yWindow="-120" windowWidth="29040" windowHeight="15990"/>
  </bookViews>
  <sheets>
    <sheet name="Prijzenblad" sheetId="4" r:id="rId1"/>
    <sheet name="Eenheidsprijzen" sheetId="9" r:id="rId2"/>
    <sheet name="Basisgegevens" sheetId="8" state="hidden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8" i="9" l="1"/>
  <c r="B17" i="9"/>
  <c r="B14" i="9"/>
  <c r="B13" i="9"/>
  <c r="C5" i="8"/>
  <c r="B8" i="8" l="1"/>
  <c r="D8" i="8" l="1"/>
  <c r="D7" i="8"/>
  <c r="C19" i="4" s="1"/>
  <c r="D6" i="8"/>
  <c r="I4" i="9" l="1"/>
  <c r="J4" i="9"/>
  <c r="K4" i="9"/>
  <c r="I5" i="9"/>
  <c r="J5" i="9"/>
  <c r="K5" i="9"/>
  <c r="I6" i="9"/>
  <c r="J6" i="9"/>
  <c r="K6" i="9"/>
  <c r="I7" i="9"/>
  <c r="J7" i="9"/>
  <c r="K7" i="9"/>
  <c r="I8" i="9"/>
  <c r="J8" i="9"/>
  <c r="K8" i="9"/>
  <c r="I9" i="9"/>
  <c r="J9" i="9"/>
  <c r="K9" i="9"/>
  <c r="J3" i="9"/>
  <c r="K3" i="9"/>
  <c r="I3" i="9"/>
  <c r="F10" i="9"/>
  <c r="G10" i="9"/>
  <c r="H10" i="9"/>
  <c r="G2" i="9"/>
  <c r="J2" i="9" s="1"/>
  <c r="H2" i="9"/>
  <c r="K2" i="9" s="1"/>
  <c r="F2" i="9"/>
  <c r="I2" i="9" s="1"/>
  <c r="I10" i="9" l="1"/>
  <c r="K10" i="9"/>
  <c r="J10" i="9"/>
  <c r="K11" i="9" l="1"/>
  <c r="B20" i="4" s="1"/>
  <c r="D10" i="9" l="1"/>
  <c r="E10" i="9"/>
  <c r="C10" i="9"/>
  <c r="B22" i="4" l="1"/>
  <c r="B23" i="4" s="1"/>
  <c r="C4" i="8"/>
  <c r="A24" i="4" s="1"/>
  <c r="C3" i="8"/>
  <c r="A23" i="4" s="1"/>
  <c r="B16" i="4"/>
  <c r="C16" i="4" l="1"/>
  <c r="B24" i="4"/>
</calcChain>
</file>

<file path=xl/sharedStrings.xml><?xml version="1.0" encoding="utf-8"?>
<sst xmlns="http://schemas.openxmlformats.org/spreadsheetml/2006/main" count="81" uniqueCount="74">
  <si>
    <t>Totaal</t>
  </si>
  <si>
    <t>Onderdeel</t>
  </si>
  <si>
    <t>Eenmalig</t>
  </si>
  <si>
    <t>Implementatie basisomgeving</t>
  </si>
  <si>
    <t>Projectleiding</t>
  </si>
  <si>
    <t>Jaarlijks</t>
  </si>
  <si>
    <t>Gebruiksovereenkomst (licenties/onderhoud)</t>
  </si>
  <si>
    <t>Aantal jaren</t>
  </si>
  <si>
    <t xml:space="preserve"> jaar)</t>
  </si>
  <si>
    <t xml:space="preserve">Totaal inschrijving incl. </t>
  </si>
  <si>
    <t>Subtotaal eenmalig</t>
  </si>
  <si>
    <t xml:space="preserve">Subtotaal jaarlijks (periode </t>
  </si>
  <si>
    <t xml:space="preserve"> jaar onderhoud</t>
  </si>
  <si>
    <t>POC</t>
  </si>
  <si>
    <t>Opleiding</t>
  </si>
  <si>
    <t>Subtotaal jaarlijks (periode 1 jaar)</t>
  </si>
  <si>
    <t>Omschrijving</t>
  </si>
  <si>
    <t>Toelichting</t>
  </si>
  <si>
    <t>Projectleider</t>
  </si>
  <si>
    <t>Begeleidt het project</t>
  </si>
  <si>
    <t>Dagtarief</t>
  </si>
  <si>
    <t>Dagdeeltarief</t>
  </si>
  <si>
    <t>Uurtarief</t>
  </si>
  <si>
    <t>Consultancy/adviseur</t>
  </si>
  <si>
    <t>Begeleidt inhoudelijk het traject</t>
  </si>
  <si>
    <t>Opleider/trainer</t>
  </si>
  <si>
    <t>Leidt mensen op; verzorgt opleiding</t>
  </si>
  <si>
    <t>ICT-medewerker</t>
  </si>
  <si>
    <t>Installatie, update</t>
  </si>
  <si>
    <t>Implementatiemedewerker</t>
  </si>
  <si>
    <t>Bouwt de tabellen etc. op.</t>
  </si>
  <si>
    <t>Applicatiebeheerder</t>
  </si>
  <si>
    <t>Consultancy/adviseur koppelingen</t>
  </si>
  <si>
    <t>Verzorg en onderhoud de koppelingen</t>
  </si>
  <si>
    <t>Zorgt dat de applicatie dagelijks gebruikt kan worden. Verzorgt o.a. formulieren, rapporten, dasbboards.</t>
  </si>
  <si>
    <t>Naam organisatie</t>
  </si>
  <si>
    <t>Informatie inschrijver</t>
  </si>
  <si>
    <t>Inhoud</t>
  </si>
  <si>
    <t>Tarieven</t>
  </si>
  <si>
    <t>Verwachte kosten</t>
  </si>
  <si>
    <t>Uur</t>
  </si>
  <si>
    <t>Naam software BOR-beheersysteem</t>
  </si>
  <si>
    <t>Versie BOR-beheersysteem</t>
  </si>
  <si>
    <t>Prijzen</t>
  </si>
  <si>
    <t>Implementatie beheeromgeving</t>
  </si>
  <si>
    <t>Implementatie informatievoorziening</t>
  </si>
  <si>
    <t>Implementatie objectgegevens en berichtenverkeer</t>
  </si>
  <si>
    <t>Plafondbedrag jaarlijks</t>
  </si>
  <si>
    <t>Plafondbedrag eenmalig</t>
  </si>
  <si>
    <t>Uw inschrijfbedrag voor de eenmalige kosten zijn te hoog. Daarmee ongeldige inschrijving.</t>
  </si>
  <si>
    <t>Uw inschrijfbedrag voor de jaarlijkse kosten zijn te hoog. Daarmee ongeldige inschrijving.</t>
  </si>
  <si>
    <t>Naam</t>
  </si>
  <si>
    <t>Functie</t>
  </si>
  <si>
    <t>Handtekening</t>
  </si>
  <si>
    <t>Plaats en datum</t>
  </si>
  <si>
    <t xml:space="preserve"> in te schrijven</t>
  </si>
  <si>
    <t>U dient onder het plafondbedrag van €</t>
  </si>
  <si>
    <t>Minimum bedrag</t>
  </si>
  <si>
    <t>Uw inschrijfbedrag voor de jaarlijkse kosten zijn te laag. Daarmee ongeldige inschrijving.</t>
  </si>
  <si>
    <t xml:space="preserve">Opdrachtbedrag </t>
  </si>
  <si>
    <t>Gemeentenaam</t>
  </si>
  <si>
    <t>Waddinxveen</t>
  </si>
  <si>
    <t>Voert 1 uur werkzaamheden uit. Tijdsregistratie vindt per 10 minuten plaats en wordt naar beneden afgerond.</t>
  </si>
  <si>
    <t>U schrijft onder het plafondbedrag van €</t>
  </si>
  <si>
    <t xml:space="preserve"> in. Voor deze prijs een geldige inschrijving.</t>
  </si>
  <si>
    <t>Dit bedrag telt mee voor de berekening prijs/kwaliteit</t>
  </si>
  <si>
    <t>Ondersteuning (fictief bedrag uit tabblad eenheidsprijzen)</t>
  </si>
  <si>
    <t>Dag*</t>
  </si>
  <si>
    <t>Dagdeel**</t>
  </si>
  <si>
    <t>* Dag</t>
  </si>
  <si>
    <t>** Dagdeel</t>
  </si>
  <si>
    <t>Het aantal uren is ten behoeve van de berekening (een indicatie). U kunt hier geen rechten aan ontlenen.</t>
  </si>
  <si>
    <t>Verwachte inzet ***</t>
  </si>
  <si>
    <t>*** Verwachte inzet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</si>
</sst>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€&quot;\ #,##0.00"/>
    <numFmt numFmtId="165" formatCode="&quot;€&quot;\ #,##0"/>
  </numFmts>
  <fonts count="9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i/>
      <sz val="11"/>
      <color rgb="FFFFFFFF"/>
      <name val="Arial"/>
      <family val="2"/>
    </font>
    <font>
      <sz val="11"/>
      <color theme="0"/>
      <name val="Calibri"/>
      <family val="2"/>
      <scheme val="minor"/>
    </font>
    <font>
      <b/>
      <sz val="10"/>
      <name val="Arial"/>
      <family val="2"/>
    </font>
    <font>
      <i/>
      <sz val="10"/>
      <name val="Arial"/>
      <family val="2"/>
    </font>
    <font>
      <b/>
      <sz val="10"/>
      <color theme="9" tint="-0.249977111117893"/>
      <name val="Arial"/>
      <family val="2"/>
    </font>
    <font>
      <sz val="10"/>
      <color theme="9" tint="-0.24997711111789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00B0F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7">
    <xf numFmtId="0" fontId="0" fillId="0" borderId="0" xfId="0"/>
    <xf numFmtId="0" fontId="1" fillId="0" borderId="0" xfId="0" applyFont="1" applyAlignment="1">
      <alignment vertical="top"/>
    </xf>
    <xf numFmtId="0" fontId="3" fillId="4" borderId="5" xfId="0" applyFont="1" applyFill="1" applyBorder="1" applyAlignment="1">
      <alignment vertical="center" wrapText="1"/>
    </xf>
    <xf numFmtId="0" fontId="1" fillId="0" borderId="0" xfId="0" applyFont="1"/>
    <xf numFmtId="164" fontId="0" fillId="0" borderId="0" xfId="0" applyNumberFormat="1"/>
    <xf numFmtId="165" fontId="0" fillId="0" borderId="0" xfId="0" applyNumberFormat="1"/>
    <xf numFmtId="0" fontId="1" fillId="2" borderId="0" xfId="0" applyFont="1" applyFill="1"/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vertical="center"/>
    </xf>
    <xf numFmtId="0" fontId="0" fillId="0" borderId="10" xfId="0" applyBorder="1"/>
    <xf numFmtId="0" fontId="4" fillId="5" borderId="10" xfId="0" applyFont="1" applyFill="1" applyBorder="1"/>
    <xf numFmtId="0" fontId="3" fillId="4" borderId="11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vertical="center" wrapText="1"/>
    </xf>
    <xf numFmtId="164" fontId="0" fillId="3" borderId="10" xfId="0" applyNumberFormat="1" applyFill="1" applyBorder="1"/>
    <xf numFmtId="0" fontId="3" fillId="4" borderId="12" xfId="0" applyFont="1" applyFill="1" applyBorder="1" applyAlignment="1">
      <alignment vertical="center"/>
    </xf>
    <xf numFmtId="0" fontId="3" fillId="4" borderId="13" xfId="0" applyFont="1" applyFill="1" applyBorder="1" applyAlignment="1">
      <alignment vertical="center" wrapText="1"/>
    </xf>
    <xf numFmtId="0" fontId="3" fillId="4" borderId="14" xfId="0" applyFont="1" applyFill="1" applyBorder="1" applyAlignment="1">
      <alignment vertical="center" wrapText="1"/>
    </xf>
    <xf numFmtId="1" fontId="0" fillId="3" borderId="10" xfId="0" applyNumberFormat="1" applyFill="1" applyBorder="1"/>
    <xf numFmtId="0" fontId="5" fillId="0" borderId="15" xfId="0" applyFont="1" applyBorder="1"/>
    <xf numFmtId="164" fontId="5" fillId="0" borderId="4" xfId="0" applyNumberFormat="1" applyFont="1" applyBorder="1"/>
    <xf numFmtId="0" fontId="1" fillId="0" borderId="10" xfId="0" applyFont="1" applyBorder="1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165" fontId="1" fillId="0" borderId="4" xfId="0" applyNumberFormat="1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165" fontId="5" fillId="0" borderId="4" xfId="0" applyNumberFormat="1" applyFont="1" applyBorder="1" applyAlignment="1">
      <alignment vertical="center" wrapText="1"/>
    </xf>
    <xf numFmtId="165" fontId="1" fillId="3" borderId="7" xfId="0" applyNumberFormat="1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3" fontId="1" fillId="2" borderId="0" xfId="0" applyNumberFormat="1" applyFont="1" applyFill="1"/>
    <xf numFmtId="0" fontId="1" fillId="0" borderId="10" xfId="3" applyBorder="1" applyAlignment="1">
      <alignment vertical="top"/>
    </xf>
    <xf numFmtId="0" fontId="1" fillId="0" borderId="23" xfId="3" applyBorder="1" applyAlignment="1">
      <alignment vertical="top"/>
    </xf>
    <xf numFmtId="0" fontId="1" fillId="0" borderId="24" xfId="3" applyBorder="1" applyAlignment="1">
      <alignment vertical="top"/>
    </xf>
    <xf numFmtId="0" fontId="1" fillId="0" borderId="25" xfId="3" applyBorder="1" applyAlignment="1">
      <alignment vertical="top"/>
    </xf>
    <xf numFmtId="0" fontId="1" fillId="0" borderId="0" xfId="0" applyFont="1" applyAlignment="1">
      <alignment wrapText="1"/>
    </xf>
    <xf numFmtId="0" fontId="1" fillId="3" borderId="0" xfId="0" applyFont="1" applyFill="1" applyAlignment="1">
      <alignment wrapText="1"/>
    </xf>
    <xf numFmtId="0" fontId="1" fillId="2" borderId="0" xfId="0" applyFont="1" applyFill="1" applyAlignment="1">
      <alignment wrapText="1"/>
    </xf>
    <xf numFmtId="0" fontId="1" fillId="0" borderId="10" xfId="0" applyFont="1" applyBorder="1" applyAlignment="1">
      <alignment vertical="top" wrapText="1"/>
    </xf>
    <xf numFmtId="165" fontId="1" fillId="2" borderId="7" xfId="0" applyNumberFormat="1" applyFont="1" applyFill="1" applyBorder="1" applyAlignment="1" applyProtection="1">
      <alignment vertical="center" wrapText="1"/>
      <protection locked="0"/>
    </xf>
    <xf numFmtId="165" fontId="1" fillId="2" borderId="6" xfId="0" applyNumberFormat="1" applyFont="1" applyFill="1" applyBorder="1" applyAlignment="1" applyProtection="1">
      <alignment vertical="center" wrapText="1"/>
      <protection locked="0"/>
    </xf>
    <xf numFmtId="165" fontId="1" fillId="2" borderId="16" xfId="0" applyNumberFormat="1" applyFont="1" applyFill="1" applyBorder="1" applyAlignment="1" applyProtection="1">
      <alignment vertical="center" wrapText="1"/>
      <protection locked="0"/>
    </xf>
    <xf numFmtId="0" fontId="1" fillId="2" borderId="22" xfId="3" applyFill="1" applyBorder="1" applyAlignment="1" applyProtection="1">
      <alignment vertical="top"/>
      <protection locked="0"/>
    </xf>
    <xf numFmtId="0" fontId="1" fillId="2" borderId="9" xfId="3" applyFill="1" applyBorder="1" applyAlignment="1" applyProtection="1">
      <alignment vertical="top" wrapText="1"/>
      <protection locked="0"/>
    </xf>
    <xf numFmtId="0" fontId="1" fillId="2" borderId="18" xfId="3" applyFill="1" applyBorder="1" applyAlignment="1" applyProtection="1">
      <alignment vertical="top" wrapText="1"/>
      <protection locked="0"/>
    </xf>
    <xf numFmtId="0" fontId="1" fillId="2" borderId="19" xfId="3" applyFill="1" applyBorder="1" applyAlignment="1" applyProtection="1">
      <alignment vertical="top" wrapText="1"/>
      <protection locked="0"/>
    </xf>
    <xf numFmtId="0" fontId="1" fillId="2" borderId="21" xfId="3" applyFill="1" applyBorder="1" applyAlignment="1" applyProtection="1">
      <alignment vertical="top" wrapText="1"/>
      <protection locked="0"/>
    </xf>
    <xf numFmtId="0" fontId="1" fillId="2" borderId="17" xfId="3" applyFill="1" applyBorder="1" applyAlignment="1" applyProtection="1">
      <alignment vertical="top"/>
      <protection locked="0"/>
    </xf>
    <xf numFmtId="0" fontId="1" fillId="2" borderId="0" xfId="3" applyFill="1" applyAlignment="1" applyProtection="1">
      <alignment vertical="top"/>
      <protection locked="0"/>
    </xf>
    <xf numFmtId="0" fontId="1" fillId="2" borderId="20" xfId="3" applyFill="1" applyBorder="1" applyAlignment="1" applyProtection="1">
      <alignment vertical="top"/>
      <protection locked="0"/>
    </xf>
    <xf numFmtId="164" fontId="0" fillId="2" borderId="10" xfId="0" applyNumberFormat="1" applyFill="1" applyBorder="1" applyProtection="1">
      <protection locked="0"/>
    </xf>
    <xf numFmtId="165" fontId="1" fillId="0" borderId="0" xfId="0" applyNumberFormat="1" applyFont="1" applyAlignment="1">
      <alignment vertical="top"/>
    </xf>
    <xf numFmtId="3" fontId="0" fillId="0" borderId="0" xfId="0" applyNumberFormat="1"/>
    <xf numFmtId="0" fontId="1" fillId="0" borderId="0" xfId="0" applyFont="1" applyAlignment="1">
      <alignment vertical="top" wrapText="1"/>
    </xf>
    <xf numFmtId="164" fontId="1" fillId="2" borderId="10" xfId="0" applyNumberFormat="1" applyFont="1" applyFill="1" applyBorder="1" applyProtection="1">
      <protection locked="0"/>
    </xf>
    <xf numFmtId="0" fontId="7" fillId="0" borderId="3" xfId="0" applyFont="1" applyBorder="1" applyAlignment="1">
      <alignment vertical="center" wrapText="1"/>
    </xf>
    <xf numFmtId="0" fontId="8" fillId="0" borderId="0" xfId="0" applyFont="1" applyAlignment="1">
      <alignment vertical="top" wrapText="1"/>
    </xf>
    <xf numFmtId="165" fontId="1" fillId="3" borderId="4" xfId="0" applyNumberFormat="1" applyFont="1" applyFill="1" applyBorder="1" applyAlignment="1">
      <alignment vertical="center" wrapText="1"/>
    </xf>
    <xf numFmtId="165" fontId="7" fillId="3" borderId="1" xfId="0" applyNumberFormat="1" applyFont="1" applyFill="1" applyBorder="1" applyAlignment="1">
      <alignment vertical="center" wrapText="1"/>
    </xf>
    <xf numFmtId="0" fontId="1" fillId="2" borderId="8" xfId="0" applyFont="1" applyFill="1" applyBorder="1" applyAlignment="1" applyProtection="1">
      <alignment wrapText="1"/>
      <protection locked="0"/>
    </xf>
    <xf numFmtId="0" fontId="0" fillId="0" borderId="9" xfId="0" applyBorder="1" applyAlignment="1" applyProtection="1">
      <alignment wrapText="1"/>
      <protection locked="0"/>
    </xf>
    <xf numFmtId="0" fontId="4" fillId="5" borderId="8" xfId="0" applyFont="1" applyFill="1" applyBorder="1" applyAlignment="1">
      <alignment wrapText="1"/>
    </xf>
    <xf numFmtId="0" fontId="0" fillId="0" borderId="9" xfId="0" applyBorder="1" applyAlignment="1">
      <alignment wrapText="1"/>
    </xf>
    <xf numFmtId="14" fontId="1" fillId="2" borderId="8" xfId="0" applyNumberFormat="1" applyFont="1" applyFill="1" applyBorder="1" applyAlignment="1" applyProtection="1">
      <alignment horizontal="left" vertical="top" wrapText="1"/>
      <protection locked="0"/>
    </xf>
    <xf numFmtId="0" fontId="0" fillId="0" borderId="9" xfId="0" applyBorder="1" applyAlignment="1" applyProtection="1">
      <alignment horizontal="left" vertical="top" wrapText="1"/>
      <protection locked="0"/>
    </xf>
  </cellXfs>
  <cellStyles count="7">
    <cellStyle name="Standaard" xfId="0" builtinId="0"/>
    <cellStyle name="Standaard 2" xfId="1"/>
    <cellStyle name="Standaard 2 2" xfId="4"/>
    <cellStyle name="Standaard 3" xfId="2"/>
    <cellStyle name="Standaard 3 2" xfId="5"/>
    <cellStyle name="Standaard 4" xfId="6"/>
    <cellStyle name="Standaard 5" xfId="3"/>
  </cellStyles>
  <dxfs count="5"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525759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6699CC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>
    <pageSetUpPr fitToPage="1"/>
  </sheetPr>
  <dimension ref="A1:E32"/>
  <sheetViews>
    <sheetView tabSelected="1" zoomScale="110" zoomScaleNormal="110" workbookViewId="0">
      <selection activeCell="B19" sqref="B19"/>
    </sheetView>
  </sheetViews>
  <sheetFormatPr defaultColWidth="8.7109375" defaultRowHeight="12.75" x14ac:dyDescent="0.2"/>
  <cols>
    <col min="1" max="1" width="39" style="1" customWidth="1"/>
    <col min="2" max="2" width="12" style="1" customWidth="1"/>
    <col min="3" max="3" width="50.85546875" style="55" customWidth="1"/>
    <col min="4" max="4" width="8.7109375" style="1"/>
    <col min="5" max="5" width="11" style="1" bestFit="1" customWidth="1"/>
    <col min="6" max="16384" width="8.7109375" style="1"/>
  </cols>
  <sheetData>
    <row r="1" spans="1:3" ht="15" x14ac:dyDescent="0.25">
      <c r="A1" s="10" t="s">
        <v>36</v>
      </c>
      <c r="B1" s="63" t="s">
        <v>37</v>
      </c>
      <c r="C1" s="64"/>
    </row>
    <row r="2" spans="1:3" x14ac:dyDescent="0.2">
      <c r="A2" s="9" t="s">
        <v>35</v>
      </c>
      <c r="B2" s="61"/>
      <c r="C2" s="62"/>
    </row>
    <row r="3" spans="1:3" x14ac:dyDescent="0.2">
      <c r="A3" s="9" t="s">
        <v>41</v>
      </c>
      <c r="B3" s="61"/>
      <c r="C3" s="62"/>
    </row>
    <row r="4" spans="1:3" x14ac:dyDescent="0.2">
      <c r="A4" s="9" t="s">
        <v>42</v>
      </c>
      <c r="B4" s="65"/>
      <c r="C4" s="66"/>
    </row>
    <row r="5" spans="1:3" ht="13.5" thickBot="1" x14ac:dyDescent="0.25"/>
    <row r="6" spans="1:3" ht="13.5" thickBot="1" x14ac:dyDescent="0.25">
      <c r="A6" s="21" t="s">
        <v>1</v>
      </c>
      <c r="B6" s="22" t="s">
        <v>43</v>
      </c>
      <c r="C6" s="40" t="s">
        <v>17</v>
      </c>
    </row>
    <row r="7" spans="1:3" ht="13.5" thickBot="1" x14ac:dyDescent="0.25">
      <c r="A7" s="23"/>
      <c r="B7" s="24"/>
      <c r="C7" s="40"/>
    </row>
    <row r="8" spans="1:3" ht="13.5" thickBot="1" x14ac:dyDescent="0.25">
      <c r="A8" s="25" t="s">
        <v>2</v>
      </c>
      <c r="B8" s="24"/>
      <c r="C8" s="40"/>
    </row>
    <row r="9" spans="1:3" x14ac:dyDescent="0.2">
      <c r="A9" s="26" t="s">
        <v>3</v>
      </c>
      <c r="B9" s="41"/>
      <c r="C9" s="40"/>
    </row>
    <row r="10" spans="1:3" ht="25.5" x14ac:dyDescent="0.2">
      <c r="A10" s="26" t="s">
        <v>46</v>
      </c>
      <c r="B10" s="41"/>
      <c r="C10" s="40"/>
    </row>
    <row r="11" spans="1:3" x14ac:dyDescent="0.2">
      <c r="A11" s="26" t="s">
        <v>44</v>
      </c>
      <c r="B11" s="41"/>
      <c r="C11" s="40"/>
    </row>
    <row r="12" spans="1:3" x14ac:dyDescent="0.2">
      <c r="A12" s="26" t="s">
        <v>45</v>
      </c>
      <c r="B12" s="41"/>
      <c r="C12" s="40"/>
    </row>
    <row r="13" spans="1:3" x14ac:dyDescent="0.2">
      <c r="A13" s="26" t="s">
        <v>14</v>
      </c>
      <c r="B13" s="41"/>
      <c r="C13" s="40"/>
    </row>
    <row r="14" spans="1:3" x14ac:dyDescent="0.2">
      <c r="A14" s="26" t="s">
        <v>4</v>
      </c>
      <c r="B14" s="42"/>
      <c r="C14" s="40"/>
    </row>
    <row r="15" spans="1:3" ht="13.5" thickBot="1" x14ac:dyDescent="0.25">
      <c r="A15" s="31" t="s">
        <v>13</v>
      </c>
      <c r="B15" s="43"/>
      <c r="C15" s="40"/>
    </row>
    <row r="16" spans="1:3" ht="28.15" customHeight="1" thickBot="1" x14ac:dyDescent="0.25">
      <c r="A16" s="27" t="s">
        <v>10</v>
      </c>
      <c r="B16" s="28">
        <f>SUM(B9:B15)</f>
        <v>0</v>
      </c>
      <c r="C16" s="40" t="str">
        <f>IF(B16&gt;Basisgegevens!B6,Basisgegevens!C6,Basisgegevens!D6)</f>
        <v>U schrijft onder het plafondbedrag van €300000 in. Voor deze prijs een geldige inschrijving.</v>
      </c>
    </row>
    <row r="17" spans="1:5" ht="13.5" thickBot="1" x14ac:dyDescent="0.25">
      <c r="A17" s="23"/>
      <c r="B17" s="24"/>
      <c r="C17" s="40"/>
    </row>
    <row r="18" spans="1:5" ht="27.6" customHeight="1" thickBot="1" x14ac:dyDescent="0.25">
      <c r="A18" s="25" t="s">
        <v>5</v>
      </c>
      <c r="B18" s="24"/>
      <c r="E18" s="53"/>
    </row>
    <row r="19" spans="1:5" ht="25.5" x14ac:dyDescent="0.2">
      <c r="A19" s="26" t="s">
        <v>6</v>
      </c>
      <c r="B19" s="41"/>
      <c r="C19" s="40" t="str">
        <f>IF(B19&gt;Basisgegevens!B6,Basisgegevens!C7,Basisgegevens!D7)</f>
        <v>U schrijft onder het plafondbedrag van €40000 in. Voor deze prijs een geldige inschrijving.</v>
      </c>
    </row>
    <row r="20" spans="1:5" ht="25.5" x14ac:dyDescent="0.2">
      <c r="A20" s="26" t="s">
        <v>66</v>
      </c>
      <c r="B20" s="29">
        <f>Eenheidsprijzen!$K$11</f>
        <v>0</v>
      </c>
      <c r="C20" s="40"/>
    </row>
    <row r="21" spans="1:5" x14ac:dyDescent="0.2">
      <c r="A21" s="30"/>
      <c r="B21" s="41"/>
      <c r="C21" s="40"/>
    </row>
    <row r="22" spans="1:5" ht="13.5" thickBot="1" x14ac:dyDescent="0.25">
      <c r="A22" s="23" t="s">
        <v>15</v>
      </c>
      <c r="B22" s="59">
        <f>SUM(B19:B21)</f>
        <v>0</v>
      </c>
      <c r="C22" s="40"/>
    </row>
    <row r="23" spans="1:5" ht="13.5" thickBot="1" x14ac:dyDescent="0.25">
      <c r="A23" s="23" t="str">
        <f>Basisgegevens!C3</f>
        <v>Subtotaal jaarlijks (periode 4 jaar)</v>
      </c>
      <c r="B23" s="59">
        <f>B22*Basisgegevens!$B$1</f>
        <v>0</v>
      </c>
      <c r="C23" s="40"/>
    </row>
    <row r="24" spans="1:5" ht="13.5" thickBot="1" x14ac:dyDescent="0.25">
      <c r="A24" s="57" t="str">
        <f>Basisgegevens!C4</f>
        <v>Totaal inschrijving incl. 4 jaar onderhoud</v>
      </c>
      <c r="B24" s="60">
        <f>B16+B23</f>
        <v>0</v>
      </c>
      <c r="C24" s="58" t="s">
        <v>65</v>
      </c>
    </row>
    <row r="25" spans="1:5" x14ac:dyDescent="0.2">
      <c r="B25" s="5"/>
    </row>
    <row r="26" spans="1:5" x14ac:dyDescent="0.2">
      <c r="A26" s="33" t="s">
        <v>51</v>
      </c>
      <c r="B26" s="44"/>
      <c r="C26" s="45"/>
    </row>
    <row r="27" spans="1:5" x14ac:dyDescent="0.2">
      <c r="A27" s="33" t="s">
        <v>52</v>
      </c>
      <c r="B27" s="44"/>
      <c r="C27" s="45"/>
    </row>
    <row r="28" spans="1:5" x14ac:dyDescent="0.2">
      <c r="A28" s="34" t="s">
        <v>53</v>
      </c>
      <c r="B28" s="49"/>
      <c r="C28" s="46"/>
    </row>
    <row r="29" spans="1:5" x14ac:dyDescent="0.2">
      <c r="A29" s="35"/>
      <c r="B29" s="50"/>
      <c r="C29" s="47"/>
    </row>
    <row r="30" spans="1:5" x14ac:dyDescent="0.2">
      <c r="A30" s="35"/>
      <c r="B30" s="50"/>
      <c r="C30" s="47"/>
    </row>
    <row r="31" spans="1:5" x14ac:dyDescent="0.2">
      <c r="A31" s="36"/>
      <c r="B31" s="51"/>
      <c r="C31" s="48"/>
    </row>
    <row r="32" spans="1:5" x14ac:dyDescent="0.2">
      <c r="A32" s="33" t="s">
        <v>54</v>
      </c>
      <c r="B32" s="44"/>
      <c r="C32" s="45"/>
    </row>
  </sheetData>
  <sheetProtection algorithmName="SHA-512" hashValue="HZ8j1hZCGiJKQMMbE/IYgLV5LgmA3nDxkUgXc2iRp281PJVU2deMnCIBVD6zVN5Vi/rohoOfscJ1zCmdSXW4gw==" saltValue="W8u0i6Tj+Kg5h2R5ixYtog==" spinCount="100000" sheet="1" objects="1" scenarios="1"/>
  <mergeCells count="4">
    <mergeCell ref="B2:C2"/>
    <mergeCell ref="B3:C3"/>
    <mergeCell ref="B1:C1"/>
    <mergeCell ref="B4:C4"/>
  </mergeCells>
  <phoneticPr fontId="0" type="noConversion"/>
  <pageMargins left="0.78740157480314965" right="0.78740157480314965" top="1.4173228346456694" bottom="0.98425196850393704" header="0.55118110236220474" footer="0.51181102362204722"/>
  <pageSetup paperSize="9" scale="89" fitToHeight="0" orientation="portrait" r:id="rId1"/>
  <headerFooter alignWithMargins="0">
    <oddHeader>&amp;L&amp;G&amp;C&amp;F blad &amp;A&amp;R&amp;8Afgedrukt: &amp;D</oddHeader>
    <oddFooter>&amp;L&amp;8© InArea BV&amp;R&amp;8Blad &amp;P van &amp;N</oddFooter>
  </headerFooter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CB6BCCCA-9047-4382-A746-5A90D5B19575}">
            <xm:f>$B$18&gt;Basisgegevens!$B$7</xm:f>
            <x14:dxf>
              <fill>
                <patternFill>
                  <bgColor rgb="FFFF0000"/>
                </patternFill>
              </fill>
            </x14:dxf>
          </x14:cfRule>
          <xm:sqref>B18</xm:sqref>
        </x14:conditionalFormatting>
        <x14:conditionalFormatting xmlns:xm="http://schemas.microsoft.com/office/excel/2006/main">
          <x14:cfRule type="expression" priority="2" id="{12441671-D43C-4754-93EC-69A2F303A1FA}">
            <xm:f>$B$16&gt;Basisgegevens!$B$6</xm:f>
            <x14:dxf>
              <fill>
                <patternFill>
                  <bgColor rgb="FFFF0000"/>
                </patternFill>
              </fill>
            </x14:dxf>
          </x14:cfRule>
          <x14:cfRule type="expression" priority="5" id="{D2828A74-068E-40FB-8B50-CB7C3080D18F}">
            <xm:f>$B$16&lt;=Basisgegevens!$B$6</xm:f>
            <x14:dxf>
              <fill>
                <patternFill>
                  <bgColor rgb="FF92D050"/>
                </patternFill>
              </fill>
            </x14:dxf>
          </x14:cfRule>
          <xm:sqref>C16</xm:sqref>
        </x14:conditionalFormatting>
        <x14:conditionalFormatting xmlns:xm="http://schemas.microsoft.com/office/excel/2006/main">
          <x14:cfRule type="expression" priority="1" id="{A7F5A6C8-F0DD-42D6-B349-42D6444D1CAE}">
            <xm:f>$B$19&gt;Basisgegevens!$B$7</xm:f>
            <x14:dxf>
              <fill>
                <patternFill>
                  <bgColor rgb="FFFF0000"/>
                </patternFill>
              </fill>
            </x14:dxf>
          </x14:cfRule>
          <x14:cfRule type="expression" priority="3" id="{0A7D8647-E3B1-42A8-94C0-62014871A84F}">
            <xm:f>$B$19&lt;=Basisgegevens!$B$7</xm:f>
            <x14:dxf>
              <fill>
                <patternFill>
                  <bgColor rgb="FF92D050"/>
                </patternFill>
              </fill>
            </x14:dxf>
          </x14:cfRule>
          <xm:sqref>C19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/>
  <dimension ref="A1:K21"/>
  <sheetViews>
    <sheetView zoomScale="130" zoomScaleNormal="130" workbookViewId="0">
      <selection activeCell="B16" sqref="B16"/>
    </sheetView>
  </sheetViews>
  <sheetFormatPr defaultRowHeight="12.75" x14ac:dyDescent="0.2"/>
  <cols>
    <col min="1" max="1" width="29" bestFit="1" customWidth="1"/>
    <col min="2" max="2" width="90.5703125" customWidth="1"/>
    <col min="3" max="11" width="11.5703125" customWidth="1"/>
  </cols>
  <sheetData>
    <row r="1" spans="1:11" ht="15" thickBot="1" x14ac:dyDescent="0.25">
      <c r="A1" s="15" t="s">
        <v>16</v>
      </c>
      <c r="B1" s="16" t="s">
        <v>17</v>
      </c>
      <c r="C1" s="14" t="s">
        <v>38</v>
      </c>
      <c r="D1" s="11"/>
      <c r="E1" s="12"/>
      <c r="F1" s="14" t="s">
        <v>72</v>
      </c>
      <c r="G1" s="11"/>
      <c r="H1" s="12"/>
      <c r="I1" s="14" t="s">
        <v>39</v>
      </c>
      <c r="J1" s="11"/>
      <c r="K1" s="12"/>
    </row>
    <row r="2" spans="1:11" ht="14.25" x14ac:dyDescent="0.2">
      <c r="A2" s="15"/>
      <c r="B2" s="16"/>
      <c r="C2" s="2" t="s">
        <v>67</v>
      </c>
      <c r="D2" s="2" t="s">
        <v>68</v>
      </c>
      <c r="E2" s="2" t="s">
        <v>40</v>
      </c>
      <c r="F2" s="2" t="str">
        <f>C2</f>
        <v>Dag*</v>
      </c>
      <c r="G2" s="2" t="str">
        <f t="shared" ref="G2:K2" si="0">D2</f>
        <v>Dagdeel**</v>
      </c>
      <c r="H2" s="2" t="str">
        <f t="shared" si="0"/>
        <v>Uur</v>
      </c>
      <c r="I2" s="2" t="str">
        <f t="shared" si="0"/>
        <v>Dag*</v>
      </c>
      <c r="J2" s="2" t="str">
        <f t="shared" si="0"/>
        <v>Dagdeel**</v>
      </c>
      <c r="K2" s="2" t="str">
        <f t="shared" si="0"/>
        <v>Uur</v>
      </c>
    </row>
    <row r="3" spans="1:11" x14ac:dyDescent="0.2">
      <c r="A3" s="20" t="s">
        <v>23</v>
      </c>
      <c r="B3" s="20" t="s">
        <v>24</v>
      </c>
      <c r="C3" s="52"/>
      <c r="D3" s="52"/>
      <c r="E3" s="52"/>
      <c r="F3" s="9">
        <v>1</v>
      </c>
      <c r="G3" s="9">
        <v>4</v>
      </c>
      <c r="H3" s="9">
        <v>8</v>
      </c>
      <c r="I3" s="13">
        <f>C3*F3</f>
        <v>0</v>
      </c>
      <c r="J3" s="13">
        <f t="shared" ref="J3:K3" si="1">D3*G3</f>
        <v>0</v>
      </c>
      <c r="K3" s="13">
        <f t="shared" si="1"/>
        <v>0</v>
      </c>
    </row>
    <row r="4" spans="1:11" x14ac:dyDescent="0.2">
      <c r="A4" s="20" t="s">
        <v>25</v>
      </c>
      <c r="B4" s="20" t="s">
        <v>26</v>
      </c>
      <c r="C4" s="52"/>
      <c r="D4" s="52"/>
      <c r="E4" s="52"/>
      <c r="F4" s="9">
        <v>1</v>
      </c>
      <c r="G4" s="9">
        <v>1</v>
      </c>
      <c r="H4" s="9">
        <v>8</v>
      </c>
      <c r="I4" s="13">
        <f>C4*F4</f>
        <v>0</v>
      </c>
      <c r="J4" s="13">
        <f>D4*G4</f>
        <v>0</v>
      </c>
      <c r="K4" s="13">
        <f>E4*H4</f>
        <v>0</v>
      </c>
    </row>
    <row r="5" spans="1:11" x14ac:dyDescent="0.2">
      <c r="A5" s="20" t="s">
        <v>27</v>
      </c>
      <c r="B5" s="20" t="s">
        <v>28</v>
      </c>
      <c r="C5" s="56"/>
      <c r="D5" s="52"/>
      <c r="E5" s="52"/>
      <c r="F5" s="9">
        <v>1</v>
      </c>
      <c r="G5" s="9">
        <v>1</v>
      </c>
      <c r="H5" s="9">
        <v>4</v>
      </c>
      <c r="I5" s="13">
        <f t="shared" ref="I5:I9" si="2">C5*F5</f>
        <v>0</v>
      </c>
      <c r="J5" s="13">
        <f t="shared" ref="J5:J9" si="3">D5*G5</f>
        <v>0</v>
      </c>
      <c r="K5" s="13">
        <f t="shared" ref="K5:K9" si="4">E5*H5</f>
        <v>0</v>
      </c>
    </row>
    <row r="6" spans="1:11" x14ac:dyDescent="0.2">
      <c r="A6" s="20" t="s">
        <v>32</v>
      </c>
      <c r="B6" s="20" t="s">
        <v>33</v>
      </c>
      <c r="C6" s="52"/>
      <c r="D6" s="52"/>
      <c r="E6" s="52"/>
      <c r="F6" s="9">
        <v>1</v>
      </c>
      <c r="G6" s="9">
        <v>2</v>
      </c>
      <c r="H6" s="9">
        <v>8</v>
      </c>
      <c r="I6" s="13">
        <f t="shared" si="2"/>
        <v>0</v>
      </c>
      <c r="J6" s="13">
        <f t="shared" si="3"/>
        <v>0</v>
      </c>
      <c r="K6" s="13">
        <f t="shared" si="4"/>
        <v>0</v>
      </c>
    </row>
    <row r="7" spans="1:11" x14ac:dyDescent="0.2">
      <c r="A7" s="20" t="s">
        <v>29</v>
      </c>
      <c r="B7" s="20" t="s">
        <v>30</v>
      </c>
      <c r="C7" s="56"/>
      <c r="D7" s="52"/>
      <c r="E7" s="52"/>
      <c r="F7" s="9">
        <v>1</v>
      </c>
      <c r="G7" s="9">
        <v>1</v>
      </c>
      <c r="H7" s="9">
        <v>4</v>
      </c>
      <c r="I7" s="13">
        <f t="shared" si="2"/>
        <v>0</v>
      </c>
      <c r="J7" s="13">
        <f t="shared" si="3"/>
        <v>0</v>
      </c>
      <c r="K7" s="13">
        <f t="shared" si="4"/>
        <v>0</v>
      </c>
    </row>
    <row r="8" spans="1:11" x14ac:dyDescent="0.2">
      <c r="A8" s="20" t="s">
        <v>31</v>
      </c>
      <c r="B8" s="20" t="s">
        <v>34</v>
      </c>
      <c r="C8" s="52"/>
      <c r="D8" s="52"/>
      <c r="E8" s="52"/>
      <c r="F8" s="9">
        <v>1</v>
      </c>
      <c r="G8" s="9">
        <v>1</v>
      </c>
      <c r="H8" s="9">
        <v>4</v>
      </c>
      <c r="I8" s="13">
        <f>C8*F8</f>
        <v>0</v>
      </c>
      <c r="J8" s="13">
        <f>D8*G8</f>
        <v>0</v>
      </c>
      <c r="K8" s="13">
        <f>E8*H8</f>
        <v>0</v>
      </c>
    </row>
    <row r="9" spans="1:11" x14ac:dyDescent="0.2">
      <c r="A9" s="20" t="s">
        <v>18</v>
      </c>
      <c r="B9" s="20" t="s">
        <v>19</v>
      </c>
      <c r="C9" s="52"/>
      <c r="D9" s="52"/>
      <c r="E9" s="52"/>
      <c r="F9" s="9">
        <v>1</v>
      </c>
      <c r="G9" s="9">
        <v>1</v>
      </c>
      <c r="H9" s="9">
        <v>2</v>
      </c>
      <c r="I9" s="13">
        <f t="shared" si="2"/>
        <v>0</v>
      </c>
      <c r="J9" s="13">
        <f t="shared" si="3"/>
        <v>0</v>
      </c>
      <c r="K9" s="13">
        <f t="shared" si="4"/>
        <v>0</v>
      </c>
    </row>
    <row r="10" spans="1:11" x14ac:dyDescent="0.2">
      <c r="A10" s="20" t="s">
        <v>0</v>
      </c>
      <c r="B10" s="9"/>
      <c r="C10" s="13">
        <f t="shared" ref="C10:K10" si="5">SUM(C3:C9)</f>
        <v>0</v>
      </c>
      <c r="D10" s="13">
        <f t="shared" si="5"/>
        <v>0</v>
      </c>
      <c r="E10" s="13">
        <f t="shared" si="5"/>
        <v>0</v>
      </c>
      <c r="F10" s="17">
        <f t="shared" si="5"/>
        <v>7</v>
      </c>
      <c r="G10" s="17">
        <f t="shared" si="5"/>
        <v>11</v>
      </c>
      <c r="H10" s="17">
        <f t="shared" si="5"/>
        <v>38</v>
      </c>
      <c r="I10" s="13">
        <f t="shared" si="5"/>
        <v>0</v>
      </c>
      <c r="J10" s="13">
        <f t="shared" si="5"/>
        <v>0</v>
      </c>
      <c r="K10" s="13">
        <f t="shared" si="5"/>
        <v>0</v>
      </c>
    </row>
    <row r="11" spans="1:11" ht="13.5" thickBot="1" x14ac:dyDescent="0.25">
      <c r="A11" s="3"/>
      <c r="J11" s="18" t="s">
        <v>0</v>
      </c>
      <c r="K11" s="19">
        <f>SUM(I10:K10)</f>
        <v>0</v>
      </c>
    </row>
    <row r="12" spans="1:11" ht="14.25" x14ac:dyDescent="0.2">
      <c r="A12" s="2" t="s">
        <v>38</v>
      </c>
      <c r="B12" s="2" t="s">
        <v>17</v>
      </c>
    </row>
    <row r="13" spans="1:11" x14ac:dyDescent="0.2">
      <c r="A13" s="3" t="s">
        <v>20</v>
      </c>
      <c r="B13" t="str">
        <f>CONCATENATE("Voert te ",Basisgegevens!B10," werkzaamheden uit gedurende 7 uur. Alle overige kosten, zoals reiskosten en reistijd zijn daarbij inbegrepen.")</f>
        <v>Voert te Waddinxveen werkzaamheden uit gedurende 7 uur. Alle overige kosten, zoals reiskosten en reistijd zijn daarbij inbegrepen.</v>
      </c>
    </row>
    <row r="14" spans="1:11" x14ac:dyDescent="0.2">
      <c r="A14" s="3" t="s">
        <v>21</v>
      </c>
      <c r="B14" t="str">
        <f>CONCATENATE("Voert te ",Basisgegevens!B10," werkzaamheden uit gedurende 3,5 uur. Alle overige kosten, zoals reiskosten en reistijd zijn daarbij inbegrepen.")</f>
        <v>Voert te Waddinxveen werkzaamheden uit gedurende 3,5 uur. Alle overige kosten, zoals reiskosten en reistijd zijn daarbij inbegrepen.</v>
      </c>
    </row>
    <row r="15" spans="1:11" x14ac:dyDescent="0.2">
      <c r="A15" s="3" t="s">
        <v>22</v>
      </c>
      <c r="B15" s="3" t="s">
        <v>62</v>
      </c>
    </row>
    <row r="16" spans="1:11" x14ac:dyDescent="0.2">
      <c r="A16" s="3"/>
      <c r="B16" s="3"/>
    </row>
    <row r="17" spans="1:11" x14ac:dyDescent="0.2">
      <c r="A17" s="3" t="s">
        <v>69</v>
      </c>
      <c r="B17" s="3" t="str">
        <f>CONCATENATE("Werkzaamheden te ",Basisgegevens!B10)</f>
        <v>Werkzaamheden te Waddinxveen</v>
      </c>
    </row>
    <row r="18" spans="1:11" x14ac:dyDescent="0.2">
      <c r="A18" s="3" t="s">
        <v>70</v>
      </c>
      <c r="B18" s="3" t="str">
        <f>CONCATENATE("Werkzaamheden te ",Basisgegevens!B10)</f>
        <v>Werkzaamheden te Waddinxveen</v>
      </c>
      <c r="K18" s="4"/>
    </row>
    <row r="19" spans="1:11" x14ac:dyDescent="0.2">
      <c r="A19" s="3" t="s">
        <v>73</v>
      </c>
      <c r="B19" s="3" t="s">
        <v>71</v>
      </c>
    </row>
    <row r="21" spans="1:11" x14ac:dyDescent="0.2">
      <c r="B21" s="54"/>
    </row>
  </sheetData>
  <sheetProtection algorithmName="SHA-512" hashValue="IY8FADEenwAd5nIMm6aUY1X7g+Dqd1Ba4yH+mTqwZnFDNoYg9mtUkvzXlBVzFxLRxFhGAb8zw5dy/jRFMFNC0A==" saltValue="6tt48os4NQTeNpb2aroSIw==" spinCount="100000" sheet="1" objects="1" scenarios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"/>
  <dimension ref="A1:F10"/>
  <sheetViews>
    <sheetView zoomScale="190" zoomScaleNormal="190" workbookViewId="0">
      <selection activeCell="B7" sqref="B7"/>
    </sheetView>
  </sheetViews>
  <sheetFormatPr defaultColWidth="8.85546875" defaultRowHeight="12.75" x14ac:dyDescent="0.2"/>
  <cols>
    <col min="1" max="1" width="33.85546875" style="3" bestFit="1" customWidth="1"/>
    <col min="2" max="2" width="15.42578125" style="3" bestFit="1" customWidth="1"/>
    <col min="3" max="3" width="75.7109375" style="37" bestFit="1" customWidth="1"/>
    <col min="4" max="4" width="33.7109375" style="37" customWidth="1"/>
    <col min="5" max="5" width="21.140625" style="37" customWidth="1"/>
    <col min="6" max="16384" width="8.85546875" style="3"/>
  </cols>
  <sheetData>
    <row r="1" spans="1:6" x14ac:dyDescent="0.2">
      <c r="A1" s="3" t="s">
        <v>7</v>
      </c>
      <c r="B1" s="6">
        <v>4</v>
      </c>
    </row>
    <row r="3" spans="1:6" x14ac:dyDescent="0.2">
      <c r="A3" s="7" t="s">
        <v>11</v>
      </c>
      <c r="B3" s="7" t="s">
        <v>8</v>
      </c>
      <c r="C3" s="38" t="str">
        <f>_xlfn.CONCAT(A3,B1,B3)</f>
        <v>Subtotaal jaarlijks (periode 4 jaar)</v>
      </c>
    </row>
    <row r="4" spans="1:6" x14ac:dyDescent="0.2">
      <c r="A4" s="8" t="s">
        <v>9</v>
      </c>
      <c r="B4" s="8" t="s">
        <v>12</v>
      </c>
      <c r="C4" s="38" t="str">
        <f>_xlfn.CONCAT(A4,B1,B4)</f>
        <v>Totaal inschrijving incl. 4 jaar onderhoud</v>
      </c>
    </row>
    <row r="5" spans="1:6" x14ac:dyDescent="0.2">
      <c r="A5" s="8" t="s">
        <v>59</v>
      </c>
      <c r="B5" s="8" t="s">
        <v>12</v>
      </c>
      <c r="C5" s="38" t="str">
        <f>_xlfn.CONCAT(A5,B2,B5)</f>
        <v>Opdrachtbedrag  jaar onderhoud</v>
      </c>
    </row>
    <row r="6" spans="1:6" ht="76.5" x14ac:dyDescent="0.2">
      <c r="A6" s="3" t="s">
        <v>48</v>
      </c>
      <c r="B6" s="32">
        <v>300000</v>
      </c>
      <c r="C6" s="39" t="s">
        <v>49</v>
      </c>
      <c r="D6" s="38" t="str">
        <f>CONCATENATE(E6,B6,F6)</f>
        <v>U schrijft onder het plafondbedrag van €300000 in. Voor deze prijs een geldige inschrijving.</v>
      </c>
      <c r="E6" s="39" t="s">
        <v>63</v>
      </c>
      <c r="F6" s="39" t="s">
        <v>64</v>
      </c>
    </row>
    <row r="7" spans="1:6" ht="76.5" x14ac:dyDescent="0.2">
      <c r="A7" s="3" t="s">
        <v>47</v>
      </c>
      <c r="B7" s="32">
        <v>40000</v>
      </c>
      <c r="C7" s="39" t="s">
        <v>50</v>
      </c>
      <c r="D7" s="38" t="str">
        <f>CONCATENATE(E7,B7,F7)</f>
        <v>U schrijft onder het plafondbedrag van €40000 in. Voor deze prijs een geldige inschrijving.</v>
      </c>
      <c r="E7" s="39" t="s">
        <v>63</v>
      </c>
      <c r="F7" s="39" t="s">
        <v>64</v>
      </c>
    </row>
    <row r="8" spans="1:6" ht="25.5" x14ac:dyDescent="0.2">
      <c r="A8" s="3" t="s">
        <v>57</v>
      </c>
      <c r="B8" s="32">
        <f>180000+25000</f>
        <v>205000</v>
      </c>
      <c r="C8" s="39" t="s">
        <v>58</v>
      </c>
      <c r="D8" s="38" t="str">
        <f>CONCATENATE(E8,B8,F8)</f>
        <v>U dient onder het plafondbedrag van €205000 in te schrijven</v>
      </c>
      <c r="E8" s="39" t="s">
        <v>56</v>
      </c>
      <c r="F8" s="39" t="s">
        <v>55</v>
      </c>
    </row>
    <row r="10" spans="1:6" x14ac:dyDescent="0.2">
      <c r="A10" s="3" t="s">
        <v>60</v>
      </c>
      <c r="B10" s="32" t="s">
        <v>61</v>
      </c>
    </row>
  </sheetData>
  <sheetProtection algorithmName="SHA-512" hashValue="BjTX9zwYQVgpsEBD8sFoyyOP6Zc3dfU5UTNUHyb2GVt6WF/UZzjOEyV6kJFdIGX9NG6EIJcIU+BPFJfz0zB76Q==" saltValue="96M8hGjBG7LfxSpvtNDQQQ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F800C53C99004C824FDF3235CA2D9F" ma:contentTypeVersion="8" ma:contentTypeDescription="Een nieuw document maken." ma:contentTypeScope="" ma:versionID="5343987fd56b9d5c46e3e289f398a968">
  <xsd:schema xmlns:xsd="http://www.w3.org/2001/XMLSchema" xmlns:xs="http://www.w3.org/2001/XMLSchema" xmlns:p="http://schemas.microsoft.com/office/2006/metadata/properties" xmlns:ns2="bf35aae5-60f7-46f0-b61f-73bbf71309c0" targetNamespace="http://schemas.microsoft.com/office/2006/metadata/properties" ma:root="true" ma:fieldsID="0cba3fcf11eb71251482705061e2cfb8" ns2:_="">
    <xsd:import namespace="bf35aae5-60f7-46f0-b61f-73bbf71309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35aae5-60f7-46f0-b61f-73bbf71309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CA23E42-EAD9-4A80-8BAF-55A84E0B713F}">
  <ds:schemaRefs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dcmitype/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bf35aae5-60f7-46f0-b61f-73bbf71309c0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1BA868C-38A6-41D8-8EB5-BD3F5B22E3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f35aae5-60f7-46f0-b61f-73bbf71309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CEE9C94-ADCD-4055-8D2C-C7DF5463A72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Prijzenblad</vt:lpstr>
      <vt:lpstr>Eenheidsprijzen</vt:lpstr>
      <vt:lpstr>Basisgegevens</vt:lpstr>
    </vt:vector>
  </TitlesOfParts>
  <Company>InArea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InArea Excel sjabloon staand</dc:subject>
  <dc:creator>Alfons</dc:creator>
  <cp:lastModifiedBy>Divera  Baars</cp:lastModifiedBy>
  <cp:revision>1</cp:revision>
  <cp:lastPrinted>2023-07-11T14:22:31Z</cp:lastPrinted>
  <dcterms:created xsi:type="dcterms:W3CDTF">2000-06-10T15:19:57Z</dcterms:created>
  <dcterms:modified xsi:type="dcterms:W3CDTF">2023-07-18T12:58:49Z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0x01010046F800C53C99004C824FDF3235CA2D9F</vt:lpwstr>
  </property>
</Properties>
</file>