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Quadraam/Inhuur 2023/OP/6. NvI/"/>
    </mc:Choice>
  </mc:AlternateContent>
  <xr:revisionPtr revIDLastSave="14" documentId="8_{7F7C3F68-DE8A-44D6-B8D1-B5F73D2AFD7F}" xr6:coauthVersionLast="47" xr6:coauthVersionMax="47" xr10:uidLastSave="{27A05C26-86C0-4BE7-9F8D-6CD7B65F842D}"/>
  <bookViews>
    <workbookView xWindow="28680" yWindow="-120" windowWidth="29040" windowHeight="15840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E75" i="1" l="1"/>
  <c r="F34" i="2"/>
  <c r="C73" i="1"/>
  <c r="D37" i="2" l="1"/>
  <c r="V29" i="2"/>
  <c r="U29" i="2"/>
  <c r="E29" i="2" s="1"/>
  <c r="T29" i="2"/>
  <c r="S29" i="2"/>
  <c r="F29" i="2"/>
  <c r="D29" i="2"/>
  <c r="C29" i="2"/>
  <c r="V28" i="2"/>
  <c r="U28" i="2"/>
  <c r="E28" i="2" s="1"/>
  <c r="T28" i="2"/>
  <c r="S28" i="2"/>
  <c r="F28" i="2"/>
  <c r="D28" i="2"/>
  <c r="C28" i="2"/>
  <c r="V27" i="2"/>
  <c r="U27" i="2"/>
  <c r="T27" i="2"/>
  <c r="S27" i="2"/>
  <c r="F27" i="2"/>
  <c r="E27" i="2"/>
  <c r="D27" i="2"/>
  <c r="C27" i="2"/>
  <c r="V26" i="2"/>
  <c r="U26" i="2"/>
  <c r="T26" i="2"/>
  <c r="S26" i="2"/>
  <c r="F26" i="2"/>
  <c r="E26" i="2"/>
  <c r="D26" i="2"/>
  <c r="C26" i="2"/>
  <c r="V25" i="2"/>
  <c r="U25" i="2"/>
  <c r="E25" i="2" s="1"/>
  <c r="T25" i="2"/>
  <c r="S25" i="2"/>
  <c r="F25" i="2"/>
  <c r="D25" i="2"/>
  <c r="C25" i="2"/>
  <c r="V24" i="2"/>
  <c r="U24" i="2"/>
  <c r="E24" i="2" s="1"/>
  <c r="T24" i="2"/>
  <c r="S24" i="2"/>
  <c r="F24" i="2"/>
  <c r="D24" i="2"/>
  <c r="C24" i="2"/>
  <c r="V23" i="2"/>
  <c r="U23" i="2"/>
  <c r="E23" i="2" s="1"/>
  <c r="T23" i="2"/>
  <c r="S23" i="2"/>
  <c r="F23" i="2"/>
  <c r="D23" i="2"/>
  <c r="C23" i="2"/>
  <c r="V22" i="2"/>
  <c r="U22" i="2"/>
  <c r="E22" i="2" s="1"/>
  <c r="T22" i="2"/>
  <c r="S22" i="2"/>
  <c r="F22" i="2"/>
  <c r="D22" i="2"/>
  <c r="C22" i="2"/>
  <c r="V21" i="2"/>
  <c r="F21" i="2" s="1"/>
  <c r="U21" i="2"/>
  <c r="T21" i="2"/>
  <c r="S21" i="2"/>
  <c r="C21" i="2" s="1"/>
  <c r="E21" i="2"/>
  <c r="D21" i="2"/>
  <c r="V20" i="2"/>
  <c r="F20" i="2" s="1"/>
  <c r="U20" i="2"/>
  <c r="E20" i="2" s="1"/>
  <c r="T20" i="2"/>
  <c r="S20" i="2"/>
  <c r="D20" i="2"/>
  <c r="C20" i="2"/>
  <c r="V19" i="2"/>
  <c r="U19" i="2"/>
  <c r="E19" i="2" s="1"/>
  <c r="T19" i="2"/>
  <c r="S19" i="2"/>
  <c r="F19" i="2"/>
  <c r="D19" i="2"/>
  <c r="C19" i="2"/>
  <c r="V18" i="2"/>
  <c r="F18" i="2" s="1"/>
  <c r="U18" i="2"/>
  <c r="E18" i="2" s="1"/>
  <c r="T18" i="2"/>
  <c r="D18" i="2"/>
  <c r="V17" i="2"/>
  <c r="F17" i="2"/>
  <c r="V16" i="2"/>
  <c r="F16" i="2"/>
  <c r="E56" i="1"/>
  <c r="C56" i="1"/>
  <c r="E50" i="1"/>
  <c r="C50" i="1"/>
  <c r="E34" i="1"/>
  <c r="C34" i="1"/>
  <c r="E29" i="1"/>
  <c r="C29" i="1"/>
  <c r="F19" i="1"/>
  <c r="D19" i="1"/>
  <c r="D30" i="1" l="1"/>
  <c r="D35" i="1" s="1"/>
  <c r="D51" i="1" s="1"/>
  <c r="F30" i="1"/>
  <c r="F35" i="1" s="1"/>
  <c r="F51" i="1" s="1"/>
  <c r="F57" i="1" l="1"/>
  <c r="F61" i="1" s="1"/>
  <c r="H70" i="1" s="1"/>
  <c r="D57" i="1"/>
  <c r="D61" i="1" s="1"/>
  <c r="H69" i="1" s="1"/>
  <c r="H77" i="1" l="1"/>
</calcChain>
</file>

<file path=xl/sharedStrings.xml><?xml version="1.0" encoding="utf-8"?>
<sst xmlns="http://schemas.openxmlformats.org/spreadsheetml/2006/main" count="99" uniqueCount="81">
  <si>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</si>
  <si>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</si>
  <si>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</si>
  <si>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</si>
  <si>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</si>
  <si>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</si>
  <si>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</si>
  <si>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</si>
  <si>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</si>
  <si>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</si>
  <si>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</si>
  <si>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</si>
  <si>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</si>
  <si>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</si>
  <si>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</si>
  <si>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</si>
  <si>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</si>
  <si>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</si>
  <si>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</si>
  <si>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</si>
  <si>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</si>
  <si>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</si>
  <si>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</si>
  <si>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</si>
  <si>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</si>
  <si>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</si>
  <si>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</si>
  <si>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</si>
  <si>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</si>
  <si>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</si>
  <si>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</si>
  <si>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</si>
  <si>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</si>
  <si>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</si>
  <si>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</si>
  <si>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</si>
  <si>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</si>
  <si>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</si>
  <si>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</si>
  <si>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</si>
  <si>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</si>
  <si>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</si>
  <si>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</si>
  <si>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</si>
  <si>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</si>
  <si>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</si>
  <si>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</si>
  <si>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>ABP (optioneel)</t>
  </si>
  <si>
    <t xml:space="preserve">Inschrijfprijs perceel </t>
  </si>
  <si>
    <t xml:space="preserve">Inhuur Onderwijzend Personeel </t>
  </si>
  <si>
    <t>marge InhuurMeesters</t>
  </si>
  <si>
    <t>Inhuur Onderwijzend Personeel</t>
  </si>
  <si>
    <t xml:space="preserve">Prijzen onder het minimumtarief en/of boven het maximumtarief leiden tot uitsluiting. 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</si>
  <si>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</si>
  <si>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</si>
  <si>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</si>
  <si>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</si>
  <si>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</si>
  <si>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</si>
  <si>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</si>
  <si>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</si>
  <si>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</si>
  <si>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</si>
  <si>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</si>
  <si>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CAO lonen PO 1-07-2022</t>
  </si>
  <si>
    <t>Quadraam</t>
  </si>
  <si>
    <t>Prijzenblad Perceel 1 (uitzend- of detacheringsbasis met een uitzendbeding)</t>
  </si>
  <si>
    <t>Marge</t>
  </si>
  <si>
    <t>Tarieven zijn exclusief btw, maar inclusief vergoeding InhuurMeesters.</t>
  </si>
  <si>
    <t>Prijzen boven het maximumtarief leiden tot uitsluiting.</t>
  </si>
  <si>
    <t>Prijzenblad Perceel 2  (detacheringsbasis zonder een uitzendbeding)</t>
  </si>
  <si>
    <t>Tarieven zijn exclusief btw maar inclusief vergoeding InhuurMeesters.</t>
  </si>
  <si>
    <t xml:space="preserve">Marge </t>
  </si>
  <si>
    <t xml:space="preserve">Fictief uurtarief </t>
  </si>
  <si>
    <t>Fictief uurtarief</t>
  </si>
  <si>
    <t>naam inschrijver</t>
  </si>
  <si>
    <t>Uitzenden (STIPP)</t>
  </si>
  <si>
    <t xml:space="preserve">Detacheren (STiPP Plus)    </t>
  </si>
  <si>
    <t xml:space="preserve">Het maximale totale uurtarief is € 58 exclusief btw. </t>
  </si>
  <si>
    <t>Fictief resterend aantal uur t.o.v. 1200</t>
  </si>
  <si>
    <t xml:space="preserve">Het maximale totale uurtarief is € 63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</si>
</sst>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14" fontId="5" fillId="0" borderId="0" xfId="0" applyNumberFormat="1" applyFont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5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0" fillId="0" borderId="0" xfId="0" applyFont="1"/>
    <xf numFmtId="0" fontId="13" fillId="0" borderId="0" xfId="0" applyFont="1"/>
    <xf numFmtId="0" fontId="0" fillId="0" borderId="7" xfId="0" applyBorder="1"/>
    <xf numFmtId="0" fontId="5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3" fillId="0" borderId="9" xfId="0" applyFont="1" applyBorder="1" applyAlignment="1">
      <alignment horizontal="right"/>
    </xf>
    <xf numFmtId="0" fontId="3" fillId="0" borderId="0" xfId="0" applyFont="1"/>
    <xf numFmtId="0" fontId="11" fillId="0" borderId="0" xfId="0" applyFont="1"/>
    <xf numFmtId="1" fontId="0" fillId="0" borderId="0" xfId="0" applyNumberFormat="1"/>
    <xf numFmtId="14" fontId="11" fillId="0" borderId="0" xfId="0" applyNumberFormat="1" applyFont="1"/>
    <xf numFmtId="14" fontId="0" fillId="0" borderId="0" xfId="0" applyNumberFormat="1"/>
    <xf numFmtId="0" fontId="12" fillId="0" borderId="0" xfId="0" applyFont="1"/>
    <xf numFmtId="0" fontId="12" fillId="0" borderId="0" xfId="0" applyFont="1" applyAlignment="1">
      <alignment horizontal="right"/>
    </xf>
    <xf numFmtId="164" fontId="12" fillId="0" borderId="16" xfId="0" applyNumberFormat="1" applyFont="1" applyBorder="1"/>
    <xf numFmtId="0" fontId="0" fillId="0" borderId="0" xfId="0" applyAlignment="1">
      <alignment horizontal="right"/>
    </xf>
    <xf numFmtId="44" fontId="3" fillId="0" borderId="0" xfId="1" applyFont="1" applyAlignment="1"/>
    <xf numFmtId="165" fontId="0" fillId="0" borderId="0" xfId="0" applyNumberFormat="1"/>
    <xf numFmtId="44" fontId="0" fillId="0" borderId="0" xfId="1" applyFont="1" applyAlignment="1"/>
    <xf numFmtId="44" fontId="12" fillId="6" borderId="16" xfId="1" applyFont="1" applyFill="1" applyBorder="1" applyProtection="1">
      <protection locked="0"/>
    </xf>
    <xf numFmtId="44" fontId="12" fillId="0" borderId="16" xfId="1" applyFont="1" applyFill="1" applyBorder="1"/>
    <xf numFmtId="44" fontId="12" fillId="0" borderId="14" xfId="1" applyFont="1" applyFill="1" applyBorder="1"/>
    <xf numFmtId="44" fontId="12" fillId="0" borderId="0" xfId="1" applyFont="1" applyFill="1" applyBorder="1"/>
    <xf numFmtId="166" fontId="0" fillId="0" borderId="0" xfId="0" applyNumberFormat="1"/>
    <xf numFmtId="165" fontId="3" fillId="0" borderId="0" xfId="0" applyNumberFormat="1" applyFont="1"/>
    <xf numFmtId="2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0" fontId="2" fillId="0" borderId="13" xfId="0" applyFont="1" applyBorder="1"/>
    <xf numFmtId="0" fontId="0" fillId="6" borderId="0" xfId="0" applyFill="1"/>
    <xf numFmtId="0" fontId="2" fillId="0" borderId="16" xfId="0" applyFont="1" applyBorder="1"/>
    <xf numFmtId="10" fontId="0" fillId="6" borderId="16" xfId="2" applyNumberFormat="1" applyFont="1" applyFill="1" applyBorder="1" applyAlignment="1" applyProtection="1">
      <protection locked="0"/>
    </xf>
    <xf numFmtId="44" fontId="0" fillId="9" borderId="13" xfId="0" applyNumberFormat="1" applyFill="1" applyBorder="1"/>
    <xf numFmtId="44" fontId="0" fillId="10" borderId="16" xfId="1" applyFont="1" applyFill="1" applyBorder="1" applyAlignment="1" applyProtection="1">
      <protection locked="0"/>
    </xf>
    <xf numFmtId="0" fontId="5" fillId="0" borderId="7" xfId="0" applyFont="1" applyBorder="1"/>
    <xf numFmtId="9" fontId="0" fillId="9" borderId="13" xfId="0" applyNumberFormat="1" applyFill="1" applyBorder="1"/>
    <xf numFmtId="0" fontId="2" fillId="0" borderId="16" xfId="0" applyFont="1" applyBorder="1" applyAlignment="1">
      <alignment wrapText="1"/>
    </xf>
    <xf numFmtId="0" fontId="0" fillId="0" borderId="0" xfId="0" applyProtection="1">
      <protection locked="0"/>
    </xf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2" borderId="18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0" fontId="1" fillId="6" borderId="16" xfId="0" applyFont="1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7" fillId="0" borderId="4" xfId="0" applyFont="1" applyBorder="1"/>
    <xf numFmtId="0" fontId="4" fillId="5" borderId="10" xfId="0" applyFont="1" applyFill="1" applyBorder="1" applyAlignment="1">
      <alignment horizontal="left"/>
    </xf>
    <xf numFmtId="0" fontId="7" fillId="5" borderId="12" xfId="0" applyFont="1" applyFill="1" applyBorder="1"/>
    <xf numFmtId="0" fontId="0" fillId="0" borderId="1" xfId="0" applyBorder="1" applyAlignment="1">
      <alignment horizontal="center"/>
    </xf>
    <xf numFmtId="0" fontId="7" fillId="0" borderId="2" xfId="0" applyFont="1" applyBorder="1"/>
    <xf numFmtId="0" fontId="12" fillId="5" borderId="11" xfId="0" applyFont="1" applyFill="1" applyBorder="1" applyAlignment="1">
      <alignment horizontal="left"/>
    </xf>
    <xf numFmtId="0" fontId="12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5" fillId="0" borderId="0" xfId="0" applyFont="1"/>
    <xf numFmtId="14" fontId="15" fillId="0" borderId="0" xfId="0" applyNumberFormat="1" applyFont="1" applyAlignment="1">
      <alignment horizontal="left"/>
    </xf>
    <xf numFmtId="14" fontId="16" fillId="2" borderId="0" xfId="0" applyNumberFormat="1" applyFont="1" applyFill="1"/>
    <xf numFmtId="14" fontId="16" fillId="0" borderId="0" xfId="0" applyNumberFormat="1" applyFont="1"/>
    <xf numFmtId="14" fontId="17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7"/>
  <sheetViews>
    <sheetView tabSelected="1" zoomScaleNormal="100" workbookViewId="0">
      <selection activeCell="N21" sqref="N21"/>
    </sheetView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4.85546875" customWidth="1"/>
    <col min="5" max="7" width="12.28515625" customWidth="1"/>
    <col min="8" max="8" width="17.7109375" bestFit="1" customWidth="1"/>
    <col min="9" max="9" width="8.5703125" customWidth="1"/>
    <col min="10" max="24" width="7.5703125" customWidth="1"/>
  </cols>
  <sheetData>
    <row r="1" spans="1:10" ht="14.25" customHeight="1" x14ac:dyDescent="0.25">
      <c r="A1" s="40" t="s">
        <v>65</v>
      </c>
    </row>
    <row r="2" spans="1:10" ht="14.25" customHeight="1" x14ac:dyDescent="0.25">
      <c r="A2" s="91" t="s">
        <v>49</v>
      </c>
    </row>
    <row r="3" spans="1:10" ht="14.25" customHeight="1" x14ac:dyDescent="0.25">
      <c r="A3" s="91" t="s">
        <v>66</v>
      </c>
    </row>
    <row r="4" spans="1:10" ht="14.25" customHeight="1" x14ac:dyDescent="0.25">
      <c r="A4" s="92">
        <v>45212</v>
      </c>
    </row>
    <row r="5" spans="1:10" ht="14.25" customHeight="1" x14ac:dyDescent="0.25">
      <c r="A5" s="2"/>
    </row>
    <row r="6" spans="1:10" ht="14.25" customHeight="1" x14ac:dyDescent="0.25">
      <c r="A6" s="93" t="s">
        <v>0</v>
      </c>
      <c r="B6" s="1"/>
    </row>
    <row r="7" spans="1:10" ht="14.25" customHeight="1" x14ac:dyDescent="0.25">
      <c r="A7" s="94" t="s">
        <v>68</v>
      </c>
    </row>
    <row r="8" spans="1:10" ht="14.25" customHeight="1" x14ac:dyDescent="0.25">
      <c r="A8" s="94" t="s">
        <v>78</v>
      </c>
    </row>
    <row r="9" spans="1:10" ht="14.25" customHeight="1" x14ac:dyDescent="0.25">
      <c r="A9" s="95" t="s">
        <v>69</v>
      </c>
      <c r="B9" s="3"/>
      <c r="C9" s="3"/>
      <c r="D9" s="3"/>
      <c r="E9" s="3"/>
      <c r="F9" s="3"/>
    </row>
    <row r="10" spans="1:10" ht="14.25" customHeight="1" x14ac:dyDescent="0.25">
      <c r="A10" s="94" t="s">
        <v>1</v>
      </c>
    </row>
    <row r="11" spans="1:10" ht="14.25" customHeight="1" x14ac:dyDescent="0.25">
      <c r="A11" s="2"/>
    </row>
    <row r="12" spans="1:10" ht="14.25" customHeight="1" x14ac:dyDescent="0.25">
      <c r="A12" s="2"/>
      <c r="B12" t="s">
        <v>75</v>
      </c>
      <c r="C12" s="75"/>
      <c r="D12" s="76"/>
    </row>
    <row r="13" spans="1:10" ht="14.25" customHeight="1" x14ac:dyDescent="0.25">
      <c r="A13" s="2"/>
    </row>
    <row r="14" spans="1:10" ht="14.25" customHeight="1" x14ac:dyDescent="0.25">
      <c r="C14" s="81" t="s">
        <v>2</v>
      </c>
      <c r="D14" s="82"/>
      <c r="E14" s="81" t="s">
        <v>3</v>
      </c>
      <c r="F14" s="82"/>
      <c r="J14" s="32"/>
    </row>
    <row r="15" spans="1:10" ht="14.25" customHeight="1" x14ac:dyDescent="0.25">
      <c r="C15" s="77" t="s">
        <v>4</v>
      </c>
      <c r="D15" s="78"/>
      <c r="E15" s="77" t="s">
        <v>5</v>
      </c>
      <c r="F15" s="78"/>
      <c r="J15" s="32"/>
    </row>
    <row r="16" spans="1:10" ht="14.25" customHeight="1" x14ac:dyDescent="0.25">
      <c r="A16" s="4"/>
      <c r="B16" s="5"/>
      <c r="C16" s="6"/>
      <c r="D16" s="7"/>
      <c r="E16" s="6"/>
      <c r="F16" s="7"/>
      <c r="J16" s="32"/>
    </row>
    <row r="17" spans="1:10" ht="14.25" customHeight="1" x14ac:dyDescent="0.25">
      <c r="A17" s="8" t="s">
        <v>6</v>
      </c>
      <c r="B17" t="s">
        <v>7</v>
      </c>
      <c r="C17" s="6"/>
      <c r="D17" s="29">
        <v>20</v>
      </c>
      <c r="E17" s="6"/>
      <c r="F17" s="30">
        <v>20</v>
      </c>
      <c r="J17" s="32"/>
    </row>
    <row r="18" spans="1:10" ht="14.25" customHeight="1" x14ac:dyDescent="0.25">
      <c r="A18" s="8"/>
      <c r="B18" t="s">
        <v>8</v>
      </c>
      <c r="C18" s="71">
        <v>0.05</v>
      </c>
      <c r="D18" s="9"/>
      <c r="E18" s="71">
        <v>0</v>
      </c>
      <c r="F18" s="10"/>
      <c r="J18" s="32"/>
    </row>
    <row r="19" spans="1:10" ht="14.25" customHeight="1" x14ac:dyDescent="0.25">
      <c r="A19" s="8"/>
      <c r="C19" s="6"/>
      <c r="D19" s="9">
        <f>D17+(D17*C18)</f>
        <v>21</v>
      </c>
      <c r="E19" s="6"/>
      <c r="F19" s="10">
        <f>F17+(F17*E18)</f>
        <v>20</v>
      </c>
      <c r="J19" s="32"/>
    </row>
    <row r="20" spans="1:10" ht="14.25" customHeight="1" x14ac:dyDescent="0.25">
      <c r="A20" s="8"/>
      <c r="B20" s="7"/>
      <c r="C20" s="6"/>
      <c r="D20" s="7"/>
      <c r="E20" s="6"/>
      <c r="F20" s="7"/>
    </row>
    <row r="21" spans="1:10" ht="14.25" customHeight="1" x14ac:dyDescent="0.25">
      <c r="A21" s="8" t="s">
        <v>9</v>
      </c>
      <c r="B21" s="7" t="s">
        <v>10</v>
      </c>
      <c r="C21" s="71">
        <v>0</v>
      </c>
      <c r="D21" s="7"/>
      <c r="E21" s="71">
        <v>0</v>
      </c>
      <c r="F21" s="7"/>
      <c r="J21" s="32"/>
    </row>
    <row r="22" spans="1:10" ht="14.25" customHeight="1" x14ac:dyDescent="0.25">
      <c r="A22" s="8"/>
      <c r="B22" s="7" t="s">
        <v>11</v>
      </c>
      <c r="C22" s="71">
        <v>0</v>
      </c>
      <c r="D22" s="7"/>
      <c r="E22" s="71">
        <v>0</v>
      </c>
      <c r="F22" s="7"/>
    </row>
    <row r="23" spans="1:10" ht="14.25" customHeight="1" x14ac:dyDescent="0.25">
      <c r="A23" s="8"/>
      <c r="B23" s="7" t="s">
        <v>12</v>
      </c>
      <c r="C23" s="71">
        <v>0</v>
      </c>
      <c r="D23" s="7"/>
      <c r="E23" s="71">
        <v>0</v>
      </c>
      <c r="F23" s="7"/>
    </row>
    <row r="24" spans="1:10" ht="14.25" customHeight="1" x14ac:dyDescent="0.25">
      <c r="A24" s="8"/>
      <c r="B24" s="7" t="s">
        <v>13</v>
      </c>
      <c r="C24" s="71">
        <v>0</v>
      </c>
      <c r="D24" s="7"/>
      <c r="E24" s="71">
        <v>0</v>
      </c>
      <c r="F24" s="7"/>
    </row>
    <row r="25" spans="1:10" ht="14.25" customHeight="1" x14ac:dyDescent="0.25">
      <c r="A25" s="8"/>
      <c r="B25" s="7" t="s">
        <v>14</v>
      </c>
      <c r="C25" s="71">
        <v>0</v>
      </c>
      <c r="D25" s="7"/>
      <c r="E25" s="71">
        <v>0</v>
      </c>
      <c r="F25" s="7"/>
    </row>
    <row r="26" spans="1:10" ht="14.25" customHeight="1" x14ac:dyDescent="0.25">
      <c r="A26" s="8"/>
      <c r="B26" s="7" t="s">
        <v>15</v>
      </c>
      <c r="C26" s="71">
        <v>0</v>
      </c>
      <c r="D26" s="7"/>
      <c r="E26" s="71">
        <v>0</v>
      </c>
      <c r="F26" s="7"/>
    </row>
    <row r="27" spans="1:10" ht="14.25" customHeight="1" x14ac:dyDescent="0.25">
      <c r="A27" s="8"/>
      <c r="B27" s="7" t="s">
        <v>16</v>
      </c>
      <c r="C27" s="71">
        <v>0</v>
      </c>
      <c r="D27" s="7"/>
      <c r="E27" s="71">
        <v>0</v>
      </c>
      <c r="F27" s="7"/>
    </row>
    <row r="28" spans="1:10" ht="14.25" customHeight="1" x14ac:dyDescent="0.25">
      <c r="A28" s="8"/>
      <c r="B28" s="7" t="s">
        <v>17</v>
      </c>
      <c r="C28" s="72">
        <v>0</v>
      </c>
      <c r="D28" s="7"/>
      <c r="E28" s="72">
        <v>0</v>
      </c>
      <c r="F28" s="7"/>
    </row>
    <row r="29" spans="1:10" ht="14.25" customHeight="1" x14ac:dyDescent="0.25">
      <c r="A29" s="8"/>
      <c r="B29" s="7"/>
      <c r="C29" s="11">
        <f>SUM(C21:C28)</f>
        <v>0</v>
      </c>
      <c r="D29" s="7"/>
      <c r="E29" s="11">
        <f>SUM(E21:E28)</f>
        <v>0</v>
      </c>
      <c r="F29" s="7"/>
    </row>
    <row r="30" spans="1:10" ht="14.25" customHeight="1" x14ac:dyDescent="0.25">
      <c r="A30" s="8"/>
      <c r="B30" s="7"/>
      <c r="C30" s="11"/>
      <c r="D30" s="10">
        <f>D19+(D19*C29)</f>
        <v>21</v>
      </c>
      <c r="E30" s="11"/>
      <c r="F30" s="10">
        <f>F19+(F19*E29)</f>
        <v>20</v>
      </c>
    </row>
    <row r="31" spans="1:10" ht="14.25" customHeight="1" x14ac:dyDescent="0.25">
      <c r="A31" s="8"/>
      <c r="B31" s="7"/>
      <c r="C31" s="11"/>
      <c r="D31" s="10"/>
      <c r="E31" s="11"/>
      <c r="F31" s="10"/>
    </row>
    <row r="32" spans="1:10" ht="14.25" customHeight="1" x14ac:dyDescent="0.25">
      <c r="A32" s="8"/>
      <c r="B32" s="7" t="s">
        <v>18</v>
      </c>
      <c r="C32" s="71">
        <v>0</v>
      </c>
      <c r="D32" s="7"/>
      <c r="E32" s="71">
        <v>0</v>
      </c>
      <c r="F32" s="7"/>
    </row>
    <row r="33" spans="1:10" ht="14.25" customHeight="1" x14ac:dyDescent="0.25">
      <c r="A33" s="8"/>
      <c r="B33" s="7" t="s">
        <v>19</v>
      </c>
      <c r="C33" s="73">
        <v>0</v>
      </c>
      <c r="D33" s="7"/>
      <c r="E33" s="72">
        <v>0</v>
      </c>
      <c r="F33" s="7"/>
      <c r="J33" s="32"/>
    </row>
    <row r="34" spans="1:10" ht="14.25" customHeight="1" x14ac:dyDescent="0.25">
      <c r="A34" s="8"/>
      <c r="B34" s="7"/>
      <c r="C34" s="11">
        <f>C32+C33</f>
        <v>0</v>
      </c>
      <c r="D34" s="7"/>
      <c r="E34" s="11">
        <f>E32+E33</f>
        <v>0</v>
      </c>
      <c r="F34" s="7"/>
      <c r="J34" s="32"/>
    </row>
    <row r="35" spans="1:10" ht="14.25" customHeight="1" x14ac:dyDescent="0.25">
      <c r="A35" s="8"/>
      <c r="B35" s="7"/>
      <c r="C35" s="6"/>
      <c r="D35" s="10">
        <f>D30+(D30*C34)</f>
        <v>21</v>
      </c>
      <c r="E35" s="6"/>
      <c r="F35" s="10">
        <f>F30+(F30*E34)</f>
        <v>20</v>
      </c>
      <c r="J35" s="32"/>
    </row>
    <row r="36" spans="1:10" ht="14.25" customHeight="1" x14ac:dyDescent="0.25">
      <c r="A36" s="8"/>
      <c r="B36" s="7"/>
      <c r="C36" s="6"/>
      <c r="D36" s="7"/>
      <c r="E36" s="6"/>
      <c r="F36" s="7"/>
      <c r="J36" s="32"/>
    </row>
    <row r="37" spans="1:10" ht="14.25" customHeight="1" x14ac:dyDescent="0.25">
      <c r="A37" s="8" t="s">
        <v>20</v>
      </c>
      <c r="B37" s="7" t="s">
        <v>21</v>
      </c>
      <c r="C37" s="71">
        <v>0</v>
      </c>
      <c r="D37" s="7"/>
      <c r="E37" s="71">
        <v>0</v>
      </c>
      <c r="F37" s="7"/>
      <c r="J37" s="32"/>
    </row>
    <row r="38" spans="1:10" ht="14.25" customHeight="1" x14ac:dyDescent="0.25">
      <c r="A38" s="8"/>
      <c r="B38" s="7" t="s">
        <v>22</v>
      </c>
      <c r="C38" s="71">
        <v>0</v>
      </c>
      <c r="D38" s="7"/>
      <c r="E38" s="71">
        <v>0</v>
      </c>
      <c r="F38" s="7"/>
      <c r="J38" s="32"/>
    </row>
    <row r="39" spans="1:10" ht="14.25" customHeight="1" x14ac:dyDescent="0.25">
      <c r="A39" s="8"/>
      <c r="B39" s="7" t="s">
        <v>23</v>
      </c>
      <c r="C39" s="71">
        <v>0</v>
      </c>
      <c r="D39" s="7"/>
      <c r="E39" s="71">
        <v>0</v>
      </c>
      <c r="F39" s="7"/>
    </row>
    <row r="40" spans="1:10" ht="14.25" customHeight="1" x14ac:dyDescent="0.25">
      <c r="A40" s="8"/>
      <c r="B40" s="7" t="s">
        <v>24</v>
      </c>
      <c r="C40" s="71">
        <v>0</v>
      </c>
      <c r="D40" s="7"/>
      <c r="E40" s="71">
        <v>0</v>
      </c>
      <c r="F40" s="7"/>
    </row>
    <row r="41" spans="1:10" ht="14.25" customHeight="1" x14ac:dyDescent="0.25">
      <c r="A41" s="8"/>
      <c r="B41" s="7" t="s">
        <v>25</v>
      </c>
      <c r="C41" s="71">
        <v>0</v>
      </c>
      <c r="D41" s="7"/>
      <c r="E41" s="71">
        <v>0</v>
      </c>
      <c r="F41" s="7"/>
      <c r="J41" s="32"/>
    </row>
    <row r="42" spans="1:10" ht="14.25" customHeight="1" x14ac:dyDescent="0.25">
      <c r="A42" s="8"/>
      <c r="B42" s="7" t="s">
        <v>26</v>
      </c>
      <c r="C42" s="71">
        <v>0</v>
      </c>
      <c r="D42" s="7"/>
      <c r="E42" s="71">
        <v>0</v>
      </c>
      <c r="F42" s="7"/>
    </row>
    <row r="43" spans="1:10" ht="14.25" customHeight="1" x14ac:dyDescent="0.25">
      <c r="A43" s="8"/>
      <c r="B43" s="7" t="s">
        <v>27</v>
      </c>
      <c r="C43" s="71">
        <v>0</v>
      </c>
      <c r="D43" s="7"/>
      <c r="E43" s="71">
        <v>0</v>
      </c>
      <c r="F43" s="7"/>
    </row>
    <row r="44" spans="1:10" ht="14.25" customHeight="1" x14ac:dyDescent="0.25">
      <c r="A44" s="8"/>
      <c r="B44" s="7" t="s">
        <v>28</v>
      </c>
      <c r="C44" s="71">
        <v>0</v>
      </c>
      <c r="D44" s="7"/>
      <c r="E44" s="71">
        <v>0</v>
      </c>
      <c r="F44" s="7"/>
    </row>
    <row r="45" spans="1:10" ht="14.25" customHeight="1" x14ac:dyDescent="0.25">
      <c r="A45" s="8"/>
      <c r="B45" s="7" t="s">
        <v>29</v>
      </c>
      <c r="C45" s="71">
        <v>0</v>
      </c>
      <c r="D45" s="7"/>
      <c r="E45" s="71">
        <v>0</v>
      </c>
      <c r="F45" s="7"/>
    </row>
    <row r="46" spans="1:10" ht="14.25" customHeight="1" x14ac:dyDescent="0.25">
      <c r="A46" s="8"/>
      <c r="B46" s="7" t="s">
        <v>30</v>
      </c>
      <c r="C46" s="71">
        <v>0</v>
      </c>
      <c r="D46" s="7"/>
      <c r="E46" s="11"/>
      <c r="F46" s="7"/>
    </row>
    <row r="47" spans="1:10" ht="14.25" customHeight="1" x14ac:dyDescent="0.25">
      <c r="A47" s="8"/>
      <c r="B47" s="7" t="s">
        <v>31</v>
      </c>
      <c r="C47" s="11"/>
      <c r="D47" s="7"/>
      <c r="E47" s="71">
        <v>0</v>
      </c>
      <c r="F47" s="7"/>
    </row>
    <row r="48" spans="1:10" ht="14.25" customHeight="1" x14ac:dyDescent="0.25">
      <c r="A48" s="67"/>
      <c r="B48" t="s">
        <v>47</v>
      </c>
      <c r="C48" s="74">
        <v>0</v>
      </c>
      <c r="E48" s="74">
        <v>0</v>
      </c>
      <c r="F48" s="36"/>
    </row>
    <row r="49" spans="1:9" ht="14.25" customHeight="1" x14ac:dyDescent="0.25">
      <c r="A49" s="8"/>
      <c r="B49" s="7" t="s">
        <v>32</v>
      </c>
      <c r="C49" s="72">
        <v>0</v>
      </c>
      <c r="D49" s="7"/>
      <c r="E49" s="72">
        <v>0</v>
      </c>
      <c r="F49" s="7"/>
    </row>
    <row r="50" spans="1:9" ht="14.25" customHeight="1" x14ac:dyDescent="0.25">
      <c r="A50" s="8"/>
      <c r="B50" s="7"/>
      <c r="C50" s="11">
        <f>SUM(C37:C49)</f>
        <v>0</v>
      </c>
      <c r="D50" s="7"/>
      <c r="E50" s="11">
        <f>SUM(E37:E49)</f>
        <v>0</v>
      </c>
      <c r="F50" s="7"/>
    </row>
    <row r="51" spans="1:9" ht="14.25" customHeight="1" x14ac:dyDescent="0.25">
      <c r="A51" s="8"/>
      <c r="B51" s="7"/>
      <c r="C51" s="6"/>
      <c r="D51" s="10">
        <f>D35+(D35*C50)</f>
        <v>21</v>
      </c>
      <c r="E51" s="6"/>
      <c r="F51" s="10">
        <f>F35+(F35*E50)</f>
        <v>20</v>
      </c>
    </row>
    <row r="52" spans="1:9" ht="14.25" customHeight="1" x14ac:dyDescent="0.25">
      <c r="A52" s="8"/>
      <c r="B52" s="7"/>
      <c r="C52" s="6"/>
      <c r="D52" s="10"/>
      <c r="E52" s="6"/>
      <c r="F52" s="10"/>
    </row>
    <row r="53" spans="1:9" ht="14.25" customHeight="1" x14ac:dyDescent="0.25">
      <c r="A53" s="8"/>
      <c r="B53" s="7"/>
      <c r="C53" s="6"/>
      <c r="D53" s="10"/>
      <c r="E53" s="6"/>
      <c r="F53" s="10"/>
    </row>
    <row r="54" spans="1:9" ht="14.25" customHeight="1" x14ac:dyDescent="0.25">
      <c r="A54" s="12" t="s">
        <v>33</v>
      </c>
      <c r="B54" s="13" t="s">
        <v>34</v>
      </c>
      <c r="C54" s="71">
        <v>0</v>
      </c>
      <c r="D54" s="7"/>
      <c r="E54" s="71">
        <v>0</v>
      </c>
      <c r="F54" s="7"/>
      <c r="I54" s="31"/>
    </row>
    <row r="55" spans="1:9" ht="14.25" customHeight="1" x14ac:dyDescent="0.25">
      <c r="A55" s="6"/>
      <c r="B55" s="14" t="s">
        <v>35</v>
      </c>
      <c r="C55" s="72">
        <v>0</v>
      </c>
      <c r="D55" s="7"/>
      <c r="E55" s="72">
        <v>0</v>
      </c>
      <c r="F55" s="7"/>
    </row>
    <row r="56" spans="1:9" ht="14.25" customHeight="1" x14ac:dyDescent="0.25">
      <c r="A56" s="6"/>
      <c r="B56" s="15"/>
      <c r="C56" s="11">
        <f>SUM(C54:C55)</f>
        <v>0</v>
      </c>
      <c r="D56" s="7"/>
      <c r="E56" s="11">
        <f>SUM(E54:E55)</f>
        <v>0</v>
      </c>
      <c r="F56" s="7"/>
    </row>
    <row r="57" spans="1:9" ht="14.25" customHeight="1" x14ac:dyDescent="0.25">
      <c r="A57" s="33"/>
      <c r="B57" s="34"/>
      <c r="C57" s="35"/>
      <c r="D57" s="37">
        <f>D51+(D51*C56)</f>
        <v>21</v>
      </c>
      <c r="E57" s="35"/>
      <c r="F57" s="37">
        <f>F51+(F51*E56)</f>
        <v>20</v>
      </c>
    </row>
    <row r="58" spans="1:9" ht="14.25" customHeight="1" x14ac:dyDescent="0.25">
      <c r="A58" s="33"/>
      <c r="B58" s="34"/>
      <c r="C58" s="35"/>
      <c r="D58" s="37"/>
      <c r="E58" s="35"/>
      <c r="F58" s="36"/>
    </row>
    <row r="59" spans="1:9" ht="14.25" customHeight="1" x14ac:dyDescent="0.25">
      <c r="A59" s="33"/>
      <c r="B59" s="38" t="s">
        <v>50</v>
      </c>
      <c r="C59" s="35">
        <v>0.04</v>
      </c>
      <c r="D59" s="36"/>
      <c r="E59" s="35">
        <v>0.04</v>
      </c>
      <c r="F59" s="36"/>
      <c r="I59" s="70"/>
    </row>
    <row r="60" spans="1:9" ht="14.25" customHeight="1" x14ac:dyDescent="0.25">
      <c r="A60" s="33"/>
      <c r="B60" s="38"/>
      <c r="C60" s="35"/>
      <c r="D60" s="36"/>
      <c r="E60" s="35"/>
      <c r="F60" s="36"/>
    </row>
    <row r="61" spans="1:9" ht="14.25" customHeight="1" x14ac:dyDescent="0.25">
      <c r="A61" s="6"/>
      <c r="B61" s="15" t="s">
        <v>36</v>
      </c>
      <c r="C61" s="6"/>
      <c r="D61" s="16">
        <f>(D57+(D57*C59))</f>
        <v>21.84</v>
      </c>
      <c r="E61" s="6"/>
      <c r="F61" s="16">
        <f>(F57+(F57*E59))</f>
        <v>20.8</v>
      </c>
    </row>
    <row r="62" spans="1:9" ht="14.25" customHeight="1" x14ac:dyDescent="0.25">
      <c r="A62" s="17"/>
      <c r="B62" s="18"/>
      <c r="C62" s="17"/>
      <c r="D62" s="18"/>
      <c r="E62" s="17"/>
      <c r="F62" s="18"/>
    </row>
    <row r="63" spans="1:9" ht="14.25" customHeight="1" x14ac:dyDescent="0.25"/>
    <row r="64" spans="1:9" ht="14.25" customHeight="1" x14ac:dyDescent="0.25">
      <c r="A64" t="s">
        <v>37</v>
      </c>
    </row>
    <row r="65" spans="1:8" ht="14.25" customHeight="1" x14ac:dyDescent="0.25">
      <c r="A65" t="s">
        <v>38</v>
      </c>
    </row>
    <row r="66" spans="1:8" ht="14.25" customHeight="1" x14ac:dyDescent="0.25">
      <c r="A66" t="s">
        <v>39</v>
      </c>
    </row>
    <row r="67" spans="1:8" ht="14.25" customHeight="1" x14ac:dyDescent="0.25"/>
    <row r="68" spans="1:8" ht="14.25" customHeight="1" x14ac:dyDescent="0.25">
      <c r="B68" s="19"/>
      <c r="C68" s="20"/>
      <c r="D68" s="20"/>
      <c r="E68" s="21"/>
      <c r="F68" s="22" t="s">
        <v>40</v>
      </c>
      <c r="G68" s="22"/>
      <c r="H68" s="23" t="s">
        <v>41</v>
      </c>
    </row>
    <row r="69" spans="1:8" ht="14.25" customHeight="1" x14ac:dyDescent="0.25">
      <c r="B69" s="19" t="s">
        <v>76</v>
      </c>
      <c r="C69" s="20" t="s">
        <v>42</v>
      </c>
      <c r="D69" s="19"/>
      <c r="E69" s="21"/>
      <c r="F69" s="28">
        <v>50</v>
      </c>
      <c r="G69" s="22" t="s">
        <v>43</v>
      </c>
      <c r="H69" s="24">
        <f>(D61)*F69</f>
        <v>1092</v>
      </c>
    </row>
    <row r="70" spans="1:8" ht="14.25" customHeight="1" x14ac:dyDescent="0.25">
      <c r="B70" s="19" t="s">
        <v>77</v>
      </c>
      <c r="C70" s="20" t="s">
        <v>44</v>
      </c>
      <c r="D70" s="19"/>
      <c r="E70" s="21"/>
      <c r="F70" s="28">
        <v>10</v>
      </c>
      <c r="G70" s="22" t="s">
        <v>43</v>
      </c>
      <c r="H70" s="24">
        <f>(F61)*F70</f>
        <v>208</v>
      </c>
    </row>
    <row r="71" spans="1:8" ht="14.25" customHeight="1" x14ac:dyDescent="0.25">
      <c r="B71" s="31"/>
      <c r="H71" s="25"/>
    </row>
    <row r="72" spans="1:8" ht="14.25" customHeight="1" x14ac:dyDescent="0.25">
      <c r="C72" s="61" t="s">
        <v>67</v>
      </c>
      <c r="D72" s="61" t="s">
        <v>74</v>
      </c>
      <c r="E72" s="83" t="s">
        <v>79</v>
      </c>
      <c r="F72" s="83"/>
      <c r="G72" s="84"/>
    </row>
    <row r="73" spans="1:8" ht="14.25" customHeight="1" x14ac:dyDescent="0.25">
      <c r="B73" s="22" t="s">
        <v>45</v>
      </c>
      <c r="C73" s="68">
        <f>(C56+E56)/2</f>
        <v>0</v>
      </c>
      <c r="D73" s="65">
        <v>20</v>
      </c>
      <c r="E73" s="85">
        <v>20</v>
      </c>
      <c r="F73" s="85"/>
      <c r="G73" s="86"/>
    </row>
    <row r="74" spans="1:8" ht="14.25" customHeight="1" x14ac:dyDescent="0.25"/>
    <row r="75" spans="1:8" ht="14.25" customHeight="1" x14ac:dyDescent="0.25">
      <c r="D75" t="s">
        <v>46</v>
      </c>
      <c r="E75" s="26">
        <f>C73*D73*E73</f>
        <v>0</v>
      </c>
    </row>
    <row r="76" spans="1:8" ht="14.25" customHeight="1" x14ac:dyDescent="0.25"/>
    <row r="77" spans="1:8" ht="14.25" customHeight="1" x14ac:dyDescent="0.25">
      <c r="F77" s="79" t="s">
        <v>48</v>
      </c>
      <c r="G77" s="80"/>
      <c r="H77" s="27">
        <f>H69+H70+E75</f>
        <v>1300</v>
      </c>
    </row>
    <row r="78" spans="1:8" ht="14.25" customHeight="1" x14ac:dyDescent="0.25"/>
    <row r="79" spans="1:8" ht="14.25" customHeight="1" x14ac:dyDescent="0.25"/>
    <row r="80" spans="1:8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</sheetData>
  <sheetProtection algorithmName="SHA-512" hashValue="46n+M0VvlOTQngRL4TnYtp9FhTJ5cypd926AwCKNKodMeXAFt/W3KFs28JRnb1U36GdVouwagH0WuTZkOY9MPA==" saltValue="9VpBpcLHb6UuBoyO6OSTmA==" spinCount="100000" sheet="1" objects="1" scenarios="1"/>
  <mergeCells count="8">
    <mergeCell ref="C12:D12"/>
    <mergeCell ref="E15:F15"/>
    <mergeCell ref="F77:G77"/>
    <mergeCell ref="C14:D14"/>
    <mergeCell ref="E14:F14"/>
    <mergeCell ref="C15:D15"/>
    <mergeCell ref="E72:G72"/>
    <mergeCell ref="E73:G7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7"/>
  <sheetViews>
    <sheetView workbookViewId="0">
      <selection activeCell="A6" sqref="A6:A9"/>
    </sheetView>
  </sheetViews>
  <sheetFormatPr defaultColWidth="8.85546875" defaultRowHeight="15" x14ac:dyDescent="0.25"/>
  <cols>
    <col min="1" max="1" width="10.42578125" bestFit="1" customWidth="1"/>
    <col min="2" max="2" width="20.85546875" bestFit="1" customWidth="1"/>
    <col min="3" max="3" width="10.28515625" bestFit="1" customWidth="1"/>
    <col min="4" max="4" width="10.28515625" customWidth="1"/>
    <col min="5" max="5" width="10.28515625" bestFit="1" customWidth="1"/>
    <col min="6" max="6" width="13.42578125" bestFit="1" customWidth="1"/>
    <col min="12" max="16" width="10.42578125" bestFit="1" customWidth="1"/>
    <col min="18" max="18" width="8.85546875" style="41"/>
    <col min="22" max="22" width="9.28515625" customWidth="1"/>
  </cols>
  <sheetData>
    <row r="1" spans="1:23" x14ac:dyDescent="0.25">
      <c r="A1" s="91" t="s">
        <v>65</v>
      </c>
    </row>
    <row r="2" spans="1:23" x14ac:dyDescent="0.25">
      <c r="A2" s="91" t="s">
        <v>51</v>
      </c>
    </row>
    <row r="3" spans="1:23" x14ac:dyDescent="0.25">
      <c r="A3" s="91" t="s">
        <v>70</v>
      </c>
    </row>
    <row r="4" spans="1:23" x14ac:dyDescent="0.25">
      <c r="A4" s="92">
        <v>45212</v>
      </c>
    </row>
    <row r="5" spans="1:23" x14ac:dyDescent="0.25">
      <c r="A5" s="42"/>
    </row>
    <row r="6" spans="1:23" x14ac:dyDescent="0.25">
      <c r="A6" s="93" t="s">
        <v>0</v>
      </c>
      <c r="B6" s="62"/>
      <c r="C6" s="62"/>
    </row>
    <row r="7" spans="1:23" x14ac:dyDescent="0.25">
      <c r="A7" s="95" t="s">
        <v>71</v>
      </c>
      <c r="B7" s="44"/>
    </row>
    <row r="8" spans="1:23" x14ac:dyDescent="0.25">
      <c r="A8" s="94" t="s">
        <v>80</v>
      </c>
    </row>
    <row r="9" spans="1:23" x14ac:dyDescent="0.25">
      <c r="A9" s="94" t="s">
        <v>52</v>
      </c>
    </row>
    <row r="12" spans="1:23" x14ac:dyDescent="0.25">
      <c r="B12" s="43" t="s">
        <v>53</v>
      </c>
      <c r="C12" s="88"/>
      <c r="D12" s="89"/>
      <c r="L12" s="32" t="s">
        <v>54</v>
      </c>
    </row>
    <row r="13" spans="1:23" x14ac:dyDescent="0.25">
      <c r="L13" s="32" t="s">
        <v>64</v>
      </c>
      <c r="S13" s="32" t="s">
        <v>55</v>
      </c>
    </row>
    <row r="15" spans="1:23" x14ac:dyDescent="0.25">
      <c r="B15" s="44" t="s">
        <v>56</v>
      </c>
      <c r="C15" s="44" t="s">
        <v>57</v>
      </c>
      <c r="D15" s="44" t="s">
        <v>58</v>
      </c>
      <c r="E15" s="44" t="s">
        <v>59</v>
      </c>
      <c r="F15" s="44" t="s">
        <v>60</v>
      </c>
      <c r="G15" s="44"/>
      <c r="H15" s="31"/>
      <c r="L15" s="39" t="s">
        <v>57</v>
      </c>
      <c r="M15" s="39" t="s">
        <v>58</v>
      </c>
      <c r="N15" s="39" t="s">
        <v>59</v>
      </c>
      <c r="O15" s="39" t="s">
        <v>60</v>
      </c>
      <c r="P15" s="39"/>
      <c r="S15" s="39" t="s">
        <v>57</v>
      </c>
      <c r="T15" s="39" t="s">
        <v>58</v>
      </c>
      <c r="U15" s="39" t="s">
        <v>59</v>
      </c>
      <c r="V15" s="39" t="s">
        <v>60</v>
      </c>
      <c r="W15" s="39"/>
    </row>
    <row r="16" spans="1:23" x14ac:dyDescent="0.25">
      <c r="B16" s="45" t="s">
        <v>61</v>
      </c>
      <c r="C16" s="44"/>
      <c r="D16" s="44"/>
      <c r="E16" s="44"/>
      <c r="F16" s="46">
        <f>C18*V16</f>
        <v>0</v>
      </c>
      <c r="G16" s="44"/>
      <c r="H16" s="31"/>
      <c r="K16" s="47" t="s">
        <v>61</v>
      </c>
      <c r="L16" s="39"/>
      <c r="M16" s="39"/>
      <c r="N16" s="39"/>
      <c r="O16" s="48">
        <v>3300</v>
      </c>
      <c r="P16" s="39"/>
      <c r="R16" s="47" t="s">
        <v>61</v>
      </c>
      <c r="S16" s="39"/>
      <c r="T16" s="39"/>
      <c r="U16" s="39"/>
      <c r="V16" s="49">
        <f>O16/L18</f>
        <v>1.0996334555148284</v>
      </c>
      <c r="W16" s="39"/>
    </row>
    <row r="17" spans="2:24" x14ac:dyDescent="0.25">
      <c r="B17" s="45" t="s">
        <v>62</v>
      </c>
      <c r="C17" s="44"/>
      <c r="D17" s="44"/>
      <c r="E17" s="44"/>
      <c r="F17" s="46">
        <f>C18*V17</f>
        <v>0</v>
      </c>
      <c r="G17" s="44"/>
      <c r="H17" s="31"/>
      <c r="K17" s="47" t="s">
        <v>62</v>
      </c>
      <c r="O17" s="50">
        <v>3562</v>
      </c>
      <c r="R17" s="47" t="s">
        <v>62</v>
      </c>
      <c r="V17" s="49">
        <f>O17/L18</f>
        <v>1.1869376874375208</v>
      </c>
    </row>
    <row r="18" spans="2:24" x14ac:dyDescent="0.25">
      <c r="B18" s="44">
        <v>1</v>
      </c>
      <c r="C18" s="51"/>
      <c r="D18" s="52">
        <f>C18*T18</f>
        <v>0</v>
      </c>
      <c r="E18" s="53">
        <f>C18*U18</f>
        <v>0</v>
      </c>
      <c r="F18" s="52">
        <f>C18*V18</f>
        <v>0</v>
      </c>
      <c r="G18" s="54"/>
      <c r="H18" s="31"/>
      <c r="K18">
        <v>1</v>
      </c>
      <c r="L18" s="55">
        <v>3001</v>
      </c>
      <c r="M18" s="55">
        <v>3019</v>
      </c>
      <c r="N18" s="55">
        <v>3031</v>
      </c>
      <c r="O18" s="55">
        <v>3890</v>
      </c>
      <c r="P18" s="55"/>
      <c r="R18" s="41">
        <v>1</v>
      </c>
      <c r="S18" s="49">
        <v>1</v>
      </c>
      <c r="T18" s="49">
        <f>M18/L18</f>
        <v>1.0059980006664446</v>
      </c>
      <c r="U18" s="49">
        <f>N18/L18</f>
        <v>1.0099966677774075</v>
      </c>
      <c r="V18" s="49">
        <f>O18/L18</f>
        <v>1.2962345884705098</v>
      </c>
      <c r="W18" s="56"/>
      <c r="X18" s="57"/>
    </row>
    <row r="19" spans="2:24" x14ac:dyDescent="0.25">
      <c r="B19" s="44">
        <v>2</v>
      </c>
      <c r="C19" s="52">
        <f>C18*S19</f>
        <v>0</v>
      </c>
      <c r="D19" s="52">
        <f>C18*T19</f>
        <v>0</v>
      </c>
      <c r="E19" s="52">
        <f>C18*U19</f>
        <v>0</v>
      </c>
      <c r="F19" s="52">
        <f>C18*V19</f>
        <v>0</v>
      </c>
      <c r="G19" s="44"/>
      <c r="H19" s="31"/>
      <c r="K19">
        <v>2</v>
      </c>
      <c r="L19" s="55">
        <v>3074</v>
      </c>
      <c r="M19" s="55">
        <v>3162</v>
      </c>
      <c r="N19" s="55">
        <v>3210</v>
      </c>
      <c r="O19" s="55">
        <v>4035</v>
      </c>
      <c r="R19" s="41">
        <v>2</v>
      </c>
      <c r="S19" s="49">
        <f>L19/L18</f>
        <v>1.024325224925025</v>
      </c>
      <c r="T19" s="49">
        <f>M19/L18</f>
        <v>1.0536487837387538</v>
      </c>
      <c r="U19" s="49">
        <f>N19/L18</f>
        <v>1.0696434521826057</v>
      </c>
      <c r="V19" s="49">
        <f>O19/L18</f>
        <v>1.3445518160613128</v>
      </c>
      <c r="W19" s="49"/>
      <c r="X19" s="57"/>
    </row>
    <row r="20" spans="2:24" x14ac:dyDescent="0.25">
      <c r="B20" s="44">
        <v>3</v>
      </c>
      <c r="C20" s="52">
        <f>C18*S20</f>
        <v>0</v>
      </c>
      <c r="D20" s="52">
        <f>C18*T20</f>
        <v>0</v>
      </c>
      <c r="E20" s="52">
        <f>C18*U20</f>
        <v>0</v>
      </c>
      <c r="F20" s="52">
        <f>C18*V20</f>
        <v>0</v>
      </c>
      <c r="G20" s="44"/>
      <c r="H20" s="31"/>
      <c r="K20">
        <v>3</v>
      </c>
      <c r="L20" s="55">
        <v>3166</v>
      </c>
      <c r="M20" s="55">
        <v>3326</v>
      </c>
      <c r="N20" s="55">
        <v>3418</v>
      </c>
      <c r="O20" s="55">
        <v>4164</v>
      </c>
      <c r="R20" s="41">
        <v>3</v>
      </c>
      <c r="S20" s="49">
        <f>L20/L18</f>
        <v>1.0549816727757415</v>
      </c>
      <c r="T20" s="49">
        <f>M20/L18</f>
        <v>1.1082972342552482</v>
      </c>
      <c r="U20" s="49">
        <f>N20/L18</f>
        <v>1.1389536821059647</v>
      </c>
      <c r="V20" s="49">
        <f>O20/L18</f>
        <v>1.3875374875041653</v>
      </c>
      <c r="W20" s="49"/>
      <c r="X20" s="57"/>
    </row>
    <row r="21" spans="2:24" x14ac:dyDescent="0.25">
      <c r="B21" s="44">
        <v>4</v>
      </c>
      <c r="C21" s="52">
        <f>C18*S21</f>
        <v>0</v>
      </c>
      <c r="D21" s="52">
        <f>C18*T21</f>
        <v>0</v>
      </c>
      <c r="E21" s="52">
        <f>C18*U21</f>
        <v>0</v>
      </c>
      <c r="F21" s="52">
        <f>C18*V21</f>
        <v>0</v>
      </c>
      <c r="G21" s="44"/>
      <c r="H21" s="31"/>
      <c r="K21">
        <v>4</v>
      </c>
      <c r="L21" s="55">
        <v>3258</v>
      </c>
      <c r="M21" s="55">
        <v>3491</v>
      </c>
      <c r="N21" s="55">
        <v>3625</v>
      </c>
      <c r="O21" s="55">
        <v>4425</v>
      </c>
      <c r="R21" s="41">
        <v>4</v>
      </c>
      <c r="S21" s="49">
        <f>L21/L18</f>
        <v>1.0856381206264578</v>
      </c>
      <c r="T21" s="49">
        <f>M21/L18</f>
        <v>1.1632789070309897</v>
      </c>
      <c r="U21" s="49">
        <f>N21/L18</f>
        <v>1.2079306897700766</v>
      </c>
      <c r="V21" s="49">
        <f>O21/L18</f>
        <v>1.4745084971676108</v>
      </c>
      <c r="W21" s="49"/>
      <c r="X21" s="57"/>
    </row>
    <row r="22" spans="2:24" x14ac:dyDescent="0.25">
      <c r="B22" s="44">
        <v>5</v>
      </c>
      <c r="C22" s="52">
        <f>C18*S22</f>
        <v>0</v>
      </c>
      <c r="D22" s="52">
        <f>C18*T22</f>
        <v>0</v>
      </c>
      <c r="E22" s="52">
        <f>C18*U22</f>
        <v>0</v>
      </c>
      <c r="F22" s="52">
        <f>C18*V22</f>
        <v>0</v>
      </c>
      <c r="G22" s="44"/>
      <c r="H22" s="31"/>
      <c r="K22">
        <v>5</v>
      </c>
      <c r="L22" s="55">
        <v>3352</v>
      </c>
      <c r="M22" s="55">
        <v>3653</v>
      </c>
      <c r="N22" s="55">
        <v>3833</v>
      </c>
      <c r="O22" s="55">
        <v>4715</v>
      </c>
      <c r="R22" s="41">
        <v>5</v>
      </c>
      <c r="S22" s="49">
        <f>L22/L18</f>
        <v>1.1169610129956682</v>
      </c>
      <c r="T22" s="49">
        <f>M22/L18</f>
        <v>1.2172609130289904</v>
      </c>
      <c r="U22" s="49">
        <f>N22/L18</f>
        <v>1.2772409196934356</v>
      </c>
      <c r="V22" s="49">
        <f>O22/L18</f>
        <v>1.5711429523492169</v>
      </c>
      <c r="W22" s="49"/>
      <c r="X22" s="57"/>
    </row>
    <row r="23" spans="2:24" x14ac:dyDescent="0.25">
      <c r="B23" s="44">
        <v>6</v>
      </c>
      <c r="C23" s="52">
        <f>C18*S23</f>
        <v>0</v>
      </c>
      <c r="D23" s="52">
        <f>C18*T23</f>
        <v>0</v>
      </c>
      <c r="E23" s="52">
        <f>C18*U23</f>
        <v>0</v>
      </c>
      <c r="F23" s="52">
        <f>C18*V23</f>
        <v>0</v>
      </c>
      <c r="G23" s="44"/>
      <c r="H23" s="31"/>
      <c r="K23">
        <v>6</v>
      </c>
      <c r="L23" s="55">
        <v>3467</v>
      </c>
      <c r="M23" s="55">
        <v>3836</v>
      </c>
      <c r="N23" s="55">
        <v>4068</v>
      </c>
      <c r="O23" s="55">
        <v>4980</v>
      </c>
      <c r="R23" s="41">
        <v>6</v>
      </c>
      <c r="S23" s="49">
        <f>L23/L18</f>
        <v>1.1552815728090637</v>
      </c>
      <c r="T23" s="49">
        <f>M23/L18</f>
        <v>1.2782405864711763</v>
      </c>
      <c r="U23" s="49">
        <f>N23/L18</f>
        <v>1.3555481506164613</v>
      </c>
      <c r="V23" s="49">
        <f>O23/L18</f>
        <v>1.6594468510496501</v>
      </c>
      <c r="W23" s="49"/>
      <c r="X23" s="57"/>
    </row>
    <row r="24" spans="2:24" x14ac:dyDescent="0.25">
      <c r="B24" s="44">
        <v>7</v>
      </c>
      <c r="C24" s="52">
        <f>C18*S24</f>
        <v>0</v>
      </c>
      <c r="D24" s="52">
        <f>C18*T24</f>
        <v>0</v>
      </c>
      <c r="E24" s="52">
        <f>C18*U24</f>
        <v>0</v>
      </c>
      <c r="F24" s="52">
        <f>C18*V24</f>
        <v>0</v>
      </c>
      <c r="G24" s="44"/>
      <c r="H24" s="31"/>
      <c r="K24">
        <v>7</v>
      </c>
      <c r="L24" s="55">
        <v>3602</v>
      </c>
      <c r="M24" s="55">
        <v>4037</v>
      </c>
      <c r="N24" s="55">
        <v>4329</v>
      </c>
      <c r="O24" s="55">
        <v>5244</v>
      </c>
      <c r="R24" s="41">
        <v>7</v>
      </c>
      <c r="S24" s="49">
        <f>L24/L18</f>
        <v>1.2002665778073975</v>
      </c>
      <c r="T24" s="49">
        <f>M24/L18</f>
        <v>1.3452182605798066</v>
      </c>
      <c r="U24" s="49">
        <f>N24/L18</f>
        <v>1.4425191602799068</v>
      </c>
      <c r="V24" s="49">
        <f>O24/L18</f>
        <v>1.7474175274908363</v>
      </c>
      <c r="W24" s="49"/>
      <c r="X24" s="57"/>
    </row>
    <row r="25" spans="2:24" x14ac:dyDescent="0.25">
      <c r="B25" s="44">
        <v>8</v>
      </c>
      <c r="C25" s="52">
        <f>C18*S25</f>
        <v>0</v>
      </c>
      <c r="D25" s="52">
        <f>C18*T25</f>
        <v>0</v>
      </c>
      <c r="E25" s="52">
        <f>C18*U25</f>
        <v>0</v>
      </c>
      <c r="F25" s="52">
        <f>C18*V25</f>
        <v>0</v>
      </c>
      <c r="G25" s="44"/>
      <c r="H25" s="31"/>
      <c r="K25">
        <v>8</v>
      </c>
      <c r="L25" s="55">
        <v>3755</v>
      </c>
      <c r="M25" s="55">
        <v>4257</v>
      </c>
      <c r="N25" s="55">
        <v>4621</v>
      </c>
      <c r="O25" s="55">
        <v>5509</v>
      </c>
      <c r="R25" s="41">
        <v>8</v>
      </c>
      <c r="S25" s="49">
        <f>L25/L18</f>
        <v>1.251249583472176</v>
      </c>
      <c r="T25" s="49">
        <f>M25/L18</f>
        <v>1.4185271576141287</v>
      </c>
      <c r="U25" s="49">
        <f>N25/L18</f>
        <v>1.5398200599800067</v>
      </c>
      <c r="V25" s="49">
        <f>O25/L18</f>
        <v>1.8357214261912695</v>
      </c>
      <c r="W25" s="49"/>
      <c r="X25" s="57"/>
    </row>
    <row r="26" spans="2:24" x14ac:dyDescent="0.25">
      <c r="B26" s="44">
        <v>9</v>
      </c>
      <c r="C26" s="52">
        <f>C18*S26</f>
        <v>0</v>
      </c>
      <c r="D26" s="52">
        <f>C18*T26</f>
        <v>0</v>
      </c>
      <c r="E26" s="52">
        <f>C18*U26</f>
        <v>0</v>
      </c>
      <c r="F26" s="52">
        <f>C18*V26</f>
        <v>0</v>
      </c>
      <c r="G26" s="44"/>
      <c r="H26" s="31"/>
      <c r="K26">
        <v>9</v>
      </c>
      <c r="L26" s="55">
        <v>3929</v>
      </c>
      <c r="M26" s="55">
        <v>4497</v>
      </c>
      <c r="N26" s="55">
        <v>4938</v>
      </c>
      <c r="O26" s="55">
        <v>5774</v>
      </c>
      <c r="R26" s="41">
        <v>9</v>
      </c>
      <c r="S26" s="49">
        <f>L26/L18</f>
        <v>1.3092302565811396</v>
      </c>
      <c r="T26" s="49">
        <f>M26/L18</f>
        <v>1.4985004998333888</v>
      </c>
      <c r="U26" s="49">
        <f>N26/L18</f>
        <v>1.6454515161612795</v>
      </c>
      <c r="V26" s="49">
        <f>O26/L18</f>
        <v>1.9240253248917027</v>
      </c>
      <c r="W26" s="49"/>
      <c r="X26" s="57"/>
    </row>
    <row r="27" spans="2:24" x14ac:dyDescent="0.25">
      <c r="B27" s="44">
        <v>10</v>
      </c>
      <c r="C27" s="52">
        <f>C18*S27</f>
        <v>0</v>
      </c>
      <c r="D27" s="52">
        <f>C18*T27</f>
        <v>0</v>
      </c>
      <c r="E27" s="52">
        <f>C18*U27</f>
        <v>0</v>
      </c>
      <c r="F27" s="52">
        <f>C18*V27</f>
        <v>0</v>
      </c>
      <c r="G27" s="44"/>
      <c r="H27" s="31"/>
      <c r="K27">
        <v>10</v>
      </c>
      <c r="L27" s="55">
        <v>4122</v>
      </c>
      <c r="M27" s="55">
        <v>4755</v>
      </c>
      <c r="N27" s="55">
        <v>5284</v>
      </c>
      <c r="O27" s="55">
        <v>6037</v>
      </c>
      <c r="R27" s="41">
        <v>10</v>
      </c>
      <c r="S27" s="49">
        <f>L27/L18</f>
        <v>1.3735421526157947</v>
      </c>
      <c r="T27" s="49">
        <f>M27/L18</f>
        <v>1.5844718427190936</v>
      </c>
      <c r="U27" s="49">
        <f>N27/L18</f>
        <v>1.7607464178607131</v>
      </c>
      <c r="V27" s="49">
        <f>O27/L18</f>
        <v>2.0116627790736423</v>
      </c>
      <c r="W27" s="49"/>
      <c r="X27" s="57"/>
    </row>
    <row r="28" spans="2:24" x14ac:dyDescent="0.25">
      <c r="B28" s="44">
        <v>11</v>
      </c>
      <c r="C28" s="52">
        <f>C18*S28</f>
        <v>0</v>
      </c>
      <c r="D28" s="52">
        <f>C18*T28</f>
        <v>0</v>
      </c>
      <c r="E28" s="52">
        <f>C18*U28</f>
        <v>0</v>
      </c>
      <c r="F28" s="52">
        <f>C18*V28</f>
        <v>0</v>
      </c>
      <c r="G28" s="44"/>
      <c r="H28" s="31"/>
      <c r="K28">
        <v>11</v>
      </c>
      <c r="L28" s="55">
        <v>4336</v>
      </c>
      <c r="M28" s="55">
        <v>5032</v>
      </c>
      <c r="N28" s="55">
        <v>5657</v>
      </c>
      <c r="O28" s="55">
        <v>6301</v>
      </c>
      <c r="R28" s="41">
        <v>11</v>
      </c>
      <c r="S28" s="49">
        <f>L28/L18</f>
        <v>1.444851716094635</v>
      </c>
      <c r="T28" s="49">
        <f>M28/L18</f>
        <v>1.6767744085304899</v>
      </c>
      <c r="U28" s="49">
        <f>N28/L18</f>
        <v>1.8850383205598134</v>
      </c>
      <c r="V28" s="49">
        <f>O28/L18</f>
        <v>2.0996334555148284</v>
      </c>
      <c r="W28" s="49"/>
      <c r="X28" s="57"/>
    </row>
    <row r="29" spans="2:24" x14ac:dyDescent="0.25">
      <c r="B29" s="44">
        <v>12</v>
      </c>
      <c r="C29" s="52">
        <f>C18*S29</f>
        <v>0</v>
      </c>
      <c r="D29" s="52">
        <f>C18*T29</f>
        <v>0</v>
      </c>
      <c r="E29" s="52">
        <f>C18*U29</f>
        <v>0</v>
      </c>
      <c r="F29" s="52">
        <f>C18*V29</f>
        <v>0</v>
      </c>
      <c r="G29" s="44"/>
      <c r="H29" s="31"/>
      <c r="K29">
        <v>12</v>
      </c>
      <c r="L29" s="55">
        <v>4573</v>
      </c>
      <c r="M29" s="55">
        <v>5329</v>
      </c>
      <c r="N29" s="55">
        <v>6059</v>
      </c>
      <c r="O29" s="55">
        <v>6568</v>
      </c>
      <c r="R29" s="41">
        <v>12</v>
      </c>
      <c r="S29" s="49">
        <f>L29/L18</f>
        <v>1.5238253915361546</v>
      </c>
      <c r="T29" s="49">
        <f>M29/L18</f>
        <v>1.7757414195268244</v>
      </c>
      <c r="U29" s="49">
        <f>N29/L18</f>
        <v>2.0189936687770742</v>
      </c>
      <c r="V29" s="49">
        <f>O29/L18</f>
        <v>2.1886037987337552</v>
      </c>
      <c r="W29" s="49"/>
      <c r="X29" s="57"/>
    </row>
    <row r="30" spans="2:24" x14ac:dyDescent="0.25">
      <c r="S30" s="57"/>
      <c r="T30" s="57"/>
      <c r="U30" s="57"/>
      <c r="V30" s="57"/>
      <c r="W30" s="57"/>
      <c r="X30" s="57"/>
    </row>
    <row r="31" spans="2:24" ht="30" x14ac:dyDescent="0.25">
      <c r="C31" s="63" t="s">
        <v>72</v>
      </c>
      <c r="D31" s="69" t="s">
        <v>73</v>
      </c>
      <c r="E31" s="90" t="s">
        <v>79</v>
      </c>
      <c r="F31" s="87"/>
      <c r="G31" s="87"/>
      <c r="H31" s="87"/>
    </row>
    <row r="32" spans="2:24" x14ac:dyDescent="0.25">
      <c r="B32" s="58" t="s">
        <v>45</v>
      </c>
      <c r="C32" s="64">
        <v>0</v>
      </c>
      <c r="D32" s="66">
        <v>63</v>
      </c>
      <c r="E32" s="87">
        <v>1</v>
      </c>
      <c r="F32" s="87"/>
      <c r="G32" s="87"/>
      <c r="H32" s="87"/>
    </row>
    <row r="33" spans="2:7" x14ac:dyDescent="0.25">
      <c r="B33" s="39"/>
    </row>
    <row r="34" spans="2:7" x14ac:dyDescent="0.25">
      <c r="E34" t="s">
        <v>46</v>
      </c>
      <c r="F34" s="59">
        <f>C32*D32*E32</f>
        <v>0</v>
      </c>
    </row>
    <row r="37" spans="2:7" x14ac:dyDescent="0.25">
      <c r="B37" s="87" t="s">
        <v>63</v>
      </c>
      <c r="C37" s="87"/>
      <c r="D37" s="60">
        <f>C18+F34</f>
        <v>0</v>
      </c>
      <c r="G37" s="70"/>
    </row>
  </sheetData>
  <sheetProtection algorithmName="SHA-512" hashValue="M5AgcoYn62wJHjYoeNtu2QIH0S96lT8/VAv5lkgpIpHu15m4t6X/UoymfHcTyRsTRmHLvZY6LONvc6W3v8eSdA==" saltValue="DYaPJsr4oXopEJuAzi00EQ==" spinCount="100000" sheet="1" objects="1" scenarios="1"/>
  <mergeCells count="4">
    <mergeCell ref="B37:C37"/>
    <mergeCell ref="C12:D12"/>
    <mergeCell ref="E31:H31"/>
    <mergeCell ref="E32:H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8F1D8D-B5FE-4576-A420-AB9E0007E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Aimy van Lin | InkoopMeesters</cp:lastModifiedBy>
  <dcterms:created xsi:type="dcterms:W3CDTF">2018-10-11T11:47:56Z</dcterms:created>
  <dcterms:modified xsi:type="dcterms:W3CDTF">2023-10-13T10:33:50Z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