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koop en Juridische Zaken\Inkoop\Inkoop; aanbestedingen 2023\Beheer en exploitatie maatschappelijk vastgoed\02 Bijlagen\"/>
    </mc:Choice>
  </mc:AlternateContent>
  <xr:revisionPtr revIDLastSave="0" documentId="8_{D437BCF0-8FD3-4393-BC36-9535274FC4F3}" xr6:coauthVersionLast="47" xr6:coauthVersionMax="47" xr10:uidLastSave="{00000000-0000-0000-0000-000000000000}"/>
  <bookViews>
    <workbookView xWindow="-120" yWindow="-120" windowWidth="20730" windowHeight="11160" xr2:uid="{A69828F2-61D4-4A94-A04D-6F407B2654DE}"/>
  </bookViews>
  <sheets>
    <sheet name="Bezetting 2023" sheetId="10" r:id="rId1"/>
    <sheet name="Per maand" sheetId="4" r:id="rId2"/>
    <sheet name="Zwanenburg" sheetId="3" r:id="rId3"/>
    <sheet name="De Schuit" sheetId="5" r:id="rId4"/>
    <sheet name="Cleijn Duin" sheetId="11" r:id="rId5"/>
    <sheet name="PMT" sheetId="6" r:id="rId6"/>
    <sheet name="Huize Callao" sheetId="12" r:id="rId7"/>
    <sheet name="Coligny (Stappers)" sheetId="7" r:id="rId8"/>
    <sheet name="Coligny (7)" sheetId="8" r:id="rId9"/>
    <sheet name="Coligny (7a)" sheetId="9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0" l="1"/>
  <c r="D9" i="10"/>
  <c r="D8" i="10"/>
  <c r="D7" i="10"/>
  <c r="D6" i="10"/>
  <c r="D5" i="10"/>
  <c r="E9" i="8"/>
  <c r="E7" i="7"/>
  <c r="E5" i="12"/>
  <c r="D5" i="12"/>
  <c r="E4" i="12"/>
  <c r="E6" i="12" s="1"/>
  <c r="C4" i="12"/>
  <c r="D9" i="4"/>
  <c r="C9" i="4"/>
  <c r="B9" i="4"/>
  <c r="E5" i="8"/>
  <c r="E4" i="11"/>
  <c r="C4" i="11"/>
  <c r="C5" i="11" s="1"/>
  <c r="D4" i="10"/>
  <c r="D3" i="10"/>
  <c r="C8" i="4"/>
  <c r="B8" i="4"/>
  <c r="E5" i="9"/>
  <c r="C5" i="9"/>
  <c r="D5" i="9" s="1"/>
  <c r="E4" i="9"/>
  <c r="C4" i="9"/>
  <c r="C7" i="4"/>
  <c r="B7" i="4"/>
  <c r="E8" i="8"/>
  <c r="C8" i="8"/>
  <c r="D8" i="8" s="1"/>
  <c r="E7" i="8"/>
  <c r="C7" i="8"/>
  <c r="D7" i="8" s="1"/>
  <c r="E6" i="8"/>
  <c r="C6" i="8"/>
  <c r="D6" i="8" s="1"/>
  <c r="C5" i="8"/>
  <c r="D5" i="8" s="1"/>
  <c r="E4" i="8"/>
  <c r="C4" i="8"/>
  <c r="D6" i="4"/>
  <c r="C6" i="4"/>
  <c r="B6" i="4"/>
  <c r="E6" i="7"/>
  <c r="C6" i="7"/>
  <c r="D6" i="7" s="1"/>
  <c r="E5" i="7"/>
  <c r="C5" i="7"/>
  <c r="D5" i="7" s="1"/>
  <c r="E4" i="7"/>
  <c r="C4" i="7"/>
  <c r="C5" i="4"/>
  <c r="B5" i="4"/>
  <c r="E11" i="6"/>
  <c r="C11" i="6"/>
  <c r="D11" i="6" s="1"/>
  <c r="E10" i="6"/>
  <c r="C10" i="6"/>
  <c r="D10" i="6" s="1"/>
  <c r="E9" i="6"/>
  <c r="C9" i="6"/>
  <c r="D9" i="6" s="1"/>
  <c r="E8" i="6"/>
  <c r="C8" i="6"/>
  <c r="D8" i="6" s="1"/>
  <c r="E7" i="6"/>
  <c r="C7" i="6"/>
  <c r="D7" i="6" s="1"/>
  <c r="E6" i="6"/>
  <c r="C6" i="6"/>
  <c r="D6" i="6" s="1"/>
  <c r="E5" i="6"/>
  <c r="C5" i="6"/>
  <c r="D5" i="6" s="1"/>
  <c r="E4" i="6"/>
  <c r="E12" i="6" s="1"/>
  <c r="C4" i="6"/>
  <c r="D4" i="4"/>
  <c r="C4" i="4"/>
  <c r="B4" i="4"/>
  <c r="E7" i="5"/>
  <c r="C7" i="5"/>
  <c r="D7" i="5" s="1"/>
  <c r="E6" i="5"/>
  <c r="C6" i="5"/>
  <c r="D6" i="5" s="1"/>
  <c r="E5" i="5"/>
  <c r="C5" i="5"/>
  <c r="D5" i="5" s="1"/>
  <c r="E4" i="5"/>
  <c r="E8" i="5" s="1"/>
  <c r="C4" i="5"/>
  <c r="C3" i="4"/>
  <c r="B3" i="4"/>
  <c r="E14" i="3"/>
  <c r="C14" i="3"/>
  <c r="D14" i="3" s="1"/>
  <c r="E13" i="3"/>
  <c r="C13" i="3"/>
  <c r="D13" i="3" s="1"/>
  <c r="E12" i="3"/>
  <c r="C12" i="3"/>
  <c r="D12" i="3" s="1"/>
  <c r="E11" i="3"/>
  <c r="C11" i="3"/>
  <c r="D11" i="3" s="1"/>
  <c r="E10" i="3"/>
  <c r="C10" i="3"/>
  <c r="D10" i="3" s="1"/>
  <c r="E9" i="3"/>
  <c r="C9" i="3"/>
  <c r="D9" i="3" s="1"/>
  <c r="E8" i="3"/>
  <c r="C8" i="3"/>
  <c r="D8" i="3" s="1"/>
  <c r="E7" i="3"/>
  <c r="C7" i="3"/>
  <c r="D7" i="3" s="1"/>
  <c r="E6" i="3"/>
  <c r="C6" i="3"/>
  <c r="D6" i="3" s="1"/>
  <c r="E5" i="3"/>
  <c r="C5" i="3"/>
  <c r="D5" i="3" s="1"/>
  <c r="E4" i="3"/>
  <c r="E15" i="3" s="1"/>
  <c r="C4" i="3"/>
  <c r="D10" i="4" l="1"/>
  <c r="D30" i="4"/>
  <c r="D20" i="4"/>
  <c r="C6" i="12"/>
  <c r="D4" i="12"/>
  <c r="D6" i="12" s="1"/>
  <c r="D7" i="4"/>
  <c r="E5" i="11"/>
  <c r="D4" i="11"/>
  <c r="D5" i="11" s="1"/>
  <c r="E6" i="9"/>
  <c r="D8" i="4" s="1"/>
  <c r="C6" i="9"/>
  <c r="D4" i="9"/>
  <c r="D6" i="9" s="1"/>
  <c r="C9" i="8"/>
  <c r="D4" i="8"/>
  <c r="D9" i="8" s="1"/>
  <c r="C7" i="7"/>
  <c r="D4" i="7"/>
  <c r="D7" i="7" s="1"/>
  <c r="C12" i="6"/>
  <c r="D4" i="6"/>
  <c r="D12" i="6" s="1"/>
  <c r="C8" i="5"/>
  <c r="D4" i="5"/>
  <c r="D8" i="5" s="1"/>
  <c r="C15" i="3"/>
  <c r="D4" i="3"/>
  <c r="D15" i="3" s="1"/>
</calcChain>
</file>

<file path=xl/sharedStrings.xml><?xml version="1.0" encoding="utf-8"?>
<sst xmlns="http://schemas.openxmlformats.org/spreadsheetml/2006/main" count="455" uniqueCount="80">
  <si>
    <t>Q2 2023</t>
  </si>
  <si>
    <t>Locatie</t>
  </si>
  <si>
    <t># Beschikbare dagdelen
(100%)</t>
  </si>
  <si>
    <t>Doelstelling bezetting
# dagdelen
(40%)</t>
  </si>
  <si>
    <t>Gemiddelde bezetting
# dagdelen</t>
  </si>
  <si>
    <t>% bezetting
(werkelijk)</t>
  </si>
  <si>
    <t>Zwanenburg</t>
  </si>
  <si>
    <t>De Schuit</t>
  </si>
  <si>
    <t>PMT</t>
  </si>
  <si>
    <t>Coligny (Stappers)</t>
  </si>
  <si>
    <t>Coligny (7)</t>
  </si>
  <si>
    <t>Coligny (7a)</t>
  </si>
  <si>
    <t>Cleijn Duin</t>
  </si>
  <si>
    <t>Huize Callao</t>
  </si>
  <si>
    <t>April</t>
  </si>
  <si>
    <t>Mei</t>
  </si>
  <si>
    <t>Juni</t>
  </si>
  <si>
    <t xml:space="preserve"> </t>
  </si>
  <si>
    <r>
      <t xml:space="preserve">Weekdagen
</t>
    </r>
    <r>
      <rPr>
        <sz val="8"/>
        <color rgb="FF000000"/>
        <rFont val="Calibri"/>
        <family val="2"/>
      </rPr>
      <t>(incl. scope DVO)</t>
    </r>
  </si>
  <si>
    <r>
      <t xml:space="preserve">Weekend
</t>
    </r>
    <r>
      <rPr>
        <sz val="8"/>
        <color rgb="FF000000"/>
        <rFont val="Calibri"/>
        <family val="2"/>
      </rPr>
      <t>(buiten scope bezetting)</t>
    </r>
  </si>
  <si>
    <t># Beschikbare dagdelen</t>
  </si>
  <si>
    <t xml:space="preserve">Doelstelling
</t>
  </si>
  <si>
    <t xml:space="preserve">Bezetting  </t>
  </si>
  <si>
    <t>Maandag</t>
  </si>
  <si>
    <t>Dinsdag</t>
  </si>
  <si>
    <t>Woensdag</t>
  </si>
  <si>
    <t>Donderdag</t>
  </si>
  <si>
    <t>Vrijdag</t>
  </si>
  <si>
    <t>Zaterdag</t>
  </si>
  <si>
    <t xml:space="preserve">Ruimtes </t>
  </si>
  <si>
    <t>(o.b.v. 4 weken: 
20 werkdagen x 3 dagdelen)</t>
  </si>
  <si>
    <t>(40% vd max. bezetting)</t>
  </si>
  <si>
    <t>Werkelijk # dagdelen</t>
  </si>
  <si>
    <t>Ochtend</t>
  </si>
  <si>
    <t>Middag</t>
  </si>
  <si>
    <t>Avond</t>
  </si>
  <si>
    <t>Zwanenburg Biljartruimte</t>
  </si>
  <si>
    <t>Zwanenburg Buffet</t>
  </si>
  <si>
    <t>Zwanenburg Grote zaal exclusief subzalen</t>
  </si>
  <si>
    <t>Zwanenburg Huiskamer</t>
  </si>
  <si>
    <t>Zwanenburg Kantoor</t>
  </si>
  <si>
    <t>Zwanenburg Kantoor AOBK</t>
  </si>
  <si>
    <t>Zwanenburg Keuken</t>
  </si>
  <si>
    <t>Zwanenburg Provisiekast (25)</t>
  </si>
  <si>
    <t>Zwanenburg Spreekkamer</t>
  </si>
  <si>
    <t>Zwanenburg Sub Grotezaal Links</t>
  </si>
  <si>
    <t>Zwanenburg Sub Grotezaal Rechts</t>
  </si>
  <si>
    <t>Totaal</t>
  </si>
  <si>
    <t>Huurders</t>
  </si>
  <si>
    <t>Type</t>
  </si>
  <si>
    <t>Permanent &amp; stuctureel</t>
  </si>
  <si>
    <t>Structureel</t>
  </si>
  <si>
    <t>Incidenteel</t>
  </si>
  <si>
    <t>De Schuit Grote zaal</t>
  </si>
  <si>
    <t>De Schuit Tienerruimte</t>
  </si>
  <si>
    <t>De Schuit Keuken</t>
  </si>
  <si>
    <t>De Schuit ruimtes boven nater te inventariseren</t>
  </si>
  <si>
    <t>Totalen</t>
  </si>
  <si>
    <t xml:space="preserve">Cleijn Duin Grote zaal </t>
  </si>
  <si>
    <t>PMT Activiteitenruimte (BG)</t>
  </si>
  <si>
    <t>PMT Kantoor 1 (1e)</t>
  </si>
  <si>
    <t>PMT Magazijn (BG)</t>
  </si>
  <si>
    <t>PMT Overleg/spreekkamer (BG)</t>
  </si>
  <si>
    <t>PMT Spreekkamer 1 (1e)</t>
  </si>
  <si>
    <t>PMT Spreekkamer 2 (1e)</t>
  </si>
  <si>
    <t>PMT Vergader/cursusruimte (BG)</t>
  </si>
  <si>
    <t>PMT Wijkatelier (BG)</t>
  </si>
  <si>
    <t>Kerkzaal</t>
  </si>
  <si>
    <t>Kocon</t>
  </si>
  <si>
    <t>Coligny 61 (Stappers) Grote zaal beneden</t>
  </si>
  <si>
    <t>Coligny 61 (Stappers) Kantoortje boven</t>
  </si>
  <si>
    <t>Coligny 61 (Stappers) Kleine ruimte boven</t>
  </si>
  <si>
    <t>Coligny 7 Grote Zaal</t>
  </si>
  <si>
    <t>Coligny 7 Kleine Zaal</t>
  </si>
  <si>
    <t>Coligny 7 Vergaderruimte</t>
  </si>
  <si>
    <t>Coligny 7 Keuken</t>
  </si>
  <si>
    <t>Coligny 7 Kantoor</t>
  </si>
  <si>
    <t>Stuctureel</t>
  </si>
  <si>
    <t>Coligny 7A Grote Zaal</t>
  </si>
  <si>
    <t>Coligny 7A Kleine Zaal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</si>
</sst>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sz val="26"/>
      <color rgb="FF000000"/>
      <name val="Calibri"/>
      <family val="2"/>
    </font>
    <font>
      <i/>
      <sz val="11"/>
      <color rgb="FF000000"/>
      <name val="Calibri"/>
      <family val="2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1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4" fillId="2" borderId="0" xfId="0" applyFont="1" applyFill="1"/>
    <xf numFmtId="0" fontId="4" fillId="0" borderId="0" xfId="0" applyFont="1" applyAlignment="1">
      <alignment horizontal="left"/>
    </xf>
    <xf numFmtId="9" fontId="0" fillId="0" borderId="0" xfId="1" applyFont="1"/>
    <xf numFmtId="9" fontId="0" fillId="0" borderId="0" xfId="1" applyFont="1" applyAlignment="1">
      <alignment wrapText="1"/>
    </xf>
    <xf numFmtId="0" fontId="8" fillId="0" borderId="0" xfId="0" applyFont="1"/>
    <xf numFmtId="0" fontId="9" fillId="3" borderId="0" xfId="0" applyFont="1" applyFill="1"/>
    <xf numFmtId="0" fontId="9" fillId="3" borderId="0" xfId="0" applyFont="1" applyFill="1" applyAlignment="1">
      <alignment wrapText="1"/>
    </xf>
    <xf numFmtId="9" fontId="9" fillId="3" borderId="0" xfId="1" applyFont="1" applyFill="1" applyAlignment="1">
      <alignment wrapText="1"/>
    </xf>
    <xf numFmtId="0" fontId="0" fillId="0" borderId="7" xfId="0" applyBorder="1"/>
    <xf numFmtId="9" fontId="0" fillId="0" borderId="0" xfId="0" applyNumberFormat="1"/>
    <xf numFmtId="9" fontId="0" fillId="0" borderId="7" xfId="0" applyNumberFormat="1" applyBorder="1"/>
    <xf numFmtId="1" fontId="0" fillId="0" borderId="8" xfId="0" applyNumberFormat="1" applyBorder="1"/>
    <xf numFmtId="0" fontId="0" fillId="0" borderId="8" xfId="0" applyBorder="1"/>
    <xf numFmtId="0" fontId="0" fillId="4" borderId="0" xfId="0" applyFill="1"/>
    <xf numFmtId="0" fontId="0" fillId="0" borderId="9" xfId="0" applyBorder="1"/>
    <xf numFmtId="9" fontId="0" fillId="0" borderId="9" xfId="0" applyNumberFormat="1" applyBorder="1"/>
    <xf numFmtId="9" fontId="0" fillId="0" borderId="0" xfId="1" applyFont="1" applyFill="1"/>
    <xf numFmtId="0" fontId="7" fillId="0" borderId="0" xfId="0" applyFont="1"/>
    <xf numFmtId="9" fontId="0" fillId="0" borderId="7" xfId="1" applyFont="1" applyBorder="1"/>
    <xf numFmtId="0" fontId="0" fillId="0" borderId="10" xfId="0" applyBorder="1"/>
    <xf numFmtId="9" fontId="0" fillId="0" borderId="9" xfId="1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Procent" xfId="1" builtinId="5"/>
    <cellStyle name="Standaard" xfId="0" builtinId="0"/>
  </cellStyles>
  <dxfs count="3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13" formatCode="0%"/>
      <fill>
        <patternFill patternType="none">
          <fgColor indexed="64"/>
          <bgColor rgb="FFFF0000"/>
        </patternFill>
      </fill>
    </dxf>
    <dxf>
      <numFmt numFmtId="0" formatCode="General"/>
      <fill>
        <patternFill patternType="none"/>
      </fill>
    </dxf>
    <dxf>
      <numFmt numFmtId="0" formatCode="General"/>
      <fill>
        <patternFill patternType="none"/>
      </fill>
    </dxf>
    <dxf>
      <numFmt numFmtId="0" formatCode="General"/>
      <fill>
        <patternFill patternType="none"/>
      </fill>
    </dxf>
    <dxf>
      <fill>
        <patternFill patternType="none"/>
      </fill>
    </dxf>
    <dxf>
      <fill>
        <patternFill patternType="none"/>
      </fill>
    </dxf>
    <dxf>
      <numFmt numFmtId="13" formatCode="0%"/>
      <fill>
        <patternFill patternType="none">
          <fgColor indexed="64"/>
          <bgColor rgb="FFFF0000"/>
        </patternFill>
      </fill>
    </dxf>
    <dxf>
      <numFmt numFmtId="0" formatCode="General"/>
      <fill>
        <patternFill patternType="none"/>
      </fill>
    </dxf>
    <dxf>
      <fill>
        <patternFill patternType="none"/>
      </fill>
    </dxf>
    <dxf>
      <numFmt numFmtId="0" formatCode="General"/>
      <fill>
        <patternFill patternType="none"/>
      </fill>
    </dxf>
    <dxf>
      <fill>
        <patternFill patternType="none"/>
      </fill>
    </dxf>
    <dxf>
      <fill>
        <patternFill patternType="none"/>
      </fill>
    </dxf>
    <dxf>
      <numFmt numFmtId="13" formatCode="0%"/>
      <fill>
        <patternFill patternType="none">
          <fgColor indexed="64"/>
          <bgColor rgb="FFFF0000"/>
        </patternFill>
      </fill>
    </dxf>
    <dxf>
      <fill>
        <patternFill patternType="none"/>
      </fill>
    </dxf>
    <dxf>
      <fill>
        <patternFill patternType="none"/>
      </fill>
    </dxf>
    <dxf>
      <numFmt numFmtId="0" formatCode="General"/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465D66-9EC1-4776-9EBC-102AF0C78CD2}" name="Tabel2" displayName="Tabel2" ref="A22:E30" totalsRowShown="0" dataDxfId="33">
  <autoFilter ref="A22:E30" xr:uid="{7F465D66-9EC1-4776-9EBC-102AF0C78CD2}"/>
  <tableColumns count="5">
    <tableColumn id="1" xr3:uid="{F6AD84D8-76C5-40AB-857D-168022BD7FEE}" name="Locatie" dataDxfId="32"/>
    <tableColumn id="4" xr3:uid="{789FD733-65BD-4F2D-BE88-D8F8F38D5E7F}" name="# Beschikbare dagdelen_x000a_(100%)" dataDxfId="31"/>
    <tableColumn id="2" xr3:uid="{F38401D0-FBF7-496D-881D-D967D66CCED5}" name="Doelstelling bezetting_x000a_# dagdelen_x000a_(40%)" dataDxfId="30"/>
    <tableColumn id="3" xr3:uid="{295F529D-8026-4953-97E6-652C2020B855}" name="Gemiddelde bezetting_x000a_# dagdelen" dataDxfId="29"/>
    <tableColumn id="7" xr3:uid="{3681D874-5648-48E2-9CFF-A779244F7153}" name="% bezetting_x000a_(werkelijk)" dataDxfId="28" dataCellStyle="Proc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683B70B-CCE4-4D70-9925-5DB42AD64CDE}" name="Tabel25" displayName="Tabel25" ref="A12:E20" totalsRowShown="0" dataDxfId="27">
  <autoFilter ref="A12:E20" xr:uid="{F683B70B-CCE4-4D70-9925-5DB42AD64CDE}"/>
  <tableColumns count="5">
    <tableColumn id="1" xr3:uid="{4202B2A9-A9F2-4926-B21F-E68C1AC1F0C1}" name="Locatie" dataDxfId="26"/>
    <tableColumn id="4" xr3:uid="{E56BE0AB-1C56-4E4D-96F0-768F7E92301B}" name="# Beschikbare dagdelen_x000a_(100%)" dataDxfId="25"/>
    <tableColumn id="2" xr3:uid="{DC34C64F-C4A6-49A1-92DC-31BBC0366C97}" name="Doelstelling bezetting_x000a_# dagdelen_x000a_(40%)" dataDxfId="24"/>
    <tableColumn id="3" xr3:uid="{206EB5B2-46DC-4064-A617-F63BDF6B286C}" name="Gemiddelde bezetting_x000a_# dagdelen" dataDxfId="23"/>
    <tableColumn id="7" xr3:uid="{AC9BA032-7BD6-42C3-ABB6-D214A75CC4E1}" name="% bezetting_x000a_(werkelijk)" dataDxfId="22" dataCellStyle="Procen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7BA4D2-3131-40A5-BA0B-B53E810CB414}" name="Tabel252" displayName="Tabel252" ref="A2:E10" totalsRowShown="0" dataDxfId="21">
  <autoFilter ref="A2:E10" xr:uid="{FD7BA4D2-3131-40A5-BA0B-B53E810CB414}"/>
  <tableColumns count="5">
    <tableColumn id="1" xr3:uid="{22A59CDE-D1AC-46BC-BF1B-C60F67009EC7}" name="Locatie" dataDxfId="20"/>
    <tableColumn id="4" xr3:uid="{4D3D4955-54E5-4B00-AE78-0D311564B2B5}" name="# Beschikbare dagdelen_x000a_(100%)" dataDxfId="19">
      <calculatedColumnFormula>Zwanenburg!C15</calculatedColumnFormula>
    </tableColumn>
    <tableColumn id="2" xr3:uid="{8FDE08B4-D3F7-4C58-9015-A2023CBBADF4}" name="Doelstelling bezetting_x000a_# dagdelen_x000a_(40%)" dataDxfId="18">
      <calculatedColumnFormula>Zwanenburg!D15</calculatedColumnFormula>
    </tableColumn>
    <tableColumn id="3" xr3:uid="{1E7E3C27-8181-4F0E-872B-4C35F54D5453}" name="Gemiddelde bezetting_x000a_# dagdelen" dataDxfId="17">
      <calculatedColumnFormula>Zwanenburg!E15</calculatedColumnFormula>
    </tableColumn>
    <tableColumn id="7" xr3:uid="{62D7CCFA-BAD7-4BD3-9E70-155090939929}" name="% bezetting_x000a_(werkelijk)" dataDxfId="16" dataCellStyle="Pro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D1BC-70FA-4415-9991-E10FBE460F52}">
  <dimension ref="A1:F10"/>
  <sheetViews>
    <sheetView tabSelected="1" workbookViewId="0">
      <selection activeCell="E11" sqref="E11"/>
    </sheetView>
  </sheetViews>
  <sheetFormatPr defaultRowHeight="15" x14ac:dyDescent="0.25"/>
  <cols>
    <col min="1" max="1" width="17" bestFit="1" customWidth="1"/>
    <col min="2" max="2" width="17" customWidth="1"/>
    <col min="3" max="3" width="23" customWidth="1"/>
    <col min="4" max="4" width="23" bestFit="1" customWidth="1"/>
    <col min="5" max="5" width="15.140625" style="16" customWidth="1"/>
  </cols>
  <sheetData>
    <row r="1" spans="1:6" ht="23.25" customHeight="1" x14ac:dyDescent="0.35">
      <c r="B1" s="35" t="s">
        <v>0</v>
      </c>
      <c r="C1" s="35"/>
      <c r="D1" s="35"/>
      <c r="E1" s="35"/>
    </row>
    <row r="2" spans="1:6" ht="45" customHeight="1" x14ac:dyDescent="0.25">
      <c r="A2" s="19" t="s">
        <v>1</v>
      </c>
      <c r="B2" s="20" t="s">
        <v>2</v>
      </c>
      <c r="C2" s="20" t="s">
        <v>3</v>
      </c>
      <c r="D2" s="20" t="s">
        <v>4</v>
      </c>
      <c r="E2" s="21" t="s">
        <v>5</v>
      </c>
    </row>
    <row r="3" spans="1:6" x14ac:dyDescent="0.25">
      <c r="A3" s="22" t="s">
        <v>6</v>
      </c>
      <c r="B3" s="22">
        <v>660</v>
      </c>
      <c r="C3" s="22">
        <v>264</v>
      </c>
      <c r="D3" s="25">
        <f>SUM(380+378+384)/3</f>
        <v>380.66666666666669</v>
      </c>
      <c r="E3" s="24">
        <v>0.57999999999999996</v>
      </c>
      <c r="F3" s="23"/>
    </row>
    <row r="4" spans="1:6" x14ac:dyDescent="0.25">
      <c r="A4" s="22" t="s">
        <v>7</v>
      </c>
      <c r="B4" s="22">
        <v>240</v>
      </c>
      <c r="C4" s="22">
        <v>96</v>
      </c>
      <c r="D4" s="26">
        <f>SUM(44+36+40)/3</f>
        <v>40</v>
      </c>
      <c r="E4" s="24">
        <v>0.17</v>
      </c>
    </row>
    <row r="5" spans="1:6" x14ac:dyDescent="0.25">
      <c r="A5" s="22" t="s">
        <v>8</v>
      </c>
      <c r="B5" s="22">
        <v>480</v>
      </c>
      <c r="C5" s="22">
        <v>192</v>
      </c>
      <c r="D5" s="25">
        <f>SUM(212+214+249)/3</f>
        <v>225</v>
      </c>
      <c r="E5" s="24">
        <v>0.47</v>
      </c>
    </row>
    <row r="6" spans="1:6" x14ac:dyDescent="0.25">
      <c r="A6" s="22" t="s">
        <v>9</v>
      </c>
      <c r="B6" s="22">
        <v>120</v>
      </c>
      <c r="C6" s="22">
        <v>48</v>
      </c>
      <c r="D6" s="25">
        <f>SUM(86+90+101)/3</f>
        <v>92.333333333333329</v>
      </c>
      <c r="E6" s="24">
        <v>0.77</v>
      </c>
    </row>
    <row r="7" spans="1:6" x14ac:dyDescent="0.25">
      <c r="A7" s="22" t="s">
        <v>10</v>
      </c>
      <c r="B7" s="22">
        <v>240</v>
      </c>
      <c r="C7" s="22">
        <v>96</v>
      </c>
      <c r="D7" s="25">
        <f>SUM(200+200+200)/3</f>
        <v>200</v>
      </c>
      <c r="E7" s="24">
        <v>0.83</v>
      </c>
    </row>
    <row r="8" spans="1:6" x14ac:dyDescent="0.25">
      <c r="A8" s="28" t="s">
        <v>11</v>
      </c>
      <c r="B8" s="28">
        <v>120</v>
      </c>
      <c r="C8" s="28">
        <v>48</v>
      </c>
      <c r="D8" s="25">
        <f>SUM(120+120+120)/3</f>
        <v>120</v>
      </c>
      <c r="E8" s="29">
        <v>1</v>
      </c>
    </row>
    <row r="9" spans="1:6" x14ac:dyDescent="0.25">
      <c r="A9" s="28" t="s">
        <v>12</v>
      </c>
      <c r="B9" s="28">
        <v>60</v>
      </c>
      <c r="C9" s="33">
        <v>24</v>
      </c>
      <c r="D9" s="25">
        <f>SUM(13.2+13.2+13.2)/3</f>
        <v>13.199999999999998</v>
      </c>
      <c r="E9" s="34">
        <v>0.22</v>
      </c>
    </row>
    <row r="10" spans="1:6" x14ac:dyDescent="0.25">
      <c r="A10" s="22" t="s">
        <v>13</v>
      </c>
      <c r="B10" s="22">
        <v>120</v>
      </c>
      <c r="C10" s="22">
        <v>48</v>
      </c>
      <c r="D10" s="25">
        <f>SUM(72+72+72)/3</f>
        <v>72</v>
      </c>
      <c r="E10" s="32">
        <v>0.6</v>
      </c>
    </row>
  </sheetData>
  <mergeCells count="1">
    <mergeCell ref="B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3E47-0D05-4DCA-95F9-3DC2241B989E}">
  <dimension ref="A1:AD17"/>
  <sheetViews>
    <sheetView workbookViewId="0">
      <selection activeCell="A9" sqref="A9"/>
    </sheetView>
  </sheetViews>
  <sheetFormatPr defaultRowHeight="15" x14ac:dyDescent="0.25"/>
  <cols>
    <col min="1" max="1" width="39" bestFit="1" customWidth="1"/>
    <col min="2" max="2" width="0.85546875" customWidth="1"/>
    <col min="3" max="4" width="24.7109375" style="3" customWidth="1"/>
    <col min="5" max="5" width="17.140625" customWidth="1"/>
    <col min="6" max="6" width="0.5703125" customWidth="1"/>
    <col min="10" max="10" width="0.42578125" customWidth="1"/>
    <col min="14" max="14" width="0.42578125" customWidth="1"/>
    <col min="18" max="18" width="0.42578125" customWidth="1"/>
    <col min="21" max="21" width="9.5703125" customWidth="1"/>
    <col min="22" max="22" width="0.42578125" customWidth="1"/>
    <col min="26" max="26" width="0.42578125" customWidth="1"/>
    <col min="30" max="30" width="0.85546875" customWidth="1"/>
  </cols>
  <sheetData>
    <row r="1" spans="1:30" ht="33.75" x14ac:dyDescent="0.5">
      <c r="A1" s="8" t="s">
        <v>11</v>
      </c>
      <c r="B1" s="7"/>
      <c r="C1" s="40" t="s">
        <v>14</v>
      </c>
      <c r="D1" s="40"/>
      <c r="E1" s="40"/>
      <c r="F1" s="7"/>
      <c r="G1" s="37" t="s">
        <v>18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9"/>
      <c r="Z1" s="7"/>
      <c r="AA1" s="37" t="s">
        <v>19</v>
      </c>
      <c r="AB1" s="38"/>
      <c r="AC1" s="39"/>
      <c r="AD1" s="7"/>
    </row>
    <row r="2" spans="1:30" x14ac:dyDescent="0.25">
      <c r="B2" s="7"/>
      <c r="C2" s="6" t="s">
        <v>20</v>
      </c>
      <c r="D2" s="1" t="s">
        <v>21</v>
      </c>
      <c r="E2" s="1" t="s">
        <v>22</v>
      </c>
      <c r="F2" s="7"/>
      <c r="G2" s="36" t="s">
        <v>23</v>
      </c>
      <c r="H2" s="36"/>
      <c r="I2" s="36"/>
      <c r="J2" s="7"/>
      <c r="K2" s="36" t="s">
        <v>24</v>
      </c>
      <c r="L2" s="36"/>
      <c r="M2" s="36"/>
      <c r="N2" s="7"/>
      <c r="O2" s="36" t="s">
        <v>25</v>
      </c>
      <c r="P2" s="36"/>
      <c r="Q2" s="36"/>
      <c r="R2" s="7"/>
      <c r="S2" s="36" t="s">
        <v>26</v>
      </c>
      <c r="T2" s="36"/>
      <c r="U2" s="36"/>
      <c r="V2" s="7"/>
      <c r="W2" s="36" t="s">
        <v>27</v>
      </c>
      <c r="X2" s="36"/>
      <c r="Y2" s="36"/>
      <c r="Z2" s="7"/>
      <c r="AA2" s="36" t="s">
        <v>28</v>
      </c>
      <c r="AB2" s="36"/>
      <c r="AC2" s="36"/>
      <c r="AD2" s="7"/>
    </row>
    <row r="3" spans="1:30" ht="23.25" x14ac:dyDescent="0.25">
      <c r="A3" s="1" t="s">
        <v>29</v>
      </c>
      <c r="B3" s="7"/>
      <c r="C3" s="4" t="s">
        <v>30</v>
      </c>
      <c r="D3" s="4" t="s">
        <v>31</v>
      </c>
      <c r="E3" s="5" t="s">
        <v>32</v>
      </c>
      <c r="F3" s="7"/>
      <c r="G3" t="s">
        <v>33</v>
      </c>
      <c r="H3" t="s">
        <v>34</v>
      </c>
      <c r="I3" t="s">
        <v>35</v>
      </c>
      <c r="J3" s="7"/>
      <c r="K3" t="s">
        <v>33</v>
      </c>
      <c r="L3" t="s">
        <v>34</v>
      </c>
      <c r="M3" t="s">
        <v>35</v>
      </c>
      <c r="N3" s="7"/>
      <c r="O3" t="s">
        <v>33</v>
      </c>
      <c r="P3" t="s">
        <v>34</v>
      </c>
      <c r="Q3" t="s">
        <v>35</v>
      </c>
      <c r="R3" s="7"/>
      <c r="S3" t="s">
        <v>33</v>
      </c>
      <c r="T3" t="s">
        <v>34</v>
      </c>
      <c r="U3" t="s">
        <v>35</v>
      </c>
      <c r="V3" s="7"/>
      <c r="W3" t="s">
        <v>33</v>
      </c>
      <c r="X3" t="s">
        <v>34</v>
      </c>
      <c r="Y3" t="s">
        <v>35</v>
      </c>
      <c r="Z3" s="7"/>
      <c r="AA3" t="s">
        <v>33</v>
      </c>
      <c r="AB3" t="s">
        <v>34</v>
      </c>
      <c r="AC3" t="s">
        <v>35</v>
      </c>
      <c r="AD3" s="7"/>
    </row>
    <row r="4" spans="1:30" x14ac:dyDescent="0.25">
      <c r="A4" t="s">
        <v>78</v>
      </c>
      <c r="B4" s="7"/>
      <c r="C4" s="3">
        <f>20*3</f>
        <v>60</v>
      </c>
      <c r="D4" s="3">
        <f>C4*0.4</f>
        <v>24</v>
      </c>
      <c r="E4">
        <f>SUM(G4:AC4)*4</f>
        <v>60</v>
      </c>
      <c r="F4" s="7"/>
      <c r="G4">
        <v>1</v>
      </c>
      <c r="H4">
        <v>1</v>
      </c>
      <c r="I4">
        <v>1</v>
      </c>
      <c r="J4" s="7"/>
      <c r="K4">
        <v>1</v>
      </c>
      <c r="L4">
        <v>1</v>
      </c>
      <c r="M4">
        <v>1</v>
      </c>
      <c r="N4" s="7"/>
      <c r="O4">
        <v>1</v>
      </c>
      <c r="P4">
        <v>1</v>
      </c>
      <c r="Q4">
        <v>1</v>
      </c>
      <c r="R4" s="7"/>
      <c r="S4">
        <v>1</v>
      </c>
      <c r="T4">
        <v>1</v>
      </c>
      <c r="U4">
        <v>1</v>
      </c>
      <c r="V4" s="7"/>
      <c r="W4">
        <v>1</v>
      </c>
      <c r="X4">
        <v>1</v>
      </c>
      <c r="Y4">
        <v>1</v>
      </c>
      <c r="Z4" s="7"/>
      <c r="AA4">
        <v>0</v>
      </c>
      <c r="AB4">
        <v>0</v>
      </c>
      <c r="AC4">
        <v>0</v>
      </c>
      <c r="AD4" s="7"/>
    </row>
    <row r="5" spans="1:30" x14ac:dyDescent="0.25">
      <c r="A5" t="s">
        <v>79</v>
      </c>
      <c r="B5" s="7"/>
      <c r="C5" s="3">
        <f t="shared" ref="C5" si="0">20*3</f>
        <v>60</v>
      </c>
      <c r="D5" s="3">
        <f t="shared" ref="D5" si="1">C5*0.4</f>
        <v>24</v>
      </c>
      <c r="E5">
        <f t="shared" ref="E5" si="2">SUM(G5:Y5)*4</f>
        <v>60</v>
      </c>
      <c r="F5" s="7"/>
      <c r="G5">
        <v>1</v>
      </c>
      <c r="H5">
        <v>1</v>
      </c>
      <c r="I5">
        <v>1</v>
      </c>
      <c r="J5" s="7"/>
      <c r="K5">
        <v>1</v>
      </c>
      <c r="L5">
        <v>1</v>
      </c>
      <c r="M5">
        <v>1</v>
      </c>
      <c r="N5" s="7"/>
      <c r="O5">
        <v>1</v>
      </c>
      <c r="P5">
        <v>1</v>
      </c>
      <c r="Q5">
        <v>1</v>
      </c>
      <c r="R5" s="7"/>
      <c r="S5">
        <v>1</v>
      </c>
      <c r="T5">
        <v>1</v>
      </c>
      <c r="U5">
        <v>1</v>
      </c>
      <c r="V5" s="7"/>
      <c r="W5">
        <v>1</v>
      </c>
      <c r="X5">
        <v>1</v>
      </c>
      <c r="Y5">
        <v>1</v>
      </c>
      <c r="Z5" s="7"/>
      <c r="AA5">
        <v>0</v>
      </c>
      <c r="AB5">
        <v>0</v>
      </c>
      <c r="AC5">
        <v>0</v>
      </c>
      <c r="AD5" s="7"/>
    </row>
    <row r="6" spans="1:30" x14ac:dyDescent="0.25">
      <c r="A6" s="10" t="s">
        <v>47</v>
      </c>
      <c r="B6" s="11"/>
      <c r="C6" s="12">
        <f>SUM(C4:C5)</f>
        <v>120</v>
      </c>
      <c r="D6" s="12">
        <f>SUM(D4:D5)</f>
        <v>48</v>
      </c>
      <c r="E6" s="13">
        <f>SUM(E4:E5)</f>
        <v>120</v>
      </c>
    </row>
    <row r="8" spans="1:30" x14ac:dyDescent="0.25">
      <c r="A8" s="1" t="s">
        <v>48</v>
      </c>
      <c r="C8" s="6" t="s">
        <v>49</v>
      </c>
    </row>
    <row r="9" spans="1:30" x14ac:dyDescent="0.25">
      <c r="C9" s="3" t="s">
        <v>77</v>
      </c>
      <c r="S9" t="s">
        <v>17</v>
      </c>
    </row>
    <row r="11" spans="1:30" x14ac:dyDescent="0.25">
      <c r="O11" t="s">
        <v>17</v>
      </c>
    </row>
    <row r="12" spans="1:30" x14ac:dyDescent="0.25">
      <c r="K12" t="s">
        <v>17</v>
      </c>
      <c r="M12" t="s">
        <v>17</v>
      </c>
    </row>
    <row r="17" spans="4:4" x14ac:dyDescent="0.25">
      <c r="D17" s="3" t="s">
        <v>17</v>
      </c>
    </row>
  </sheetData>
  <mergeCells count="9">
    <mergeCell ref="G1:Y1"/>
    <mergeCell ref="AA1:AC1"/>
    <mergeCell ref="AA2:AC2"/>
    <mergeCell ref="C1:E1"/>
    <mergeCell ref="G2:I2"/>
    <mergeCell ref="K2:M2"/>
    <mergeCell ref="O2:Q2"/>
    <mergeCell ref="S2:U2"/>
    <mergeCell ref="W2:Y2"/>
  </mergeCells>
  <conditionalFormatting sqref="E4:E5">
    <cfRule type="cellIs" dxfId="1" priority="1" operator="lessThan">
      <formula>24</formula>
    </cfRule>
    <cfRule type="cellIs" dxfId="0" priority="2" operator="greaterThan">
      <formula>24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2484-9EDC-4278-90F0-935CBFA3C7B5}">
  <dimension ref="A1:E33"/>
  <sheetViews>
    <sheetView topLeftCell="A26" workbookViewId="0">
      <selection activeCell="D10" sqref="D10"/>
    </sheetView>
  </sheetViews>
  <sheetFormatPr defaultRowHeight="15" x14ac:dyDescent="0.25"/>
  <cols>
    <col min="1" max="1" width="17" bestFit="1" customWidth="1"/>
    <col min="2" max="2" width="17" customWidth="1"/>
    <col min="3" max="3" width="23" customWidth="1"/>
    <col min="4" max="4" width="23" bestFit="1" customWidth="1"/>
    <col min="5" max="5" width="15.140625" style="16" customWidth="1"/>
  </cols>
  <sheetData>
    <row r="1" spans="1:5" ht="23.25" x14ac:dyDescent="0.35">
      <c r="B1" s="18">
        <v>1</v>
      </c>
      <c r="C1" s="35" t="s">
        <v>14</v>
      </c>
      <c r="D1" s="35"/>
    </row>
    <row r="2" spans="1:5" ht="45" x14ac:dyDescent="0.25">
      <c r="A2" t="s">
        <v>1</v>
      </c>
      <c r="B2" s="2" t="s">
        <v>2</v>
      </c>
      <c r="C2" s="2" t="s">
        <v>3</v>
      </c>
      <c r="D2" s="2" t="s">
        <v>4</v>
      </c>
      <c r="E2" s="17" t="s">
        <v>5</v>
      </c>
    </row>
    <row r="3" spans="1:5" x14ac:dyDescent="0.25">
      <c r="A3" t="s">
        <v>6</v>
      </c>
      <c r="B3">
        <f>Zwanenburg!C15</f>
        <v>660</v>
      </c>
      <c r="C3">
        <f>Zwanenburg!D15</f>
        <v>264</v>
      </c>
      <c r="D3">
        <v>384</v>
      </c>
      <c r="E3" s="30">
        <v>0.57999999999999996</v>
      </c>
    </row>
    <row r="4" spans="1:5" x14ac:dyDescent="0.25">
      <c r="A4" t="s">
        <v>7</v>
      </c>
      <c r="B4">
        <f>'De Schuit'!C8</f>
        <v>240</v>
      </c>
      <c r="C4">
        <f>'De Schuit'!D8</f>
        <v>96</v>
      </c>
      <c r="D4" s="31">
        <f>'De Schuit'!E8</f>
        <v>40</v>
      </c>
      <c r="E4" s="30">
        <v>0.17</v>
      </c>
    </row>
    <row r="5" spans="1:5" x14ac:dyDescent="0.25">
      <c r="A5" t="s">
        <v>8</v>
      </c>
      <c r="B5">
        <f>PMT!C12</f>
        <v>480</v>
      </c>
      <c r="C5">
        <f>PMT!D12</f>
        <v>192</v>
      </c>
      <c r="D5">
        <v>212</v>
      </c>
      <c r="E5" s="30">
        <v>0.52</v>
      </c>
    </row>
    <row r="6" spans="1:5" x14ac:dyDescent="0.25">
      <c r="A6" t="s">
        <v>9</v>
      </c>
      <c r="B6">
        <f>'Coligny (Stappers)'!C7</f>
        <v>120</v>
      </c>
      <c r="C6">
        <f>'Coligny (Stappers)'!D7</f>
        <v>48</v>
      </c>
      <c r="D6">
        <f>'Coligny (Stappers)'!E7</f>
        <v>101</v>
      </c>
      <c r="E6" s="30">
        <v>0.76</v>
      </c>
    </row>
    <row r="7" spans="1:5" x14ac:dyDescent="0.25">
      <c r="A7" t="s">
        <v>10</v>
      </c>
      <c r="B7">
        <f>'Coligny (7)'!C9</f>
        <v>240</v>
      </c>
      <c r="C7">
        <f>'Coligny (7)'!D9</f>
        <v>96</v>
      </c>
      <c r="D7">
        <f>'Coligny (7)'!E9</f>
        <v>200</v>
      </c>
      <c r="E7" s="30">
        <v>0.67</v>
      </c>
    </row>
    <row r="8" spans="1:5" x14ac:dyDescent="0.25">
      <c r="A8" t="s">
        <v>11</v>
      </c>
      <c r="B8">
        <f>'Coligny (7a)'!C6</f>
        <v>120</v>
      </c>
      <c r="C8">
        <f>'Coligny (7a)'!D6</f>
        <v>48</v>
      </c>
      <c r="D8">
        <f>'Coligny (7a)'!E6</f>
        <v>120</v>
      </c>
      <c r="E8" s="30">
        <v>1</v>
      </c>
    </row>
    <row r="9" spans="1:5" x14ac:dyDescent="0.25">
      <c r="A9" t="s">
        <v>12</v>
      </c>
      <c r="B9">
        <f>'Cleijn Duin'!C5</f>
        <v>60</v>
      </c>
      <c r="C9">
        <f>'Cleijn Duin'!D5</f>
        <v>24</v>
      </c>
      <c r="D9">
        <f>'Cleijn Duin'!E5</f>
        <v>13.2</v>
      </c>
      <c r="E9" s="30">
        <v>0.22</v>
      </c>
    </row>
    <row r="10" spans="1:5" x14ac:dyDescent="0.25">
      <c r="A10" t="s">
        <v>13</v>
      </c>
      <c r="B10">
        <v>120</v>
      </c>
      <c r="C10">
        <v>48</v>
      </c>
      <c r="D10">
        <f>'Huize Callao'!E6</f>
        <v>72</v>
      </c>
      <c r="E10" s="30"/>
    </row>
    <row r="11" spans="1:5" ht="23.25" x14ac:dyDescent="0.35">
      <c r="B11" s="18">
        <v>1</v>
      </c>
      <c r="C11" s="35" t="s">
        <v>15</v>
      </c>
      <c r="D11" s="35"/>
      <c r="E11" s="30"/>
    </row>
    <row r="12" spans="1:5" ht="45" x14ac:dyDescent="0.25">
      <c r="A12" t="s">
        <v>1</v>
      </c>
      <c r="B12" s="2" t="s">
        <v>2</v>
      </c>
      <c r="C12" s="2" t="s">
        <v>3</v>
      </c>
      <c r="D12" s="2" t="s">
        <v>4</v>
      </c>
      <c r="E12" s="17" t="s">
        <v>5</v>
      </c>
    </row>
    <row r="13" spans="1:5" x14ac:dyDescent="0.25">
      <c r="A13" t="s">
        <v>6</v>
      </c>
      <c r="B13">
        <v>660</v>
      </c>
      <c r="C13">
        <v>264</v>
      </c>
      <c r="D13">
        <v>378</v>
      </c>
      <c r="E13" s="30">
        <v>0.57272727272727275</v>
      </c>
    </row>
    <row r="14" spans="1:5" x14ac:dyDescent="0.25">
      <c r="A14" t="s">
        <v>7</v>
      </c>
      <c r="B14">
        <v>240</v>
      </c>
      <c r="C14">
        <v>96</v>
      </c>
      <c r="D14" s="31">
        <v>36</v>
      </c>
      <c r="E14" s="30">
        <v>0.15</v>
      </c>
    </row>
    <row r="15" spans="1:5" x14ac:dyDescent="0.25">
      <c r="A15" t="s">
        <v>8</v>
      </c>
      <c r="B15">
        <v>480</v>
      </c>
      <c r="C15">
        <v>192</v>
      </c>
      <c r="D15">
        <v>214</v>
      </c>
      <c r="E15" s="30">
        <v>0.44166666666666665</v>
      </c>
    </row>
    <row r="16" spans="1:5" x14ac:dyDescent="0.25">
      <c r="A16" t="s">
        <v>9</v>
      </c>
      <c r="B16">
        <v>120</v>
      </c>
      <c r="C16">
        <v>48</v>
      </c>
      <c r="D16">
        <v>90</v>
      </c>
      <c r="E16" s="30">
        <v>0.75</v>
      </c>
    </row>
    <row r="17" spans="1:5" x14ac:dyDescent="0.25">
      <c r="A17" t="s">
        <v>10</v>
      </c>
      <c r="B17">
        <v>240</v>
      </c>
      <c r="C17">
        <v>96</v>
      </c>
      <c r="D17">
        <v>200</v>
      </c>
      <c r="E17" s="30">
        <v>0.33</v>
      </c>
    </row>
    <row r="18" spans="1:5" x14ac:dyDescent="0.25">
      <c r="A18" t="s">
        <v>11</v>
      </c>
      <c r="B18">
        <v>120</v>
      </c>
      <c r="C18">
        <v>48</v>
      </c>
      <c r="D18">
        <v>120</v>
      </c>
      <c r="E18" s="30">
        <v>1</v>
      </c>
    </row>
    <row r="19" spans="1:5" x14ac:dyDescent="0.25">
      <c r="A19" t="s">
        <v>12</v>
      </c>
      <c r="B19">
        <v>60</v>
      </c>
      <c r="C19">
        <v>24</v>
      </c>
      <c r="D19">
        <v>13.2</v>
      </c>
      <c r="E19" s="30">
        <v>0.22</v>
      </c>
    </row>
    <row r="20" spans="1:5" x14ac:dyDescent="0.25">
      <c r="A20" t="s">
        <v>13</v>
      </c>
      <c r="B20">
        <v>60</v>
      </c>
      <c r="C20">
        <v>24</v>
      </c>
      <c r="D20">
        <f>'Huize Callao'!E6</f>
        <v>72</v>
      </c>
      <c r="E20" s="30"/>
    </row>
    <row r="21" spans="1:5" ht="23.25" x14ac:dyDescent="0.35">
      <c r="B21" s="18">
        <v>1</v>
      </c>
      <c r="C21" s="35" t="s">
        <v>16</v>
      </c>
      <c r="D21" s="35"/>
    </row>
    <row r="22" spans="1:5" ht="45" x14ac:dyDescent="0.25">
      <c r="A22" t="s">
        <v>1</v>
      </c>
      <c r="B22" s="2" t="s">
        <v>2</v>
      </c>
      <c r="C22" s="2" t="s">
        <v>3</v>
      </c>
      <c r="D22" s="2" t="s">
        <v>4</v>
      </c>
      <c r="E22" s="17" t="s">
        <v>5</v>
      </c>
    </row>
    <row r="23" spans="1:5" x14ac:dyDescent="0.25">
      <c r="A23" t="s">
        <v>6</v>
      </c>
      <c r="B23">
        <v>660</v>
      </c>
      <c r="C23">
        <v>264</v>
      </c>
      <c r="D23">
        <v>380</v>
      </c>
      <c r="E23" s="30">
        <v>0.5757575757575758</v>
      </c>
    </row>
    <row r="24" spans="1:5" x14ac:dyDescent="0.25">
      <c r="A24" t="s">
        <v>7</v>
      </c>
      <c r="B24">
        <v>240</v>
      </c>
      <c r="C24">
        <v>96</v>
      </c>
      <c r="D24" s="31">
        <v>44</v>
      </c>
      <c r="E24" s="30">
        <v>0.18333333333333332</v>
      </c>
    </row>
    <row r="25" spans="1:5" x14ac:dyDescent="0.25">
      <c r="A25" t="s">
        <v>8</v>
      </c>
      <c r="B25">
        <v>480</v>
      </c>
      <c r="C25">
        <v>192</v>
      </c>
      <c r="D25">
        <v>249</v>
      </c>
      <c r="E25" s="30">
        <v>0.44583333333333336</v>
      </c>
    </row>
    <row r="26" spans="1:5" x14ac:dyDescent="0.25">
      <c r="A26" t="s">
        <v>9</v>
      </c>
      <c r="B26">
        <v>120</v>
      </c>
      <c r="C26">
        <v>48</v>
      </c>
      <c r="D26">
        <v>86</v>
      </c>
      <c r="E26" s="30">
        <v>0.71666666666666667</v>
      </c>
    </row>
    <row r="27" spans="1:5" x14ac:dyDescent="0.25">
      <c r="A27" t="s">
        <v>10</v>
      </c>
      <c r="B27">
        <v>240</v>
      </c>
      <c r="C27">
        <v>96</v>
      </c>
      <c r="D27">
        <v>200</v>
      </c>
      <c r="E27" s="30">
        <v>0.33</v>
      </c>
    </row>
    <row r="28" spans="1:5" x14ac:dyDescent="0.25">
      <c r="A28" t="s">
        <v>11</v>
      </c>
      <c r="B28">
        <v>120</v>
      </c>
      <c r="C28">
        <v>48</v>
      </c>
      <c r="D28">
        <v>120</v>
      </c>
      <c r="E28" s="30">
        <v>1</v>
      </c>
    </row>
    <row r="29" spans="1:5" x14ac:dyDescent="0.25">
      <c r="A29" t="s">
        <v>12</v>
      </c>
      <c r="B29">
        <v>60</v>
      </c>
      <c r="C29">
        <v>24</v>
      </c>
      <c r="D29">
        <v>13.2</v>
      </c>
      <c r="E29" s="30">
        <v>0.22</v>
      </c>
    </row>
    <row r="30" spans="1:5" x14ac:dyDescent="0.25">
      <c r="A30" t="s">
        <v>13</v>
      </c>
      <c r="B30">
        <v>60</v>
      </c>
      <c r="C30">
        <v>24</v>
      </c>
      <c r="D30">
        <f>'Huize Callao'!E6</f>
        <v>72</v>
      </c>
      <c r="E30" s="30"/>
    </row>
    <row r="33" spans="5:5" x14ac:dyDescent="0.25">
      <c r="E33" s="16" t="s">
        <v>17</v>
      </c>
    </row>
  </sheetData>
  <mergeCells count="3">
    <mergeCell ref="C21:D21"/>
    <mergeCell ref="C11:D11"/>
    <mergeCell ref="C1:D1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7BE88-A71B-49A0-9A3D-C2341FB9FFF6}">
  <dimension ref="A1:AD24"/>
  <sheetViews>
    <sheetView topLeftCell="A8" workbookViewId="0">
      <selection activeCell="A24" sqref="A18:A24"/>
    </sheetView>
  </sheetViews>
  <sheetFormatPr defaultRowHeight="15" x14ac:dyDescent="0.25"/>
  <cols>
    <col min="1" max="1" width="39" bestFit="1" customWidth="1"/>
    <col min="2" max="2" width="0.85546875" customWidth="1"/>
    <col min="3" max="4" width="24.7109375" style="3" customWidth="1"/>
    <col min="5" max="5" width="17.140625" customWidth="1"/>
    <col min="6" max="6" width="0.85546875" customWidth="1"/>
    <col min="10" max="10" width="0.85546875" customWidth="1"/>
    <col min="14" max="14" width="0.85546875" customWidth="1"/>
    <col min="18" max="18" width="0.85546875" customWidth="1"/>
    <col min="22" max="22" width="0.85546875" customWidth="1"/>
    <col min="26" max="26" width="0.85546875" customWidth="1"/>
    <col min="30" max="30" width="0.85546875" customWidth="1"/>
  </cols>
  <sheetData>
    <row r="1" spans="1:30" ht="33.75" x14ac:dyDescent="0.5">
      <c r="A1" s="8" t="s">
        <v>6</v>
      </c>
      <c r="B1" s="7"/>
      <c r="C1" s="40" t="s">
        <v>14</v>
      </c>
      <c r="D1" s="40"/>
      <c r="E1" s="40"/>
      <c r="F1" s="7"/>
      <c r="G1" s="37" t="s">
        <v>18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9"/>
      <c r="Z1" s="7"/>
      <c r="AA1" s="37" t="s">
        <v>19</v>
      </c>
      <c r="AB1" s="38"/>
      <c r="AC1" s="39"/>
      <c r="AD1" s="7"/>
    </row>
    <row r="2" spans="1:30" x14ac:dyDescent="0.25">
      <c r="B2" s="7"/>
      <c r="C2" s="6" t="s">
        <v>20</v>
      </c>
      <c r="D2" s="1" t="s">
        <v>21</v>
      </c>
      <c r="E2" s="1" t="s">
        <v>22</v>
      </c>
      <c r="F2" s="7"/>
      <c r="G2" s="36" t="s">
        <v>23</v>
      </c>
      <c r="H2" s="36"/>
      <c r="I2" s="36"/>
      <c r="J2" s="7"/>
      <c r="K2" s="36" t="s">
        <v>24</v>
      </c>
      <c r="L2" s="36"/>
      <c r="M2" s="36"/>
      <c r="N2" s="7"/>
      <c r="O2" s="36" t="s">
        <v>25</v>
      </c>
      <c r="P2" s="36"/>
      <c r="Q2" s="36"/>
      <c r="R2" s="7"/>
      <c r="S2" s="36" t="s">
        <v>26</v>
      </c>
      <c r="T2" s="36"/>
      <c r="U2" s="36"/>
      <c r="V2" s="7"/>
      <c r="W2" s="36" t="s">
        <v>27</v>
      </c>
      <c r="X2" s="36"/>
      <c r="Y2" s="36"/>
      <c r="Z2" s="7"/>
      <c r="AA2" s="36" t="s">
        <v>28</v>
      </c>
      <c r="AB2" s="36"/>
      <c r="AC2" s="36"/>
      <c r="AD2" s="7"/>
    </row>
    <row r="3" spans="1:30" ht="23.25" x14ac:dyDescent="0.25">
      <c r="A3" s="1" t="s">
        <v>29</v>
      </c>
      <c r="B3" s="7"/>
      <c r="C3" s="4" t="s">
        <v>30</v>
      </c>
      <c r="D3" s="4" t="s">
        <v>31</v>
      </c>
      <c r="E3" s="5" t="s">
        <v>32</v>
      </c>
      <c r="F3" s="7"/>
      <c r="G3" t="s">
        <v>33</v>
      </c>
      <c r="H3" t="s">
        <v>34</v>
      </c>
      <c r="I3" t="s">
        <v>35</v>
      </c>
      <c r="J3" s="7"/>
      <c r="K3" t="s">
        <v>33</v>
      </c>
      <c r="L3" t="s">
        <v>34</v>
      </c>
      <c r="M3" t="s">
        <v>35</v>
      </c>
      <c r="N3" s="7"/>
      <c r="O3" t="s">
        <v>33</v>
      </c>
      <c r="P3" t="s">
        <v>34</v>
      </c>
      <c r="Q3" t="s">
        <v>35</v>
      </c>
      <c r="R3" s="7"/>
      <c r="S3" t="s">
        <v>33</v>
      </c>
      <c r="T3" t="s">
        <v>34</v>
      </c>
      <c r="U3" t="s">
        <v>35</v>
      </c>
      <c r="V3" s="7"/>
      <c r="W3" t="s">
        <v>33</v>
      </c>
      <c r="X3" t="s">
        <v>34</v>
      </c>
      <c r="Y3" t="s">
        <v>35</v>
      </c>
      <c r="Z3" s="7"/>
      <c r="AA3" t="s">
        <v>33</v>
      </c>
      <c r="AB3" t="s">
        <v>34</v>
      </c>
      <c r="AC3" t="s">
        <v>35</v>
      </c>
      <c r="AD3" s="7"/>
    </row>
    <row r="4" spans="1:30" x14ac:dyDescent="0.25">
      <c r="A4" t="s">
        <v>36</v>
      </c>
      <c r="B4" s="7"/>
      <c r="C4" s="3">
        <f>20*3</f>
        <v>60</v>
      </c>
      <c r="D4" s="3">
        <f>C4*0.4</f>
        <v>24</v>
      </c>
      <c r="E4">
        <f>SUM(G4:AC4)*4</f>
        <v>69</v>
      </c>
      <c r="F4" s="7"/>
      <c r="G4">
        <v>1</v>
      </c>
      <c r="H4">
        <v>1</v>
      </c>
      <c r="I4">
        <v>1</v>
      </c>
      <c r="J4" s="7"/>
      <c r="K4">
        <v>1</v>
      </c>
      <c r="L4">
        <v>1</v>
      </c>
      <c r="M4">
        <v>1</v>
      </c>
      <c r="N4" s="7"/>
      <c r="O4">
        <v>1</v>
      </c>
      <c r="P4">
        <v>1</v>
      </c>
      <c r="Q4">
        <v>0.25</v>
      </c>
      <c r="R4" s="7"/>
      <c r="S4">
        <v>1</v>
      </c>
      <c r="T4">
        <v>1</v>
      </c>
      <c r="U4">
        <v>1</v>
      </c>
      <c r="V4" s="7"/>
      <c r="W4">
        <v>1</v>
      </c>
      <c r="X4">
        <v>1</v>
      </c>
      <c r="Y4">
        <v>1</v>
      </c>
      <c r="Z4" s="7"/>
      <c r="AA4">
        <v>1</v>
      </c>
      <c r="AB4">
        <v>1</v>
      </c>
      <c r="AC4">
        <v>1</v>
      </c>
      <c r="AD4" s="7"/>
    </row>
    <row r="5" spans="1:30" x14ac:dyDescent="0.25">
      <c r="A5" t="s">
        <v>37</v>
      </c>
      <c r="B5" s="7"/>
      <c r="C5" s="3">
        <f t="shared" ref="C5:C14" si="0">20*3</f>
        <v>60</v>
      </c>
      <c r="D5" s="3">
        <f t="shared" ref="D5:D14" si="1">C5*0.4</f>
        <v>24</v>
      </c>
      <c r="E5">
        <f t="shared" ref="E5:E14" si="2">SUM(G5:Y5)*4</f>
        <v>42</v>
      </c>
      <c r="F5" s="7"/>
      <c r="G5">
        <v>1</v>
      </c>
      <c r="H5">
        <v>1</v>
      </c>
      <c r="I5">
        <v>0</v>
      </c>
      <c r="J5" s="7"/>
      <c r="K5">
        <v>1</v>
      </c>
      <c r="L5">
        <v>1</v>
      </c>
      <c r="M5">
        <v>1</v>
      </c>
      <c r="N5" s="7"/>
      <c r="O5">
        <v>0.75</v>
      </c>
      <c r="P5">
        <v>1</v>
      </c>
      <c r="Q5">
        <v>0.25</v>
      </c>
      <c r="R5" s="7"/>
      <c r="S5">
        <v>1</v>
      </c>
      <c r="T5">
        <v>1</v>
      </c>
      <c r="U5">
        <v>0</v>
      </c>
      <c r="V5" s="7"/>
      <c r="W5">
        <v>1</v>
      </c>
      <c r="X5">
        <v>0.5</v>
      </c>
      <c r="Y5">
        <v>0</v>
      </c>
      <c r="Z5" s="7"/>
      <c r="AA5">
        <v>0</v>
      </c>
      <c r="AB5">
        <v>0</v>
      </c>
      <c r="AC5">
        <v>0</v>
      </c>
      <c r="AD5" s="7"/>
    </row>
    <row r="6" spans="1:30" x14ac:dyDescent="0.25">
      <c r="A6" t="s">
        <v>38</v>
      </c>
      <c r="B6" s="7"/>
      <c r="C6" s="3">
        <f t="shared" si="0"/>
        <v>60</v>
      </c>
      <c r="D6" s="3">
        <f>C6*0.4</f>
        <v>24</v>
      </c>
      <c r="E6">
        <f>SUM(G6:Y6)*4</f>
        <v>42</v>
      </c>
      <c r="F6" s="7"/>
      <c r="G6">
        <v>1</v>
      </c>
      <c r="H6">
        <v>1</v>
      </c>
      <c r="I6">
        <v>0</v>
      </c>
      <c r="J6" s="7"/>
      <c r="K6">
        <v>1</v>
      </c>
      <c r="L6">
        <v>1</v>
      </c>
      <c r="M6">
        <v>1</v>
      </c>
      <c r="N6" s="7"/>
      <c r="O6">
        <v>0.75</v>
      </c>
      <c r="P6">
        <v>1</v>
      </c>
      <c r="Q6">
        <v>0.25</v>
      </c>
      <c r="R6" s="7"/>
      <c r="S6">
        <v>1</v>
      </c>
      <c r="T6">
        <v>1</v>
      </c>
      <c r="U6">
        <v>0</v>
      </c>
      <c r="V6" s="7"/>
      <c r="W6">
        <v>1</v>
      </c>
      <c r="X6">
        <v>0.5</v>
      </c>
      <c r="Y6">
        <v>0</v>
      </c>
      <c r="Z6" s="7"/>
      <c r="AA6">
        <v>0</v>
      </c>
      <c r="AB6">
        <v>0</v>
      </c>
      <c r="AC6">
        <v>0</v>
      </c>
      <c r="AD6" s="7"/>
    </row>
    <row r="7" spans="1:30" x14ac:dyDescent="0.25">
      <c r="A7" t="s">
        <v>39</v>
      </c>
      <c r="B7" s="7"/>
      <c r="C7" s="3">
        <f t="shared" si="0"/>
        <v>60</v>
      </c>
      <c r="D7" s="3">
        <f>C7*0.4</f>
        <v>24</v>
      </c>
      <c r="E7">
        <f>SUM(G7:Y7)*4</f>
        <v>21</v>
      </c>
      <c r="F7" s="7"/>
      <c r="G7">
        <v>1</v>
      </c>
      <c r="H7">
        <v>1</v>
      </c>
      <c r="I7">
        <v>1</v>
      </c>
      <c r="J7" s="7"/>
      <c r="K7">
        <v>1</v>
      </c>
      <c r="L7">
        <v>1</v>
      </c>
      <c r="M7">
        <v>0</v>
      </c>
      <c r="N7" s="7"/>
      <c r="O7">
        <v>0</v>
      </c>
      <c r="P7">
        <v>0</v>
      </c>
      <c r="Q7">
        <v>0</v>
      </c>
      <c r="R7" s="7"/>
      <c r="S7">
        <v>0</v>
      </c>
      <c r="T7">
        <v>0.25</v>
      </c>
      <c r="U7">
        <v>0</v>
      </c>
      <c r="V7" s="7"/>
      <c r="W7">
        <v>0</v>
      </c>
      <c r="X7">
        <v>0</v>
      </c>
      <c r="Y7">
        <v>0</v>
      </c>
      <c r="Z7" s="7"/>
      <c r="AA7">
        <v>0</v>
      </c>
      <c r="AB7">
        <v>0.25</v>
      </c>
      <c r="AC7">
        <v>1</v>
      </c>
      <c r="AD7" s="7"/>
    </row>
    <row r="8" spans="1:30" x14ac:dyDescent="0.25">
      <c r="A8" t="s">
        <v>40</v>
      </c>
      <c r="B8" s="7"/>
      <c r="C8" s="3">
        <f t="shared" si="0"/>
        <v>60</v>
      </c>
      <c r="D8" s="3">
        <f t="shared" si="1"/>
        <v>24</v>
      </c>
      <c r="E8">
        <f t="shared" si="2"/>
        <v>60</v>
      </c>
      <c r="F8" s="7"/>
      <c r="G8">
        <v>1</v>
      </c>
      <c r="H8">
        <v>1</v>
      </c>
      <c r="I8">
        <v>1</v>
      </c>
      <c r="J8" s="7"/>
      <c r="K8">
        <v>1</v>
      </c>
      <c r="L8">
        <v>1</v>
      </c>
      <c r="M8">
        <v>1</v>
      </c>
      <c r="N8" s="7"/>
      <c r="O8">
        <v>1</v>
      </c>
      <c r="P8">
        <v>1</v>
      </c>
      <c r="Q8">
        <v>1</v>
      </c>
      <c r="R8" s="7"/>
      <c r="S8">
        <v>1</v>
      </c>
      <c r="T8">
        <v>1</v>
      </c>
      <c r="U8">
        <v>1</v>
      </c>
      <c r="V8" s="7"/>
      <c r="W8">
        <v>1</v>
      </c>
      <c r="X8">
        <v>1</v>
      </c>
      <c r="Y8">
        <v>1</v>
      </c>
      <c r="Z8" s="7"/>
      <c r="AA8">
        <v>1</v>
      </c>
      <c r="AB8">
        <v>1</v>
      </c>
      <c r="AC8">
        <v>1</v>
      </c>
      <c r="AD8" s="7"/>
    </row>
    <row r="9" spans="1:30" x14ac:dyDescent="0.25">
      <c r="A9" t="s">
        <v>41</v>
      </c>
      <c r="B9" s="7"/>
      <c r="C9" s="3">
        <f t="shared" si="0"/>
        <v>60</v>
      </c>
      <c r="D9" s="3">
        <f t="shared" si="1"/>
        <v>24</v>
      </c>
      <c r="E9">
        <f t="shared" si="2"/>
        <v>60</v>
      </c>
      <c r="F9" s="7"/>
      <c r="G9">
        <v>1</v>
      </c>
      <c r="H9">
        <v>1</v>
      </c>
      <c r="I9">
        <v>1</v>
      </c>
      <c r="J9" s="7"/>
      <c r="K9">
        <v>1</v>
      </c>
      <c r="L9">
        <v>1</v>
      </c>
      <c r="M9">
        <v>1</v>
      </c>
      <c r="N9" s="7"/>
      <c r="O9">
        <v>1</v>
      </c>
      <c r="P9">
        <v>1</v>
      </c>
      <c r="Q9">
        <v>1</v>
      </c>
      <c r="R9" s="7"/>
      <c r="S9">
        <v>1</v>
      </c>
      <c r="T9">
        <v>1</v>
      </c>
      <c r="U9">
        <v>1</v>
      </c>
      <c r="V9" s="7"/>
      <c r="W9">
        <v>1</v>
      </c>
      <c r="X9">
        <v>1</v>
      </c>
      <c r="Y9">
        <v>1</v>
      </c>
      <c r="Z9" s="7"/>
      <c r="AA9">
        <v>1</v>
      </c>
      <c r="AB9">
        <v>1</v>
      </c>
      <c r="AC9">
        <v>1</v>
      </c>
      <c r="AD9" s="7"/>
    </row>
    <row r="10" spans="1:30" x14ac:dyDescent="0.25">
      <c r="A10" t="s">
        <v>42</v>
      </c>
      <c r="B10" s="7"/>
      <c r="C10" s="3">
        <f t="shared" si="0"/>
        <v>60</v>
      </c>
      <c r="D10" s="3">
        <f>C10*0.4</f>
        <v>24</v>
      </c>
      <c r="E10">
        <f>SUM(G10:Y10)*4</f>
        <v>4</v>
      </c>
      <c r="F10" s="7"/>
      <c r="G10">
        <v>0</v>
      </c>
      <c r="H10">
        <v>0</v>
      </c>
      <c r="I10">
        <v>0</v>
      </c>
      <c r="J10" s="7"/>
      <c r="K10">
        <v>0</v>
      </c>
      <c r="L10">
        <v>0</v>
      </c>
      <c r="M10">
        <v>0</v>
      </c>
      <c r="N10" s="7"/>
      <c r="O10">
        <v>0</v>
      </c>
      <c r="P10">
        <v>0</v>
      </c>
      <c r="Q10">
        <v>0</v>
      </c>
      <c r="R10" s="7"/>
      <c r="S10">
        <v>1</v>
      </c>
      <c r="T10">
        <v>0</v>
      </c>
      <c r="U10">
        <v>0</v>
      </c>
      <c r="V10" s="7"/>
      <c r="W10">
        <v>0</v>
      </c>
      <c r="X10">
        <v>0</v>
      </c>
      <c r="Y10">
        <v>0</v>
      </c>
      <c r="Z10" s="7"/>
      <c r="AA10">
        <v>0</v>
      </c>
      <c r="AB10">
        <v>0</v>
      </c>
      <c r="AC10">
        <v>0</v>
      </c>
      <c r="AD10" s="7"/>
    </row>
    <row r="11" spans="1:30" x14ac:dyDescent="0.25">
      <c r="A11" t="s">
        <v>43</v>
      </c>
      <c r="B11" s="7"/>
      <c r="C11" s="3">
        <f t="shared" si="0"/>
        <v>60</v>
      </c>
      <c r="D11" s="3">
        <f t="shared" si="1"/>
        <v>24</v>
      </c>
      <c r="E11">
        <f t="shared" si="2"/>
        <v>60</v>
      </c>
      <c r="F11" s="7"/>
      <c r="G11">
        <v>1</v>
      </c>
      <c r="H11">
        <v>1</v>
      </c>
      <c r="I11">
        <v>1</v>
      </c>
      <c r="J11" s="7"/>
      <c r="K11">
        <v>1</v>
      </c>
      <c r="L11">
        <v>1</v>
      </c>
      <c r="M11">
        <v>1</v>
      </c>
      <c r="N11" s="7"/>
      <c r="O11">
        <v>1</v>
      </c>
      <c r="P11">
        <v>1</v>
      </c>
      <c r="Q11">
        <v>1</v>
      </c>
      <c r="R11" s="7"/>
      <c r="S11">
        <v>1</v>
      </c>
      <c r="T11">
        <v>1</v>
      </c>
      <c r="U11">
        <v>1</v>
      </c>
      <c r="V11" s="7"/>
      <c r="W11">
        <v>1</v>
      </c>
      <c r="X11">
        <v>1</v>
      </c>
      <c r="Y11">
        <v>1</v>
      </c>
      <c r="Z11" s="7"/>
      <c r="AA11">
        <v>1</v>
      </c>
      <c r="AB11">
        <v>1</v>
      </c>
      <c r="AC11">
        <v>1</v>
      </c>
      <c r="AD11" s="7"/>
    </row>
    <row r="12" spans="1:30" x14ac:dyDescent="0.25">
      <c r="A12" t="s">
        <v>44</v>
      </c>
      <c r="B12" s="7"/>
      <c r="C12" s="3">
        <f t="shared" si="0"/>
        <v>60</v>
      </c>
      <c r="D12" s="3">
        <f t="shared" si="1"/>
        <v>24</v>
      </c>
      <c r="E12">
        <f t="shared" si="2"/>
        <v>4</v>
      </c>
      <c r="F12" s="7"/>
      <c r="G12">
        <v>0</v>
      </c>
      <c r="H12">
        <v>0</v>
      </c>
      <c r="I12">
        <v>0</v>
      </c>
      <c r="J12" s="7"/>
      <c r="K12">
        <v>0</v>
      </c>
      <c r="L12">
        <v>1</v>
      </c>
      <c r="M12">
        <v>0</v>
      </c>
      <c r="N12" s="7"/>
      <c r="O12">
        <v>0</v>
      </c>
      <c r="P12">
        <v>0</v>
      </c>
      <c r="Q12">
        <v>0</v>
      </c>
      <c r="R12" s="7"/>
      <c r="S12">
        <v>0</v>
      </c>
      <c r="T12">
        <v>0</v>
      </c>
      <c r="U12">
        <v>0</v>
      </c>
      <c r="V12" s="7"/>
      <c r="W12">
        <v>0</v>
      </c>
      <c r="X12">
        <v>0</v>
      </c>
      <c r="Y12">
        <v>0</v>
      </c>
      <c r="Z12" s="7"/>
      <c r="AA12">
        <v>0</v>
      </c>
      <c r="AB12">
        <v>0</v>
      </c>
      <c r="AC12">
        <v>0</v>
      </c>
      <c r="AD12" s="7"/>
    </row>
    <row r="13" spans="1:30" x14ac:dyDescent="0.25">
      <c r="A13" t="s">
        <v>45</v>
      </c>
      <c r="B13" s="7"/>
      <c r="C13" s="3">
        <f t="shared" si="0"/>
        <v>60</v>
      </c>
      <c r="D13" s="3">
        <f t="shared" si="1"/>
        <v>24</v>
      </c>
      <c r="E13">
        <f t="shared" si="2"/>
        <v>5</v>
      </c>
      <c r="F13" s="7"/>
      <c r="G13">
        <v>0</v>
      </c>
      <c r="H13">
        <v>1</v>
      </c>
      <c r="I13">
        <v>0</v>
      </c>
      <c r="J13" s="7"/>
      <c r="K13">
        <v>0</v>
      </c>
      <c r="L13">
        <v>0</v>
      </c>
      <c r="M13">
        <v>0</v>
      </c>
      <c r="N13" s="7"/>
      <c r="O13">
        <v>0</v>
      </c>
      <c r="P13">
        <v>0</v>
      </c>
      <c r="Q13">
        <v>0</v>
      </c>
      <c r="R13" s="7"/>
      <c r="S13">
        <v>0</v>
      </c>
      <c r="T13">
        <v>0</v>
      </c>
      <c r="U13">
        <v>0</v>
      </c>
      <c r="V13" s="7"/>
      <c r="W13">
        <v>0</v>
      </c>
      <c r="X13">
        <v>0.25</v>
      </c>
      <c r="Y13">
        <v>0</v>
      </c>
      <c r="Z13" s="7"/>
      <c r="AA13">
        <v>0</v>
      </c>
      <c r="AB13">
        <v>0</v>
      </c>
      <c r="AC13">
        <v>0</v>
      </c>
      <c r="AD13" s="7"/>
    </row>
    <row r="14" spans="1:30" x14ac:dyDescent="0.25">
      <c r="A14" t="s">
        <v>46</v>
      </c>
      <c r="B14" s="7"/>
      <c r="C14" s="3">
        <f t="shared" si="0"/>
        <v>60</v>
      </c>
      <c r="D14" s="3">
        <f t="shared" si="1"/>
        <v>24</v>
      </c>
      <c r="E14">
        <f t="shared" si="2"/>
        <v>17</v>
      </c>
      <c r="F14" s="7"/>
      <c r="G14">
        <v>0</v>
      </c>
      <c r="H14">
        <v>1</v>
      </c>
      <c r="I14">
        <v>0</v>
      </c>
      <c r="J14" s="7"/>
      <c r="K14">
        <v>0</v>
      </c>
      <c r="L14">
        <v>1</v>
      </c>
      <c r="M14">
        <v>0</v>
      </c>
      <c r="N14" s="7"/>
      <c r="O14">
        <v>0</v>
      </c>
      <c r="P14">
        <v>0</v>
      </c>
      <c r="Q14">
        <v>0</v>
      </c>
      <c r="R14" s="7"/>
      <c r="S14">
        <v>1</v>
      </c>
      <c r="T14">
        <v>0</v>
      </c>
      <c r="U14">
        <v>0</v>
      </c>
      <c r="V14" s="7"/>
      <c r="W14">
        <v>1</v>
      </c>
      <c r="X14">
        <v>0.25</v>
      </c>
      <c r="Y14">
        <v>0</v>
      </c>
      <c r="Z14" s="7"/>
      <c r="AA14">
        <v>0</v>
      </c>
      <c r="AB14">
        <v>0</v>
      </c>
      <c r="AC14">
        <v>0</v>
      </c>
      <c r="AD14" s="7"/>
    </row>
    <row r="15" spans="1:30" s="1" customFormat="1" x14ac:dyDescent="0.25">
      <c r="A15" s="10" t="s">
        <v>47</v>
      </c>
      <c r="B15" s="11"/>
      <c r="C15" s="12">
        <f>SUM(C4:C14)</f>
        <v>660</v>
      </c>
      <c r="D15" s="12">
        <f t="shared" ref="D15:E15" si="3">SUM(D4:D14)</f>
        <v>264</v>
      </c>
      <c r="E15" s="13">
        <f t="shared" si="3"/>
        <v>384</v>
      </c>
    </row>
    <row r="17" spans="1:19" x14ac:dyDescent="0.25">
      <c r="A17" s="1" t="s">
        <v>48</v>
      </c>
      <c r="C17" s="6" t="s">
        <v>49</v>
      </c>
    </row>
    <row r="18" spans="1:19" x14ac:dyDescent="0.25">
      <c r="C18" s="3" t="s">
        <v>50</v>
      </c>
      <c r="S18" t="s">
        <v>17</v>
      </c>
    </row>
    <row r="19" spans="1:19" x14ac:dyDescent="0.25">
      <c r="C19" s="3" t="s">
        <v>50</v>
      </c>
      <c r="L19" t="s">
        <v>17</v>
      </c>
      <c r="P19" t="s">
        <v>17</v>
      </c>
    </row>
    <row r="20" spans="1:19" x14ac:dyDescent="0.25">
      <c r="C20" s="3" t="s">
        <v>51</v>
      </c>
    </row>
    <row r="21" spans="1:19" x14ac:dyDescent="0.25">
      <c r="C21" s="3" t="s">
        <v>51</v>
      </c>
      <c r="O21" t="s">
        <v>17</v>
      </c>
    </row>
    <row r="22" spans="1:19" x14ac:dyDescent="0.25">
      <c r="C22" s="3" t="s">
        <v>51</v>
      </c>
      <c r="K22" t="s">
        <v>17</v>
      </c>
      <c r="M22" t="s">
        <v>17</v>
      </c>
    </row>
    <row r="23" spans="1:19" x14ac:dyDescent="0.25">
      <c r="C23" s="3" t="s">
        <v>52</v>
      </c>
    </row>
    <row r="24" spans="1:19" x14ac:dyDescent="0.25">
      <c r="C24" s="3" t="s">
        <v>52</v>
      </c>
    </row>
  </sheetData>
  <mergeCells count="9">
    <mergeCell ref="AA2:AC2"/>
    <mergeCell ref="G1:Y1"/>
    <mergeCell ref="AA1:AC1"/>
    <mergeCell ref="C1:E1"/>
    <mergeCell ref="G2:I2"/>
    <mergeCell ref="K2:M2"/>
    <mergeCell ref="O2:Q2"/>
    <mergeCell ref="S2:U2"/>
    <mergeCell ref="W2:Y2"/>
  </mergeCells>
  <conditionalFormatting sqref="E4:E14">
    <cfRule type="cellIs" dxfId="15" priority="1" operator="lessThan">
      <formula>24</formula>
    </cfRule>
    <cfRule type="cellIs" dxfId="14" priority="2" operator="greaterThan">
      <formula>24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ECD7B-B30E-43E3-BC41-1DFFFEDF54D1}">
  <dimension ref="A1:AD15"/>
  <sheetViews>
    <sheetView workbookViewId="0">
      <selection activeCell="A13" sqref="A11:A13"/>
    </sheetView>
  </sheetViews>
  <sheetFormatPr defaultRowHeight="15" x14ac:dyDescent="0.25"/>
  <cols>
    <col min="1" max="1" width="39" bestFit="1" customWidth="1"/>
    <col min="2" max="2" width="0.85546875" customWidth="1"/>
    <col min="3" max="4" width="24.7109375" style="3" customWidth="1"/>
    <col min="5" max="5" width="17.140625" customWidth="1"/>
    <col min="6" max="6" width="0.85546875" customWidth="1"/>
    <col min="10" max="10" width="0.85546875" customWidth="1"/>
    <col min="14" max="14" width="0.85546875" customWidth="1"/>
    <col min="18" max="18" width="0.85546875" customWidth="1"/>
    <col min="22" max="22" width="0.85546875" customWidth="1"/>
    <col min="26" max="26" width="0.85546875" customWidth="1"/>
    <col min="30" max="30" width="0.85546875" customWidth="1"/>
  </cols>
  <sheetData>
    <row r="1" spans="1:30" ht="33.75" x14ac:dyDescent="0.5">
      <c r="A1" s="8" t="s">
        <v>7</v>
      </c>
      <c r="B1" s="7"/>
      <c r="C1" s="40" t="s">
        <v>14</v>
      </c>
      <c r="D1" s="40"/>
      <c r="E1" s="40"/>
      <c r="F1" s="7"/>
      <c r="G1" s="37" t="s">
        <v>18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9"/>
      <c r="Z1" s="7"/>
      <c r="AA1" s="37" t="s">
        <v>19</v>
      </c>
      <c r="AB1" s="38"/>
      <c r="AC1" s="39"/>
      <c r="AD1" s="7"/>
    </row>
    <row r="2" spans="1:30" x14ac:dyDescent="0.25">
      <c r="B2" s="7"/>
      <c r="C2" s="6" t="s">
        <v>20</v>
      </c>
      <c r="D2" s="1" t="s">
        <v>21</v>
      </c>
      <c r="E2" s="1" t="s">
        <v>22</v>
      </c>
      <c r="F2" s="7"/>
      <c r="G2" s="36" t="s">
        <v>23</v>
      </c>
      <c r="H2" s="36"/>
      <c r="I2" s="36"/>
      <c r="J2" s="7"/>
      <c r="K2" s="36" t="s">
        <v>24</v>
      </c>
      <c r="L2" s="36"/>
      <c r="M2" s="36"/>
      <c r="N2" s="7"/>
      <c r="O2" s="36" t="s">
        <v>25</v>
      </c>
      <c r="P2" s="36"/>
      <c r="Q2" s="36"/>
      <c r="R2" s="7"/>
      <c r="S2" s="36" t="s">
        <v>26</v>
      </c>
      <c r="T2" s="36"/>
      <c r="U2" s="36"/>
      <c r="V2" s="7"/>
      <c r="W2" s="36" t="s">
        <v>27</v>
      </c>
      <c r="X2" s="36"/>
      <c r="Y2" s="36"/>
      <c r="Z2" s="7"/>
      <c r="AA2" s="36" t="s">
        <v>28</v>
      </c>
      <c r="AB2" s="36"/>
      <c r="AC2" s="36"/>
      <c r="AD2" s="7"/>
    </row>
    <row r="3" spans="1:30" ht="23.25" x14ac:dyDescent="0.25">
      <c r="A3" s="1" t="s">
        <v>29</v>
      </c>
      <c r="B3" s="7"/>
      <c r="C3" s="4" t="s">
        <v>30</v>
      </c>
      <c r="D3" s="4" t="s">
        <v>31</v>
      </c>
      <c r="E3" s="5" t="s">
        <v>32</v>
      </c>
      <c r="F3" s="7"/>
      <c r="G3" t="s">
        <v>33</v>
      </c>
      <c r="H3" t="s">
        <v>34</v>
      </c>
      <c r="I3" t="s">
        <v>35</v>
      </c>
      <c r="J3" s="7"/>
      <c r="K3" t="s">
        <v>33</v>
      </c>
      <c r="L3" t="s">
        <v>34</v>
      </c>
      <c r="M3" t="s">
        <v>35</v>
      </c>
      <c r="N3" s="7"/>
      <c r="O3" t="s">
        <v>33</v>
      </c>
      <c r="P3" t="s">
        <v>34</v>
      </c>
      <c r="Q3" t="s">
        <v>35</v>
      </c>
      <c r="R3" s="7"/>
      <c r="S3" t="s">
        <v>33</v>
      </c>
      <c r="T3" t="s">
        <v>34</v>
      </c>
      <c r="U3" t="s">
        <v>35</v>
      </c>
      <c r="V3" s="7"/>
      <c r="W3" t="s">
        <v>33</v>
      </c>
      <c r="X3" t="s">
        <v>34</v>
      </c>
      <c r="Y3" t="s">
        <v>35</v>
      </c>
      <c r="Z3" s="7"/>
      <c r="AA3" t="s">
        <v>33</v>
      </c>
      <c r="AB3" t="s">
        <v>34</v>
      </c>
      <c r="AC3" t="s">
        <v>35</v>
      </c>
      <c r="AD3" s="7"/>
    </row>
    <row r="4" spans="1:30" x14ac:dyDescent="0.25">
      <c r="A4" t="s">
        <v>53</v>
      </c>
      <c r="B4" s="7"/>
      <c r="C4" s="3">
        <f>20*3</f>
        <v>60</v>
      </c>
      <c r="D4" s="3">
        <f>C4*0.4</f>
        <v>24</v>
      </c>
      <c r="E4">
        <f>SUM(G4:AC4)*4</f>
        <v>16</v>
      </c>
      <c r="F4" s="7"/>
      <c r="G4">
        <v>0</v>
      </c>
      <c r="H4">
        <v>0</v>
      </c>
      <c r="I4">
        <v>0</v>
      </c>
      <c r="J4" s="7"/>
      <c r="K4">
        <v>0</v>
      </c>
      <c r="L4">
        <v>0</v>
      </c>
      <c r="M4">
        <v>0</v>
      </c>
      <c r="N4" s="7"/>
      <c r="O4">
        <v>0</v>
      </c>
      <c r="P4">
        <v>0</v>
      </c>
      <c r="Q4">
        <v>0</v>
      </c>
      <c r="R4" s="7"/>
      <c r="S4">
        <v>0</v>
      </c>
      <c r="T4">
        <v>0</v>
      </c>
      <c r="U4">
        <v>1</v>
      </c>
      <c r="V4" s="7"/>
      <c r="W4">
        <v>0</v>
      </c>
      <c r="X4">
        <v>0</v>
      </c>
      <c r="Y4">
        <v>1</v>
      </c>
      <c r="Z4" s="7"/>
      <c r="AA4">
        <v>0</v>
      </c>
      <c r="AB4">
        <v>1</v>
      </c>
      <c r="AC4">
        <v>1</v>
      </c>
      <c r="AD4" s="7"/>
    </row>
    <row r="5" spans="1:30" x14ac:dyDescent="0.25">
      <c r="A5" t="s">
        <v>54</v>
      </c>
      <c r="B5" s="7"/>
      <c r="C5" s="3">
        <f t="shared" ref="C5:C7" si="0">20*3</f>
        <v>60</v>
      </c>
      <c r="D5" s="3">
        <f t="shared" ref="D5:D7" si="1">C5*0.4</f>
        <v>24</v>
      </c>
      <c r="E5">
        <f t="shared" ref="E5:E7" si="2">SUM(G5:Y5)*4</f>
        <v>24</v>
      </c>
      <c r="F5" s="7"/>
      <c r="G5">
        <v>0</v>
      </c>
      <c r="H5">
        <v>0</v>
      </c>
      <c r="I5">
        <v>0</v>
      </c>
      <c r="J5" s="7"/>
      <c r="K5">
        <v>0</v>
      </c>
      <c r="L5">
        <v>1</v>
      </c>
      <c r="M5">
        <v>1</v>
      </c>
      <c r="N5" s="7"/>
      <c r="O5">
        <v>0</v>
      </c>
      <c r="P5">
        <v>1</v>
      </c>
      <c r="Q5">
        <v>0</v>
      </c>
      <c r="R5" s="7"/>
      <c r="S5">
        <v>0</v>
      </c>
      <c r="T5">
        <v>0</v>
      </c>
      <c r="U5">
        <v>1</v>
      </c>
      <c r="V5" s="7"/>
      <c r="W5">
        <v>0</v>
      </c>
      <c r="X5">
        <v>1</v>
      </c>
      <c r="Y5">
        <v>1</v>
      </c>
      <c r="Z5" s="7"/>
      <c r="AA5">
        <v>0</v>
      </c>
      <c r="AB5">
        <v>1</v>
      </c>
      <c r="AC5">
        <v>1</v>
      </c>
      <c r="AD5" s="7"/>
    </row>
    <row r="6" spans="1:30" x14ac:dyDescent="0.25">
      <c r="A6" t="s">
        <v>55</v>
      </c>
      <c r="B6" s="7"/>
      <c r="C6" s="3">
        <f t="shared" si="0"/>
        <v>60</v>
      </c>
      <c r="D6" s="3">
        <f t="shared" si="1"/>
        <v>24</v>
      </c>
      <c r="E6">
        <f t="shared" si="2"/>
        <v>0</v>
      </c>
      <c r="F6" s="7"/>
      <c r="G6">
        <v>0</v>
      </c>
      <c r="H6">
        <v>0</v>
      </c>
      <c r="I6">
        <v>0</v>
      </c>
      <c r="J6" s="7"/>
      <c r="K6">
        <v>0</v>
      </c>
      <c r="L6">
        <v>0</v>
      </c>
      <c r="M6">
        <v>0</v>
      </c>
      <c r="N6" s="7"/>
      <c r="O6">
        <v>0</v>
      </c>
      <c r="P6">
        <v>0</v>
      </c>
      <c r="Q6">
        <v>0</v>
      </c>
      <c r="R6" s="7"/>
      <c r="S6">
        <v>0</v>
      </c>
      <c r="T6">
        <v>0</v>
      </c>
      <c r="U6">
        <v>0</v>
      </c>
      <c r="V6" s="7"/>
      <c r="W6">
        <v>0</v>
      </c>
      <c r="X6">
        <v>0</v>
      </c>
      <c r="Y6">
        <v>0</v>
      </c>
      <c r="Z6" s="7"/>
      <c r="AA6">
        <v>0</v>
      </c>
      <c r="AB6">
        <v>0.5</v>
      </c>
      <c r="AC6">
        <v>0.5</v>
      </c>
      <c r="AD6" s="7"/>
    </row>
    <row r="7" spans="1:30" x14ac:dyDescent="0.25">
      <c r="A7" s="9" t="s">
        <v>56</v>
      </c>
      <c r="B7" s="7"/>
      <c r="C7" s="3">
        <f t="shared" si="0"/>
        <v>60</v>
      </c>
      <c r="D7" s="3">
        <f t="shared" si="1"/>
        <v>24</v>
      </c>
      <c r="E7">
        <f t="shared" si="2"/>
        <v>0</v>
      </c>
      <c r="F7" s="7"/>
      <c r="G7">
        <v>0</v>
      </c>
      <c r="H7">
        <v>0</v>
      </c>
      <c r="I7">
        <v>0</v>
      </c>
      <c r="J7" s="7"/>
      <c r="K7">
        <v>0</v>
      </c>
      <c r="L7">
        <v>0</v>
      </c>
      <c r="M7">
        <v>0</v>
      </c>
      <c r="N7" s="7"/>
      <c r="O7">
        <v>0</v>
      </c>
      <c r="P7">
        <v>0</v>
      </c>
      <c r="Q7">
        <v>0</v>
      </c>
      <c r="R7" s="7"/>
      <c r="S7">
        <v>0</v>
      </c>
      <c r="T7">
        <v>0</v>
      </c>
      <c r="U7">
        <v>0</v>
      </c>
      <c r="V7" s="7"/>
      <c r="W7">
        <v>0</v>
      </c>
      <c r="X7">
        <v>0</v>
      </c>
      <c r="Y7">
        <v>0</v>
      </c>
      <c r="Z7" s="7"/>
      <c r="AA7">
        <v>0</v>
      </c>
      <c r="AB7">
        <v>0</v>
      </c>
      <c r="AC7">
        <v>0</v>
      </c>
      <c r="AD7" s="7"/>
    </row>
    <row r="8" spans="1:30" s="1" customFormat="1" x14ac:dyDescent="0.25">
      <c r="A8" s="10" t="s">
        <v>57</v>
      </c>
      <c r="B8" s="11"/>
      <c r="C8" s="12">
        <f>SUM(C4:C7)</f>
        <v>240</v>
      </c>
      <c r="D8" s="12">
        <f>SUM(D4:D7)</f>
        <v>96</v>
      </c>
      <c r="E8" s="13">
        <f>SUM(E4:E7)</f>
        <v>40</v>
      </c>
    </row>
    <row r="10" spans="1:30" x14ac:dyDescent="0.25">
      <c r="A10" s="1" t="s">
        <v>48</v>
      </c>
      <c r="C10" s="6" t="s">
        <v>49</v>
      </c>
    </row>
    <row r="11" spans="1:30" x14ac:dyDescent="0.25">
      <c r="C11" s="3" t="s">
        <v>50</v>
      </c>
      <c r="S11" t="s">
        <v>17</v>
      </c>
    </row>
    <row r="12" spans="1:30" x14ac:dyDescent="0.25">
      <c r="C12" s="3" t="s">
        <v>50</v>
      </c>
      <c r="L12" t="s">
        <v>17</v>
      </c>
    </row>
    <row r="13" spans="1:30" x14ac:dyDescent="0.25">
      <c r="C13" s="3" t="s">
        <v>50</v>
      </c>
    </row>
    <row r="14" spans="1:30" x14ac:dyDescent="0.25">
      <c r="O14" t="s">
        <v>17</v>
      </c>
    </row>
    <row r="15" spans="1:30" x14ac:dyDescent="0.25">
      <c r="K15" t="s">
        <v>17</v>
      </c>
      <c r="M15" t="s">
        <v>17</v>
      </c>
    </row>
  </sheetData>
  <mergeCells count="9">
    <mergeCell ref="G1:Y1"/>
    <mergeCell ref="AA1:AC1"/>
    <mergeCell ref="AA2:AC2"/>
    <mergeCell ref="C1:E1"/>
    <mergeCell ref="G2:I2"/>
    <mergeCell ref="K2:M2"/>
    <mergeCell ref="O2:Q2"/>
    <mergeCell ref="S2:U2"/>
    <mergeCell ref="W2:Y2"/>
  </mergeCells>
  <conditionalFormatting sqref="E4:E7">
    <cfRule type="cellIs" dxfId="13" priority="1" operator="lessThan">
      <formula>24</formula>
    </cfRule>
    <cfRule type="cellIs" dxfId="12" priority="2" operator="greaterThan">
      <formula>24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8F99A-C39A-4D53-A5E2-4938F6F240E5}">
  <dimension ref="A1:AC9"/>
  <sheetViews>
    <sheetView workbookViewId="0">
      <selection activeCell="A8" sqref="A8"/>
    </sheetView>
  </sheetViews>
  <sheetFormatPr defaultRowHeight="15" x14ac:dyDescent="0.25"/>
  <cols>
    <col min="1" max="1" width="36.85546875" bestFit="1" customWidth="1"/>
    <col min="2" max="2" width="0.42578125" customWidth="1"/>
    <col min="3" max="3" width="21.5703125" customWidth="1"/>
    <col min="4" max="4" width="16.42578125" customWidth="1"/>
    <col min="5" max="5" width="15" customWidth="1"/>
    <col min="6" max="6" width="0.42578125" customWidth="1"/>
    <col min="7" max="7" width="8.42578125" customWidth="1"/>
    <col min="8" max="8" width="7.42578125" customWidth="1"/>
    <col min="10" max="10" width="0.5703125" customWidth="1"/>
    <col min="14" max="14" width="0.42578125" customWidth="1"/>
    <col min="18" max="18" width="0.5703125" customWidth="1"/>
    <col min="22" max="22" width="0.5703125" customWidth="1"/>
    <col min="26" max="26" width="0.42578125" customWidth="1"/>
  </cols>
  <sheetData>
    <row r="1" spans="1:29" ht="34.5" thickBot="1" x14ac:dyDescent="0.55000000000000004">
      <c r="A1" s="8" t="s">
        <v>12</v>
      </c>
      <c r="B1" s="7"/>
      <c r="C1" s="40" t="s">
        <v>14</v>
      </c>
      <c r="D1" s="40"/>
      <c r="E1" s="40"/>
      <c r="F1" s="7"/>
      <c r="G1" s="37" t="s">
        <v>18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9"/>
      <c r="Z1" s="7"/>
      <c r="AA1" s="37" t="s">
        <v>19</v>
      </c>
      <c r="AB1" s="38"/>
      <c r="AC1" s="39"/>
    </row>
    <row r="2" spans="1:29" x14ac:dyDescent="0.25">
      <c r="B2" s="7"/>
      <c r="C2" s="6" t="s">
        <v>20</v>
      </c>
      <c r="D2" s="1" t="s">
        <v>21</v>
      </c>
      <c r="E2" s="1" t="s">
        <v>22</v>
      </c>
      <c r="F2" s="7"/>
      <c r="G2" s="36" t="s">
        <v>23</v>
      </c>
      <c r="H2" s="36"/>
      <c r="I2" s="36"/>
      <c r="J2" s="7"/>
      <c r="K2" s="36" t="s">
        <v>24</v>
      </c>
      <c r="L2" s="36"/>
      <c r="M2" s="36"/>
      <c r="N2" s="7"/>
      <c r="O2" s="36" t="s">
        <v>25</v>
      </c>
      <c r="P2" s="36"/>
      <c r="Q2" s="36"/>
      <c r="R2" s="7"/>
      <c r="S2" s="36" t="s">
        <v>26</v>
      </c>
      <c r="T2" s="36"/>
      <c r="U2" s="36"/>
      <c r="V2" s="7"/>
      <c r="W2" s="36" t="s">
        <v>27</v>
      </c>
      <c r="X2" s="36"/>
      <c r="Y2" s="36"/>
      <c r="Z2" s="7"/>
      <c r="AA2" s="36" t="s">
        <v>28</v>
      </c>
      <c r="AB2" s="36"/>
      <c r="AC2" s="36"/>
    </row>
    <row r="3" spans="1:29" ht="23.25" x14ac:dyDescent="0.25">
      <c r="A3" s="1" t="s">
        <v>29</v>
      </c>
      <c r="B3" s="7"/>
      <c r="C3" s="4" t="s">
        <v>30</v>
      </c>
      <c r="D3" s="4" t="s">
        <v>31</v>
      </c>
      <c r="E3" s="5" t="s">
        <v>32</v>
      </c>
      <c r="F3" s="7"/>
      <c r="G3" t="s">
        <v>33</v>
      </c>
      <c r="H3" t="s">
        <v>34</v>
      </c>
      <c r="I3" t="s">
        <v>35</v>
      </c>
      <c r="J3" s="7"/>
      <c r="K3" t="s">
        <v>33</v>
      </c>
      <c r="L3" t="s">
        <v>34</v>
      </c>
      <c r="M3" t="s">
        <v>35</v>
      </c>
      <c r="N3" s="7"/>
      <c r="O3" t="s">
        <v>33</v>
      </c>
      <c r="P3" t="s">
        <v>34</v>
      </c>
      <c r="Q3" t="s">
        <v>35</v>
      </c>
      <c r="R3" s="7"/>
      <c r="S3" t="s">
        <v>33</v>
      </c>
      <c r="T3" t="s">
        <v>34</v>
      </c>
      <c r="U3" t="s">
        <v>35</v>
      </c>
      <c r="V3" s="7"/>
      <c r="W3" t="s">
        <v>33</v>
      </c>
      <c r="X3" t="s">
        <v>34</v>
      </c>
      <c r="Y3" t="s">
        <v>35</v>
      </c>
      <c r="Z3" s="7"/>
      <c r="AA3" t="s">
        <v>33</v>
      </c>
      <c r="AB3" t="s">
        <v>34</v>
      </c>
      <c r="AC3" t="s">
        <v>35</v>
      </c>
    </row>
    <row r="4" spans="1:29" ht="15.75" thickBot="1" x14ac:dyDescent="0.3">
      <c r="A4" t="s">
        <v>58</v>
      </c>
      <c r="B4" s="7"/>
      <c r="C4" s="3">
        <f>20*3</f>
        <v>60</v>
      </c>
      <c r="D4" s="3">
        <f>C4*0.4</f>
        <v>24</v>
      </c>
      <c r="E4" s="27">
        <f>SUM(G4:AC4)*4</f>
        <v>13.2</v>
      </c>
      <c r="F4" s="7"/>
      <c r="G4">
        <v>0</v>
      </c>
      <c r="H4">
        <v>0.25</v>
      </c>
      <c r="I4">
        <v>1</v>
      </c>
      <c r="J4" s="7"/>
      <c r="K4">
        <v>0.25</v>
      </c>
      <c r="L4">
        <v>0</v>
      </c>
      <c r="M4">
        <v>0</v>
      </c>
      <c r="N4" s="7"/>
      <c r="O4">
        <v>1</v>
      </c>
      <c r="P4">
        <v>0</v>
      </c>
      <c r="Q4">
        <v>0</v>
      </c>
      <c r="R4" s="7"/>
      <c r="S4">
        <v>0.3</v>
      </c>
      <c r="T4">
        <v>0.25</v>
      </c>
      <c r="U4">
        <v>0</v>
      </c>
      <c r="V4" s="7"/>
      <c r="W4">
        <v>0.25</v>
      </c>
      <c r="X4">
        <v>0</v>
      </c>
      <c r="Y4">
        <v>0</v>
      </c>
      <c r="Z4" s="7"/>
      <c r="AA4">
        <v>0</v>
      </c>
      <c r="AB4">
        <v>0</v>
      </c>
      <c r="AC4">
        <v>0</v>
      </c>
    </row>
    <row r="5" spans="1:29" ht="15.75" thickBot="1" x14ac:dyDescent="0.3">
      <c r="A5" s="10" t="s">
        <v>47</v>
      </c>
      <c r="B5" s="11"/>
      <c r="C5" s="12">
        <f>SUM(C4:C4)</f>
        <v>60</v>
      </c>
      <c r="D5" s="12">
        <f>SUM(D4:D4)</f>
        <v>24</v>
      </c>
      <c r="E5" s="13">
        <f>SUM(E4:E4)</f>
        <v>13.2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5">
      <c r="C6" s="3"/>
      <c r="D6" s="3"/>
    </row>
    <row r="7" spans="1:29" x14ac:dyDescent="0.25">
      <c r="A7" s="1" t="s">
        <v>48</v>
      </c>
      <c r="C7" s="6" t="s">
        <v>49</v>
      </c>
      <c r="D7" s="3"/>
    </row>
    <row r="8" spans="1:29" x14ac:dyDescent="0.25">
      <c r="C8" s="3" t="s">
        <v>50</v>
      </c>
      <c r="D8" s="3"/>
      <c r="S8" t="s">
        <v>17</v>
      </c>
    </row>
    <row r="9" spans="1:29" x14ac:dyDescent="0.25">
      <c r="C9" s="3"/>
      <c r="D9" s="3"/>
      <c r="L9" t="s">
        <v>17</v>
      </c>
      <c r="W9" t="s">
        <v>17</v>
      </c>
    </row>
  </sheetData>
  <mergeCells count="9">
    <mergeCell ref="C1:E1"/>
    <mergeCell ref="G1:Y1"/>
    <mergeCell ref="AA1:AC1"/>
    <mergeCell ref="G2:I2"/>
    <mergeCell ref="K2:M2"/>
    <mergeCell ref="O2:Q2"/>
    <mergeCell ref="S2:U2"/>
    <mergeCell ref="W2:Y2"/>
    <mergeCell ref="AA2:AC2"/>
  </mergeCells>
  <conditionalFormatting sqref="E4">
    <cfRule type="cellIs" dxfId="11" priority="1" operator="lessThan">
      <formula>24</formula>
    </cfRule>
    <cfRule type="cellIs" dxfId="10" priority="2" operator="greaterThan">
      <formula>24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49DC-605C-4B05-8420-55C23D1C1427}">
  <dimension ref="A1:AD22"/>
  <sheetViews>
    <sheetView topLeftCell="A5" workbookViewId="0">
      <selection activeCell="A20" sqref="A15:A20"/>
    </sheetView>
  </sheetViews>
  <sheetFormatPr defaultRowHeight="15" x14ac:dyDescent="0.25"/>
  <cols>
    <col min="1" max="1" width="39" bestFit="1" customWidth="1"/>
    <col min="2" max="2" width="0.85546875" customWidth="1"/>
    <col min="3" max="4" width="24.7109375" style="3" customWidth="1"/>
    <col min="5" max="5" width="17.140625" customWidth="1"/>
    <col min="6" max="6" width="0.85546875" customWidth="1"/>
    <col min="10" max="10" width="0.85546875" customWidth="1"/>
    <col min="14" max="14" width="0.85546875" customWidth="1"/>
    <col min="18" max="18" width="0.85546875" customWidth="1"/>
    <col min="22" max="22" width="0.85546875" customWidth="1"/>
    <col min="26" max="26" width="0.85546875" customWidth="1"/>
    <col min="30" max="30" width="0.85546875" customWidth="1"/>
  </cols>
  <sheetData>
    <row r="1" spans="1:30" ht="33.75" x14ac:dyDescent="0.5">
      <c r="A1" s="8" t="s">
        <v>8</v>
      </c>
      <c r="B1" s="7"/>
      <c r="C1" s="40" t="s">
        <v>14</v>
      </c>
      <c r="D1" s="40"/>
      <c r="E1" s="40"/>
      <c r="F1" s="7"/>
      <c r="G1" s="37" t="s">
        <v>18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9"/>
      <c r="Z1" s="7"/>
      <c r="AA1" s="37" t="s">
        <v>19</v>
      </c>
      <c r="AB1" s="38"/>
      <c r="AC1" s="39"/>
      <c r="AD1" s="7"/>
    </row>
    <row r="2" spans="1:30" x14ac:dyDescent="0.25">
      <c r="B2" s="7"/>
      <c r="C2" s="6" t="s">
        <v>20</v>
      </c>
      <c r="D2" s="1" t="s">
        <v>21</v>
      </c>
      <c r="E2" s="1" t="s">
        <v>22</v>
      </c>
      <c r="F2" s="7"/>
      <c r="G2" s="36" t="s">
        <v>23</v>
      </c>
      <c r="H2" s="36"/>
      <c r="I2" s="36"/>
      <c r="J2" s="7"/>
      <c r="K2" s="36" t="s">
        <v>24</v>
      </c>
      <c r="L2" s="36"/>
      <c r="M2" s="36"/>
      <c r="N2" s="7"/>
      <c r="O2" s="36" t="s">
        <v>25</v>
      </c>
      <c r="P2" s="36"/>
      <c r="Q2" s="36"/>
      <c r="R2" s="7"/>
      <c r="S2" s="36" t="s">
        <v>26</v>
      </c>
      <c r="T2" s="36"/>
      <c r="U2" s="36"/>
      <c r="V2" s="7"/>
      <c r="W2" s="36" t="s">
        <v>27</v>
      </c>
      <c r="X2" s="36"/>
      <c r="Y2" s="36"/>
      <c r="Z2" s="7"/>
      <c r="AA2" s="36" t="s">
        <v>28</v>
      </c>
      <c r="AB2" s="36"/>
      <c r="AC2" s="36"/>
      <c r="AD2" s="7"/>
    </row>
    <row r="3" spans="1:30" ht="23.25" x14ac:dyDescent="0.25">
      <c r="A3" s="1" t="s">
        <v>29</v>
      </c>
      <c r="B3" s="7"/>
      <c r="C3" s="4" t="s">
        <v>30</v>
      </c>
      <c r="D3" s="4" t="s">
        <v>31</v>
      </c>
      <c r="E3" s="5" t="s">
        <v>32</v>
      </c>
      <c r="F3" s="7"/>
      <c r="G3" t="s">
        <v>33</v>
      </c>
      <c r="H3" t="s">
        <v>34</v>
      </c>
      <c r="I3" t="s">
        <v>35</v>
      </c>
      <c r="J3" s="7"/>
      <c r="K3" t="s">
        <v>33</v>
      </c>
      <c r="L3" t="s">
        <v>34</v>
      </c>
      <c r="M3" t="s">
        <v>35</v>
      </c>
      <c r="N3" s="7"/>
      <c r="O3" t="s">
        <v>33</v>
      </c>
      <c r="P3" t="s">
        <v>34</v>
      </c>
      <c r="Q3" t="s">
        <v>35</v>
      </c>
      <c r="R3" s="7"/>
      <c r="S3" t="s">
        <v>33</v>
      </c>
      <c r="T3" t="s">
        <v>34</v>
      </c>
      <c r="U3" t="s">
        <v>35</v>
      </c>
      <c r="V3" s="7"/>
      <c r="W3" t="s">
        <v>33</v>
      </c>
      <c r="X3" t="s">
        <v>34</v>
      </c>
      <c r="Y3" t="s">
        <v>35</v>
      </c>
      <c r="Z3" s="7"/>
      <c r="AA3" t="s">
        <v>33</v>
      </c>
      <c r="AB3" t="s">
        <v>34</v>
      </c>
      <c r="AC3" t="s">
        <v>35</v>
      </c>
      <c r="AD3" s="7"/>
    </row>
    <row r="4" spans="1:30" x14ac:dyDescent="0.25">
      <c r="A4" t="s">
        <v>59</v>
      </c>
      <c r="B4" s="7"/>
      <c r="C4" s="3">
        <f>20*3</f>
        <v>60</v>
      </c>
      <c r="D4" s="3">
        <f>C4*0.4</f>
        <v>24</v>
      </c>
      <c r="E4">
        <f>SUM(G4:AC4)*4</f>
        <v>34</v>
      </c>
      <c r="F4" s="7"/>
      <c r="G4">
        <v>0</v>
      </c>
      <c r="H4">
        <v>1</v>
      </c>
      <c r="I4">
        <v>0.25</v>
      </c>
      <c r="J4" s="7"/>
      <c r="K4">
        <v>1</v>
      </c>
      <c r="L4">
        <v>1</v>
      </c>
      <c r="M4">
        <v>0</v>
      </c>
      <c r="N4" s="7"/>
      <c r="O4">
        <v>0.25</v>
      </c>
      <c r="P4">
        <v>1</v>
      </c>
      <c r="Q4">
        <v>0.25</v>
      </c>
      <c r="R4" s="7"/>
      <c r="S4">
        <v>1</v>
      </c>
      <c r="T4">
        <v>0.75</v>
      </c>
      <c r="U4">
        <v>0</v>
      </c>
      <c r="V4" s="7"/>
      <c r="W4">
        <v>0</v>
      </c>
      <c r="X4">
        <v>0</v>
      </c>
      <c r="Y4">
        <v>0</v>
      </c>
      <c r="Z4" s="7"/>
      <c r="AA4">
        <v>1</v>
      </c>
      <c r="AB4">
        <v>1</v>
      </c>
      <c r="AC4">
        <v>0</v>
      </c>
      <c r="AD4" s="7"/>
    </row>
    <row r="5" spans="1:30" x14ac:dyDescent="0.25">
      <c r="A5" t="s">
        <v>60</v>
      </c>
      <c r="B5" s="7"/>
      <c r="C5" s="3">
        <f t="shared" ref="C5:C11" si="0">20*3</f>
        <v>60</v>
      </c>
      <c r="D5" s="3">
        <f t="shared" ref="D5:D11" si="1">C5*0.4</f>
        <v>24</v>
      </c>
      <c r="E5">
        <f t="shared" ref="E5:E11" si="2">SUM(G5:Y5)*4</f>
        <v>60</v>
      </c>
      <c r="F5" s="7"/>
      <c r="G5">
        <v>1</v>
      </c>
      <c r="H5">
        <v>1</v>
      </c>
      <c r="I5">
        <v>1</v>
      </c>
      <c r="J5" s="7"/>
      <c r="K5">
        <v>1</v>
      </c>
      <c r="L5">
        <v>1</v>
      </c>
      <c r="M5">
        <v>1</v>
      </c>
      <c r="N5" s="7"/>
      <c r="O5">
        <v>1</v>
      </c>
      <c r="P5">
        <v>1</v>
      </c>
      <c r="Q5">
        <v>1</v>
      </c>
      <c r="R5" s="7"/>
      <c r="S5">
        <v>1</v>
      </c>
      <c r="T5">
        <v>1</v>
      </c>
      <c r="U5">
        <v>1</v>
      </c>
      <c r="V5" s="7"/>
      <c r="W5">
        <v>1</v>
      </c>
      <c r="X5">
        <v>1</v>
      </c>
      <c r="Y5">
        <v>1</v>
      </c>
      <c r="Z5" s="7"/>
      <c r="AA5">
        <v>1</v>
      </c>
      <c r="AB5">
        <v>1</v>
      </c>
      <c r="AC5">
        <v>1</v>
      </c>
      <c r="AD5" s="7"/>
    </row>
    <row r="6" spans="1:30" x14ac:dyDescent="0.25">
      <c r="A6" t="s">
        <v>61</v>
      </c>
      <c r="B6" s="7"/>
      <c r="C6" s="3">
        <f t="shared" si="0"/>
        <v>60</v>
      </c>
      <c r="D6" s="3">
        <f t="shared" si="1"/>
        <v>24</v>
      </c>
      <c r="E6">
        <f t="shared" si="2"/>
        <v>60</v>
      </c>
      <c r="F6" s="7"/>
      <c r="G6">
        <v>1</v>
      </c>
      <c r="H6">
        <v>1</v>
      </c>
      <c r="I6">
        <v>1</v>
      </c>
      <c r="J6" s="7"/>
      <c r="K6">
        <v>1</v>
      </c>
      <c r="L6">
        <v>1</v>
      </c>
      <c r="M6">
        <v>1</v>
      </c>
      <c r="N6" s="7"/>
      <c r="O6">
        <v>1</v>
      </c>
      <c r="P6">
        <v>1</v>
      </c>
      <c r="Q6">
        <v>1</v>
      </c>
      <c r="R6" s="7"/>
      <c r="S6">
        <v>1</v>
      </c>
      <c r="T6">
        <v>1</v>
      </c>
      <c r="U6">
        <v>1</v>
      </c>
      <c r="V6" s="7"/>
      <c r="W6">
        <v>1</v>
      </c>
      <c r="X6">
        <v>1</v>
      </c>
      <c r="Y6">
        <v>1</v>
      </c>
      <c r="Z6" s="7"/>
      <c r="AA6">
        <v>1</v>
      </c>
      <c r="AB6">
        <v>1</v>
      </c>
      <c r="AC6">
        <v>1</v>
      </c>
      <c r="AD6" s="7"/>
    </row>
    <row r="7" spans="1:30" x14ac:dyDescent="0.25">
      <c r="A7" t="s">
        <v>62</v>
      </c>
      <c r="B7" s="7"/>
      <c r="C7" s="3">
        <f t="shared" si="0"/>
        <v>60</v>
      </c>
      <c r="D7" s="3">
        <f t="shared" si="1"/>
        <v>24</v>
      </c>
      <c r="E7">
        <f t="shared" si="2"/>
        <v>0</v>
      </c>
      <c r="F7" s="7"/>
      <c r="G7">
        <v>0</v>
      </c>
      <c r="H7">
        <v>0</v>
      </c>
      <c r="I7">
        <v>0</v>
      </c>
      <c r="J7" s="7"/>
      <c r="K7">
        <v>0</v>
      </c>
      <c r="L7">
        <v>0</v>
      </c>
      <c r="M7">
        <v>0</v>
      </c>
      <c r="N7" s="7"/>
      <c r="O7">
        <v>0</v>
      </c>
      <c r="P7">
        <v>0</v>
      </c>
      <c r="Q7">
        <v>0</v>
      </c>
      <c r="R7" s="7"/>
      <c r="S7">
        <v>0</v>
      </c>
      <c r="T7">
        <v>0</v>
      </c>
      <c r="U7">
        <v>0</v>
      </c>
      <c r="V7" s="7"/>
      <c r="W7">
        <v>0</v>
      </c>
      <c r="X7">
        <v>0</v>
      </c>
      <c r="Y7">
        <v>0</v>
      </c>
      <c r="Z7" s="7"/>
      <c r="AA7">
        <v>0</v>
      </c>
      <c r="AB7">
        <v>0</v>
      </c>
      <c r="AC7">
        <v>0</v>
      </c>
      <c r="AD7" s="7"/>
    </row>
    <row r="8" spans="1:30" x14ac:dyDescent="0.25">
      <c r="A8" t="s">
        <v>63</v>
      </c>
      <c r="B8" s="7"/>
      <c r="C8" s="3">
        <f t="shared" si="0"/>
        <v>60</v>
      </c>
      <c r="D8" s="3">
        <f t="shared" si="1"/>
        <v>24</v>
      </c>
      <c r="E8">
        <f t="shared" si="2"/>
        <v>0</v>
      </c>
      <c r="F8" s="7"/>
      <c r="G8">
        <v>0</v>
      </c>
      <c r="H8">
        <v>0</v>
      </c>
      <c r="I8">
        <v>0</v>
      </c>
      <c r="J8" s="7"/>
      <c r="K8">
        <v>0</v>
      </c>
      <c r="L8">
        <v>0</v>
      </c>
      <c r="M8">
        <v>0</v>
      </c>
      <c r="N8" s="7"/>
      <c r="O8">
        <v>0</v>
      </c>
      <c r="P8">
        <v>0</v>
      </c>
      <c r="Q8">
        <v>0</v>
      </c>
      <c r="R8" s="7"/>
      <c r="S8">
        <v>0</v>
      </c>
      <c r="T8">
        <v>0</v>
      </c>
      <c r="U8">
        <v>0</v>
      </c>
      <c r="V8" s="7"/>
      <c r="W8">
        <v>0</v>
      </c>
      <c r="X8">
        <v>0</v>
      </c>
      <c r="Y8">
        <v>0</v>
      </c>
      <c r="Z8" s="7"/>
      <c r="AA8">
        <v>0</v>
      </c>
      <c r="AB8">
        <v>0</v>
      </c>
      <c r="AC8">
        <v>0</v>
      </c>
      <c r="AD8" s="7"/>
    </row>
    <row r="9" spans="1:30" x14ac:dyDescent="0.25">
      <c r="A9" t="s">
        <v>64</v>
      </c>
      <c r="B9" s="7"/>
      <c r="C9" s="3">
        <f t="shared" si="0"/>
        <v>60</v>
      </c>
      <c r="D9" s="3">
        <f t="shared" si="1"/>
        <v>24</v>
      </c>
      <c r="E9">
        <f t="shared" si="2"/>
        <v>12</v>
      </c>
      <c r="F9" s="7"/>
      <c r="G9">
        <v>0</v>
      </c>
      <c r="H9">
        <v>1</v>
      </c>
      <c r="I9">
        <v>0</v>
      </c>
      <c r="J9" s="7"/>
      <c r="K9">
        <v>0</v>
      </c>
      <c r="L9">
        <v>1</v>
      </c>
      <c r="M9">
        <v>0</v>
      </c>
      <c r="N9" s="7"/>
      <c r="O9">
        <v>0</v>
      </c>
      <c r="P9">
        <v>1</v>
      </c>
      <c r="Q9">
        <v>0</v>
      </c>
      <c r="R9" s="7"/>
      <c r="S9">
        <v>0</v>
      </c>
      <c r="T9">
        <v>0</v>
      </c>
      <c r="U9">
        <v>0</v>
      </c>
      <c r="V9" s="7"/>
      <c r="W9">
        <v>0</v>
      </c>
      <c r="X9">
        <v>0</v>
      </c>
      <c r="Y9">
        <v>0</v>
      </c>
      <c r="Z9" s="7"/>
      <c r="AA9">
        <v>0</v>
      </c>
      <c r="AB9">
        <v>0</v>
      </c>
      <c r="AC9">
        <v>0</v>
      </c>
      <c r="AD9" s="7"/>
    </row>
    <row r="10" spans="1:30" x14ac:dyDescent="0.25">
      <c r="A10" t="s">
        <v>65</v>
      </c>
      <c r="B10" s="7"/>
      <c r="C10" s="3">
        <f t="shared" si="0"/>
        <v>60</v>
      </c>
      <c r="D10" s="3">
        <f t="shared" si="1"/>
        <v>24</v>
      </c>
      <c r="E10">
        <f t="shared" si="2"/>
        <v>23</v>
      </c>
      <c r="F10" s="7"/>
      <c r="G10">
        <v>0</v>
      </c>
      <c r="H10">
        <v>0</v>
      </c>
      <c r="I10">
        <v>0</v>
      </c>
      <c r="J10" s="7"/>
      <c r="K10">
        <v>1</v>
      </c>
      <c r="L10">
        <v>1</v>
      </c>
      <c r="M10">
        <v>1</v>
      </c>
      <c r="N10" s="7"/>
      <c r="O10">
        <v>0.25</v>
      </c>
      <c r="P10">
        <v>1</v>
      </c>
      <c r="Q10">
        <v>0.25</v>
      </c>
      <c r="R10" s="7"/>
      <c r="S10">
        <v>1</v>
      </c>
      <c r="T10">
        <v>0.25</v>
      </c>
      <c r="U10">
        <v>0</v>
      </c>
      <c r="V10" s="7"/>
      <c r="W10">
        <v>0</v>
      </c>
      <c r="X10">
        <v>0</v>
      </c>
      <c r="Y10">
        <v>0</v>
      </c>
      <c r="Z10" s="7"/>
      <c r="AA10">
        <v>0</v>
      </c>
      <c r="AB10">
        <v>0</v>
      </c>
      <c r="AC10">
        <v>0</v>
      </c>
      <c r="AD10" s="7"/>
    </row>
    <row r="11" spans="1:30" x14ac:dyDescent="0.25">
      <c r="A11" t="s">
        <v>66</v>
      </c>
      <c r="B11" s="7"/>
      <c r="C11" s="3">
        <f t="shared" si="0"/>
        <v>60</v>
      </c>
      <c r="D11" s="3">
        <f t="shared" si="1"/>
        <v>24</v>
      </c>
      <c r="E11">
        <f t="shared" si="2"/>
        <v>60</v>
      </c>
      <c r="F11" s="7"/>
      <c r="G11">
        <v>1</v>
      </c>
      <c r="H11">
        <v>1</v>
      </c>
      <c r="I11">
        <v>1</v>
      </c>
      <c r="J11" s="7"/>
      <c r="K11">
        <v>1</v>
      </c>
      <c r="L11">
        <v>1</v>
      </c>
      <c r="M11">
        <v>1</v>
      </c>
      <c r="N11" s="7"/>
      <c r="O11">
        <v>1</v>
      </c>
      <c r="P11">
        <v>1</v>
      </c>
      <c r="Q11">
        <v>1</v>
      </c>
      <c r="R11" s="7"/>
      <c r="S11">
        <v>1</v>
      </c>
      <c r="T11">
        <v>1</v>
      </c>
      <c r="U11">
        <v>1</v>
      </c>
      <c r="V11" s="7"/>
      <c r="W11">
        <v>1</v>
      </c>
      <c r="X11">
        <v>1</v>
      </c>
      <c r="Y11">
        <v>1</v>
      </c>
      <c r="Z11" s="7"/>
      <c r="AA11">
        <v>0</v>
      </c>
      <c r="AB11">
        <v>0</v>
      </c>
      <c r="AC11">
        <v>0</v>
      </c>
      <c r="AD11" s="7"/>
    </row>
    <row r="12" spans="1:30" s="1" customFormat="1" x14ac:dyDescent="0.25">
      <c r="A12" s="10" t="s">
        <v>47</v>
      </c>
      <c r="B12" s="11"/>
      <c r="C12" s="12">
        <f>SUM(C4:C11)</f>
        <v>480</v>
      </c>
      <c r="D12" s="12">
        <f t="shared" ref="D12:E12" si="3">SUM(D4:D11)</f>
        <v>192</v>
      </c>
      <c r="E12" s="13">
        <f t="shared" si="3"/>
        <v>249</v>
      </c>
    </row>
    <row r="14" spans="1:30" x14ac:dyDescent="0.25">
      <c r="A14" s="1" t="s">
        <v>48</v>
      </c>
      <c r="C14" s="6" t="s">
        <v>49</v>
      </c>
    </row>
    <row r="15" spans="1:30" x14ac:dyDescent="0.25">
      <c r="C15" s="3" t="s">
        <v>50</v>
      </c>
      <c r="S15" t="s">
        <v>17</v>
      </c>
    </row>
    <row r="16" spans="1:30" x14ac:dyDescent="0.25">
      <c r="C16" s="3" t="s">
        <v>52</v>
      </c>
      <c r="Q16" t="s">
        <v>17</v>
      </c>
    </row>
    <row r="17" spans="3:19" x14ac:dyDescent="0.25">
      <c r="C17" s="3" t="s">
        <v>52</v>
      </c>
    </row>
    <row r="18" spans="3:19" x14ac:dyDescent="0.25">
      <c r="C18" s="3" t="s">
        <v>52</v>
      </c>
      <c r="S18" t="s">
        <v>17</v>
      </c>
    </row>
    <row r="19" spans="3:19" x14ac:dyDescent="0.25">
      <c r="C19" s="3" t="s">
        <v>52</v>
      </c>
    </row>
    <row r="20" spans="3:19" x14ac:dyDescent="0.25">
      <c r="C20" s="3" t="s">
        <v>52</v>
      </c>
    </row>
    <row r="22" spans="3:19" x14ac:dyDescent="0.25">
      <c r="P22" t="s">
        <v>17</v>
      </c>
    </row>
  </sheetData>
  <mergeCells count="9">
    <mergeCell ref="C1:E1"/>
    <mergeCell ref="G1:Y1"/>
    <mergeCell ref="AA1:AC1"/>
    <mergeCell ref="G2:I2"/>
    <mergeCell ref="K2:M2"/>
    <mergeCell ref="O2:Q2"/>
    <mergeCell ref="S2:U2"/>
    <mergeCell ref="W2:Y2"/>
    <mergeCell ref="AA2:AC2"/>
  </mergeCells>
  <conditionalFormatting sqref="E4:E11">
    <cfRule type="cellIs" dxfId="9" priority="1" operator="lessThan">
      <formula>24</formula>
    </cfRule>
    <cfRule type="cellIs" dxfId="8" priority="2" operator="greaterThan">
      <formula>24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9957A-3BCB-4C61-B6F1-17607D5974DD}">
  <dimension ref="A1:AD10"/>
  <sheetViews>
    <sheetView workbookViewId="0">
      <selection activeCell="A10" sqref="A9:A10"/>
    </sheetView>
  </sheetViews>
  <sheetFormatPr defaultRowHeight="15" x14ac:dyDescent="0.25"/>
  <cols>
    <col min="1" max="1" width="40.140625" customWidth="1"/>
    <col min="2" max="2" width="1" customWidth="1"/>
    <col min="3" max="3" width="25.5703125" customWidth="1"/>
    <col min="4" max="4" width="13.140625" customWidth="1"/>
    <col min="5" max="5" width="18.28515625" customWidth="1"/>
    <col min="6" max="6" width="0.7109375" customWidth="1"/>
    <col min="10" max="10" width="0.5703125" customWidth="1"/>
    <col min="14" max="14" width="0.7109375" customWidth="1"/>
    <col min="18" max="18" width="0.7109375" customWidth="1"/>
    <col min="22" max="22" width="0.85546875" customWidth="1"/>
    <col min="26" max="26" width="0.5703125" customWidth="1"/>
    <col min="30" max="30" width="0.5703125" customWidth="1"/>
  </cols>
  <sheetData>
    <row r="1" spans="1:30" ht="33.75" x14ac:dyDescent="0.5">
      <c r="A1" s="8" t="s">
        <v>13</v>
      </c>
      <c r="B1" s="7"/>
      <c r="C1" s="40" t="s">
        <v>14</v>
      </c>
      <c r="D1" s="40"/>
      <c r="E1" s="40"/>
      <c r="F1" s="7"/>
      <c r="G1" s="37" t="s">
        <v>18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9"/>
      <c r="Z1" s="7"/>
      <c r="AA1" s="37" t="s">
        <v>19</v>
      </c>
      <c r="AB1" s="38"/>
      <c r="AC1" s="39"/>
      <c r="AD1" s="7"/>
    </row>
    <row r="2" spans="1:30" x14ac:dyDescent="0.25">
      <c r="B2" s="7"/>
      <c r="C2" s="6" t="s">
        <v>20</v>
      </c>
      <c r="D2" s="1" t="s">
        <v>21</v>
      </c>
      <c r="E2" s="1" t="s">
        <v>22</v>
      </c>
      <c r="F2" s="7"/>
      <c r="G2" s="36" t="s">
        <v>23</v>
      </c>
      <c r="H2" s="36"/>
      <c r="I2" s="36"/>
      <c r="J2" s="7"/>
      <c r="K2" s="36" t="s">
        <v>24</v>
      </c>
      <c r="L2" s="36"/>
      <c r="M2" s="36"/>
      <c r="N2" s="7"/>
      <c r="O2" s="36" t="s">
        <v>25</v>
      </c>
      <c r="P2" s="36"/>
      <c r="Q2" s="36"/>
      <c r="R2" s="7"/>
      <c r="S2" s="36" t="s">
        <v>26</v>
      </c>
      <c r="T2" s="36"/>
      <c r="U2" s="36"/>
      <c r="V2" s="7"/>
      <c r="W2" s="36" t="s">
        <v>27</v>
      </c>
      <c r="X2" s="36"/>
      <c r="Y2" s="36"/>
      <c r="Z2" s="7"/>
      <c r="AA2" s="36" t="s">
        <v>28</v>
      </c>
      <c r="AB2" s="36"/>
      <c r="AC2" s="36"/>
      <c r="AD2" s="7"/>
    </row>
    <row r="3" spans="1:30" ht="23.25" x14ac:dyDescent="0.25">
      <c r="A3" s="1" t="s">
        <v>29</v>
      </c>
      <c r="B3" s="7"/>
      <c r="C3" s="4" t="s">
        <v>30</v>
      </c>
      <c r="D3" s="4" t="s">
        <v>31</v>
      </c>
      <c r="E3" s="5" t="s">
        <v>32</v>
      </c>
      <c r="F3" s="7"/>
      <c r="G3" t="s">
        <v>33</v>
      </c>
      <c r="H3" t="s">
        <v>34</v>
      </c>
      <c r="I3" t="s">
        <v>35</v>
      </c>
      <c r="J3" s="7"/>
      <c r="K3" t="s">
        <v>33</v>
      </c>
      <c r="L3" t="s">
        <v>34</v>
      </c>
      <c r="M3" t="s">
        <v>35</v>
      </c>
      <c r="N3" s="7"/>
      <c r="O3" t="s">
        <v>33</v>
      </c>
      <c r="P3" t="s">
        <v>34</v>
      </c>
      <c r="Q3" t="s">
        <v>35</v>
      </c>
      <c r="R3" s="7"/>
      <c r="S3" t="s">
        <v>33</v>
      </c>
      <c r="T3" t="s">
        <v>34</v>
      </c>
      <c r="U3" t="s">
        <v>35</v>
      </c>
      <c r="V3" s="7"/>
      <c r="W3" t="s">
        <v>33</v>
      </c>
      <c r="X3" t="s">
        <v>34</v>
      </c>
      <c r="Y3" t="s">
        <v>35</v>
      </c>
      <c r="Z3" s="7"/>
      <c r="AA3" t="s">
        <v>33</v>
      </c>
      <c r="AB3" t="s">
        <v>34</v>
      </c>
      <c r="AC3" t="s">
        <v>35</v>
      </c>
      <c r="AD3" s="7"/>
    </row>
    <row r="4" spans="1:30" x14ac:dyDescent="0.25">
      <c r="A4" t="s">
        <v>67</v>
      </c>
      <c r="B4" s="7"/>
      <c r="C4" s="3">
        <f>20*3</f>
        <v>60</v>
      </c>
      <c r="D4" s="3">
        <f>C4*0.4</f>
        <v>24</v>
      </c>
      <c r="E4">
        <f>SUM(G4:AC4)*4</f>
        <v>12</v>
      </c>
      <c r="F4" s="7"/>
      <c r="G4">
        <v>0.25</v>
      </c>
      <c r="H4">
        <v>0.25</v>
      </c>
      <c r="I4">
        <v>0.25</v>
      </c>
      <c r="J4" s="7"/>
      <c r="K4">
        <v>0.25</v>
      </c>
      <c r="L4">
        <v>0.25</v>
      </c>
      <c r="M4">
        <v>0</v>
      </c>
      <c r="N4" s="7"/>
      <c r="O4">
        <v>0.25</v>
      </c>
      <c r="P4">
        <v>0.25</v>
      </c>
      <c r="Q4">
        <v>0</v>
      </c>
      <c r="R4" s="7"/>
      <c r="S4">
        <v>0.25</v>
      </c>
      <c r="T4">
        <v>0.25</v>
      </c>
      <c r="U4">
        <v>0.25</v>
      </c>
      <c r="V4" s="7"/>
      <c r="W4">
        <v>0.25</v>
      </c>
      <c r="X4">
        <v>0.25</v>
      </c>
      <c r="Y4">
        <v>0</v>
      </c>
      <c r="Z4" s="7"/>
      <c r="AA4">
        <v>0</v>
      </c>
      <c r="AB4">
        <v>0</v>
      </c>
      <c r="AC4">
        <v>0</v>
      </c>
      <c r="AD4" s="7"/>
    </row>
    <row r="5" spans="1:30" x14ac:dyDescent="0.25">
      <c r="A5" t="s">
        <v>68</v>
      </c>
      <c r="B5" s="7"/>
      <c r="C5" s="3">
        <v>60</v>
      </c>
      <c r="D5" s="3">
        <f t="shared" ref="D5" si="0">C5*0.4</f>
        <v>24</v>
      </c>
      <c r="E5">
        <f t="shared" ref="E5" si="1">SUM(G5:Y5)*4</f>
        <v>60</v>
      </c>
      <c r="F5" s="7"/>
      <c r="G5">
        <v>1</v>
      </c>
      <c r="H5">
        <v>1</v>
      </c>
      <c r="I5">
        <v>1</v>
      </c>
      <c r="J5" s="7"/>
      <c r="K5">
        <v>1</v>
      </c>
      <c r="L5">
        <v>1</v>
      </c>
      <c r="M5">
        <v>1</v>
      </c>
      <c r="N5" s="7"/>
      <c r="O5">
        <v>1</v>
      </c>
      <c r="P5">
        <v>1</v>
      </c>
      <c r="Q5">
        <v>1</v>
      </c>
      <c r="R5" s="7"/>
      <c r="S5">
        <v>1</v>
      </c>
      <c r="T5">
        <v>1</v>
      </c>
      <c r="U5">
        <v>1</v>
      </c>
      <c r="V5" s="7"/>
      <c r="W5">
        <v>1</v>
      </c>
      <c r="X5">
        <v>1</v>
      </c>
      <c r="Y5">
        <v>1</v>
      </c>
      <c r="Z5" s="7"/>
      <c r="AA5">
        <v>1</v>
      </c>
      <c r="AB5">
        <v>1</v>
      </c>
      <c r="AC5">
        <v>1</v>
      </c>
      <c r="AD5" s="7"/>
    </row>
    <row r="6" spans="1:30" x14ac:dyDescent="0.25">
      <c r="A6" s="10" t="s">
        <v>57</v>
      </c>
      <c r="B6" s="11"/>
      <c r="C6" s="12">
        <f>SUM(C4:C5)</f>
        <v>120</v>
      </c>
      <c r="D6" s="12">
        <f>SUM(D4:D5)</f>
        <v>48</v>
      </c>
      <c r="E6" s="13">
        <f>SUM(E4:E5)</f>
        <v>72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25">
      <c r="C7" s="3"/>
      <c r="D7" s="3"/>
    </row>
    <row r="8" spans="1:30" x14ac:dyDescent="0.25">
      <c r="A8" s="1" t="s">
        <v>48</v>
      </c>
      <c r="C8" s="6" t="s">
        <v>49</v>
      </c>
      <c r="D8" s="3"/>
    </row>
    <row r="9" spans="1:30" x14ac:dyDescent="0.25">
      <c r="C9" t="s">
        <v>52</v>
      </c>
      <c r="D9" s="3"/>
      <c r="S9" t="s">
        <v>17</v>
      </c>
    </row>
    <row r="10" spans="1:30" x14ac:dyDescent="0.25">
      <c r="C10" s="3" t="s">
        <v>52</v>
      </c>
    </row>
  </sheetData>
  <mergeCells count="9">
    <mergeCell ref="C1:E1"/>
    <mergeCell ref="G1:Y1"/>
    <mergeCell ref="AA1:AC1"/>
    <mergeCell ref="G2:I2"/>
    <mergeCell ref="K2:M2"/>
    <mergeCell ref="O2:Q2"/>
    <mergeCell ref="S2:U2"/>
    <mergeCell ref="W2:Y2"/>
    <mergeCell ref="AA2:AC2"/>
  </mergeCells>
  <conditionalFormatting sqref="E4:E5">
    <cfRule type="cellIs" dxfId="7" priority="1" operator="lessThan">
      <formula>24</formula>
    </cfRule>
    <cfRule type="cellIs" dxfId="6" priority="2" operator="greaterThan">
      <formula>24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BA388-1F89-41BD-81A0-1A4D4F1CB5EE}">
  <dimension ref="A1:AD13"/>
  <sheetViews>
    <sheetView workbookViewId="0">
      <selection activeCell="A12" sqref="A10:A12"/>
    </sheetView>
  </sheetViews>
  <sheetFormatPr defaultRowHeight="15" x14ac:dyDescent="0.25"/>
  <cols>
    <col min="1" max="1" width="39" bestFit="1" customWidth="1"/>
    <col min="2" max="2" width="0.85546875" customWidth="1"/>
    <col min="3" max="4" width="24.7109375" style="3" customWidth="1"/>
    <col min="5" max="5" width="17.140625" customWidth="1"/>
    <col min="6" max="6" width="0.85546875" customWidth="1"/>
    <col min="10" max="10" width="0.85546875" customWidth="1"/>
    <col min="14" max="14" width="0.85546875" customWidth="1"/>
    <col min="18" max="18" width="0.85546875" customWidth="1"/>
    <col min="22" max="22" width="0.85546875" customWidth="1"/>
    <col min="26" max="26" width="0.85546875" customWidth="1"/>
    <col min="30" max="30" width="0.85546875" customWidth="1"/>
  </cols>
  <sheetData>
    <row r="1" spans="1:30" ht="33.75" x14ac:dyDescent="0.5">
      <c r="A1" s="8" t="s">
        <v>9</v>
      </c>
      <c r="B1" s="7"/>
      <c r="C1" s="40" t="s">
        <v>14</v>
      </c>
      <c r="D1" s="40"/>
      <c r="E1" s="40"/>
      <c r="F1" s="7"/>
      <c r="G1" s="37" t="s">
        <v>18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9"/>
      <c r="Z1" s="7"/>
      <c r="AA1" s="37" t="s">
        <v>19</v>
      </c>
      <c r="AB1" s="38"/>
      <c r="AC1" s="39"/>
      <c r="AD1" s="7"/>
    </row>
    <row r="2" spans="1:30" x14ac:dyDescent="0.25">
      <c r="B2" s="7"/>
      <c r="C2" s="6" t="s">
        <v>20</v>
      </c>
      <c r="D2" s="1" t="s">
        <v>21</v>
      </c>
      <c r="E2" s="1" t="s">
        <v>22</v>
      </c>
      <c r="F2" s="7"/>
      <c r="G2" s="36" t="s">
        <v>23</v>
      </c>
      <c r="H2" s="36"/>
      <c r="I2" s="36"/>
      <c r="J2" s="7"/>
      <c r="K2" s="36" t="s">
        <v>24</v>
      </c>
      <c r="L2" s="36"/>
      <c r="M2" s="36"/>
      <c r="N2" s="7"/>
      <c r="O2" s="36" t="s">
        <v>25</v>
      </c>
      <c r="P2" s="36"/>
      <c r="Q2" s="36"/>
      <c r="R2" s="7"/>
      <c r="S2" s="36" t="s">
        <v>26</v>
      </c>
      <c r="T2" s="36"/>
      <c r="U2" s="36"/>
      <c r="V2" s="7"/>
      <c r="W2" s="36" t="s">
        <v>27</v>
      </c>
      <c r="X2" s="36"/>
      <c r="Y2" s="36"/>
      <c r="Z2" s="7"/>
      <c r="AA2" s="36" t="s">
        <v>28</v>
      </c>
      <c r="AB2" s="36"/>
      <c r="AC2" s="36"/>
      <c r="AD2" s="7"/>
    </row>
    <row r="3" spans="1:30" ht="23.25" x14ac:dyDescent="0.25">
      <c r="A3" s="1" t="s">
        <v>29</v>
      </c>
      <c r="B3" s="7"/>
      <c r="C3" s="4" t="s">
        <v>30</v>
      </c>
      <c r="D3" s="4" t="s">
        <v>31</v>
      </c>
      <c r="E3" s="5" t="s">
        <v>32</v>
      </c>
      <c r="F3" s="7"/>
      <c r="G3" t="s">
        <v>33</v>
      </c>
      <c r="H3" t="s">
        <v>34</v>
      </c>
      <c r="I3" t="s">
        <v>35</v>
      </c>
      <c r="J3" s="7"/>
      <c r="K3" t="s">
        <v>33</v>
      </c>
      <c r="L3" t="s">
        <v>34</v>
      </c>
      <c r="M3" t="s">
        <v>35</v>
      </c>
      <c r="N3" s="7"/>
      <c r="O3" t="s">
        <v>33</v>
      </c>
      <c r="P3" t="s">
        <v>34</v>
      </c>
      <c r="Q3" t="s">
        <v>35</v>
      </c>
      <c r="R3" s="7"/>
      <c r="S3" t="s">
        <v>33</v>
      </c>
      <c r="T3" t="s">
        <v>34</v>
      </c>
      <c r="U3" t="s">
        <v>35</v>
      </c>
      <c r="V3" s="7"/>
      <c r="W3" t="s">
        <v>33</v>
      </c>
      <c r="X3" t="s">
        <v>34</v>
      </c>
      <c r="Y3" t="s">
        <v>35</v>
      </c>
      <c r="Z3" s="7"/>
      <c r="AA3" t="s">
        <v>33</v>
      </c>
      <c r="AB3" t="s">
        <v>34</v>
      </c>
      <c r="AC3" t="s">
        <v>35</v>
      </c>
      <c r="AD3" s="7"/>
    </row>
    <row r="4" spans="1:30" x14ac:dyDescent="0.25">
      <c r="A4" t="s">
        <v>69</v>
      </c>
      <c r="B4" s="7"/>
      <c r="C4" s="3">
        <f>20*3</f>
        <v>60</v>
      </c>
      <c r="D4" s="3">
        <f>C4*0.4</f>
        <v>24</v>
      </c>
      <c r="E4">
        <f>SUM(G4:AC4)*4</f>
        <v>31</v>
      </c>
      <c r="F4" s="7"/>
      <c r="G4">
        <v>0</v>
      </c>
      <c r="H4">
        <v>1</v>
      </c>
      <c r="I4">
        <v>1</v>
      </c>
      <c r="J4" s="7"/>
      <c r="K4">
        <v>1</v>
      </c>
      <c r="L4">
        <v>0.5</v>
      </c>
      <c r="M4">
        <v>1</v>
      </c>
      <c r="N4" s="7"/>
      <c r="O4">
        <v>0.25</v>
      </c>
      <c r="P4">
        <v>0</v>
      </c>
      <c r="Q4">
        <v>0.75</v>
      </c>
      <c r="R4" s="7"/>
      <c r="S4">
        <v>0</v>
      </c>
      <c r="T4">
        <v>0</v>
      </c>
      <c r="U4">
        <v>0.25</v>
      </c>
      <c r="V4" s="7"/>
      <c r="W4">
        <v>1</v>
      </c>
      <c r="X4">
        <v>1</v>
      </c>
      <c r="Y4">
        <v>0</v>
      </c>
      <c r="Z4" s="7"/>
      <c r="AA4">
        <v>0</v>
      </c>
      <c r="AB4">
        <v>0</v>
      </c>
      <c r="AC4">
        <v>0</v>
      </c>
      <c r="AD4" s="7"/>
    </row>
    <row r="5" spans="1:30" x14ac:dyDescent="0.25">
      <c r="A5" t="s">
        <v>70</v>
      </c>
      <c r="B5" s="7"/>
      <c r="C5" s="3">
        <f t="shared" ref="C5:C6" si="0">20*3</f>
        <v>60</v>
      </c>
      <c r="D5" s="3">
        <f t="shared" ref="D5:D6" si="1">C5*0.4</f>
        <v>24</v>
      </c>
      <c r="E5">
        <f t="shared" ref="E5:E6" si="2">SUM(G5:Y5)*4</f>
        <v>60</v>
      </c>
      <c r="F5" s="7"/>
      <c r="G5">
        <v>1</v>
      </c>
      <c r="H5">
        <v>1</v>
      </c>
      <c r="I5">
        <v>1</v>
      </c>
      <c r="J5" s="7"/>
      <c r="K5">
        <v>1</v>
      </c>
      <c r="L5">
        <v>1</v>
      </c>
      <c r="M5">
        <v>1</v>
      </c>
      <c r="N5" s="7"/>
      <c r="O5">
        <v>1</v>
      </c>
      <c r="P5">
        <v>1</v>
      </c>
      <c r="Q5">
        <v>1</v>
      </c>
      <c r="R5" s="7"/>
      <c r="S5">
        <v>1</v>
      </c>
      <c r="T5">
        <v>1</v>
      </c>
      <c r="U5">
        <v>1</v>
      </c>
      <c r="V5" s="7"/>
      <c r="W5">
        <v>1</v>
      </c>
      <c r="X5">
        <v>1</v>
      </c>
      <c r="Y5">
        <v>1</v>
      </c>
      <c r="Z5" s="7"/>
      <c r="AA5">
        <v>1</v>
      </c>
      <c r="AB5">
        <v>1</v>
      </c>
      <c r="AC5">
        <v>1</v>
      </c>
      <c r="AD5" s="7"/>
    </row>
    <row r="6" spans="1:30" x14ac:dyDescent="0.25">
      <c r="A6" t="s">
        <v>71</v>
      </c>
      <c r="B6" s="7"/>
      <c r="C6" s="3">
        <f t="shared" si="0"/>
        <v>60</v>
      </c>
      <c r="D6" s="3">
        <f t="shared" si="1"/>
        <v>24</v>
      </c>
      <c r="E6">
        <f t="shared" si="2"/>
        <v>10</v>
      </c>
      <c r="F6" s="7"/>
      <c r="G6">
        <v>0</v>
      </c>
      <c r="H6">
        <v>0.25</v>
      </c>
      <c r="I6">
        <v>0</v>
      </c>
      <c r="J6" s="7"/>
      <c r="K6">
        <v>0</v>
      </c>
      <c r="L6">
        <v>1</v>
      </c>
      <c r="M6">
        <v>0</v>
      </c>
      <c r="N6" s="7"/>
      <c r="O6">
        <v>0.5</v>
      </c>
      <c r="P6">
        <v>0</v>
      </c>
      <c r="Q6">
        <v>0.75</v>
      </c>
      <c r="R6" s="7"/>
      <c r="S6">
        <v>0</v>
      </c>
      <c r="T6">
        <v>0</v>
      </c>
      <c r="U6">
        <v>0</v>
      </c>
      <c r="V6" s="7"/>
      <c r="W6">
        <v>0</v>
      </c>
      <c r="X6">
        <v>0</v>
      </c>
      <c r="Y6">
        <v>0</v>
      </c>
      <c r="Z6" s="7"/>
      <c r="AA6">
        <v>0</v>
      </c>
      <c r="AB6">
        <v>0</v>
      </c>
      <c r="AC6">
        <v>0</v>
      </c>
      <c r="AD6" s="7"/>
    </row>
    <row r="7" spans="1:30" s="1" customFormat="1" x14ac:dyDescent="0.25">
      <c r="A7" s="10" t="s">
        <v>47</v>
      </c>
      <c r="B7" s="11"/>
      <c r="C7" s="12">
        <f>SUM(C4:C5)</f>
        <v>120</v>
      </c>
      <c r="D7" s="12">
        <f t="shared" ref="D7" si="3">SUM(D4:D5)</f>
        <v>48</v>
      </c>
      <c r="E7" s="13">
        <f>SUM(E4:E6)</f>
        <v>101</v>
      </c>
    </row>
    <row r="9" spans="1:30" x14ac:dyDescent="0.25">
      <c r="A9" s="1" t="s">
        <v>48</v>
      </c>
      <c r="C9" s="6" t="s">
        <v>49</v>
      </c>
    </row>
    <row r="10" spans="1:30" x14ac:dyDescent="0.25">
      <c r="C10" s="3" t="s">
        <v>50</v>
      </c>
      <c r="S10" t="s">
        <v>17</v>
      </c>
    </row>
    <row r="11" spans="1:30" x14ac:dyDescent="0.25">
      <c r="C11" s="3" t="s">
        <v>51</v>
      </c>
      <c r="L11" t="s">
        <v>17</v>
      </c>
      <c r="W11" t="s">
        <v>17</v>
      </c>
    </row>
    <row r="12" spans="1:30" x14ac:dyDescent="0.25">
      <c r="C12" s="3" t="s">
        <v>51</v>
      </c>
    </row>
    <row r="13" spans="1:30" x14ac:dyDescent="0.25">
      <c r="K13" t="s">
        <v>17</v>
      </c>
      <c r="M13" t="s">
        <v>17</v>
      </c>
    </row>
  </sheetData>
  <mergeCells count="9">
    <mergeCell ref="C1:E1"/>
    <mergeCell ref="G1:Y1"/>
    <mergeCell ref="AA1:AC1"/>
    <mergeCell ref="G2:I2"/>
    <mergeCell ref="K2:M2"/>
    <mergeCell ref="O2:Q2"/>
    <mergeCell ref="S2:U2"/>
    <mergeCell ref="W2:Y2"/>
    <mergeCell ref="AA2:AC2"/>
  </mergeCells>
  <conditionalFormatting sqref="E4:E6">
    <cfRule type="cellIs" dxfId="5" priority="1" operator="lessThan">
      <formula>24</formula>
    </cfRule>
    <cfRule type="cellIs" dxfId="4" priority="2" operator="greaterThan">
      <formula>24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F3C77-3382-4AC5-95BE-7D5DCDFA4082}">
  <dimension ref="A1:AD20"/>
  <sheetViews>
    <sheetView workbookViewId="0">
      <selection activeCell="A12" sqref="A12"/>
    </sheetView>
  </sheetViews>
  <sheetFormatPr defaultRowHeight="15" x14ac:dyDescent="0.25"/>
  <cols>
    <col min="1" max="1" width="39" bestFit="1" customWidth="1"/>
    <col min="2" max="2" width="0.85546875" customWidth="1"/>
    <col min="3" max="4" width="24.7109375" style="3" customWidth="1"/>
    <col min="5" max="5" width="17.140625" customWidth="1"/>
    <col min="6" max="6" width="0.85546875" customWidth="1"/>
    <col min="10" max="10" width="0.85546875" customWidth="1"/>
    <col min="14" max="14" width="0.85546875" customWidth="1"/>
    <col min="18" max="18" width="0.85546875" customWidth="1"/>
    <col min="22" max="22" width="0.85546875" customWidth="1"/>
    <col min="26" max="26" width="0.85546875" customWidth="1"/>
    <col min="30" max="30" width="0.85546875" customWidth="1"/>
  </cols>
  <sheetData>
    <row r="1" spans="1:30" ht="33.75" x14ac:dyDescent="0.5">
      <c r="A1" s="8" t="s">
        <v>10</v>
      </c>
      <c r="B1" s="7"/>
      <c r="C1" s="40" t="s">
        <v>14</v>
      </c>
      <c r="D1" s="40"/>
      <c r="E1" s="40"/>
      <c r="F1" s="7"/>
      <c r="G1" s="37" t="s">
        <v>18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9"/>
      <c r="Z1" s="7"/>
      <c r="AA1" s="37" t="s">
        <v>19</v>
      </c>
      <c r="AB1" s="38"/>
      <c r="AC1" s="39"/>
      <c r="AD1" s="7"/>
    </row>
    <row r="2" spans="1:30" x14ac:dyDescent="0.25">
      <c r="B2" s="7"/>
      <c r="C2" s="6" t="s">
        <v>20</v>
      </c>
      <c r="D2" s="1" t="s">
        <v>21</v>
      </c>
      <c r="E2" s="1" t="s">
        <v>22</v>
      </c>
      <c r="F2" s="7"/>
      <c r="G2" s="36" t="s">
        <v>23</v>
      </c>
      <c r="H2" s="36"/>
      <c r="I2" s="36"/>
      <c r="J2" s="7"/>
      <c r="K2" s="36" t="s">
        <v>24</v>
      </c>
      <c r="L2" s="36"/>
      <c r="M2" s="36"/>
      <c r="N2" s="7"/>
      <c r="O2" s="36" t="s">
        <v>25</v>
      </c>
      <c r="P2" s="36"/>
      <c r="Q2" s="36"/>
      <c r="R2" s="7"/>
      <c r="S2" s="36" t="s">
        <v>26</v>
      </c>
      <c r="T2" s="36"/>
      <c r="U2" s="36"/>
      <c r="V2" s="7"/>
      <c r="W2" s="36" t="s">
        <v>27</v>
      </c>
      <c r="X2" s="36"/>
      <c r="Y2" s="36"/>
      <c r="Z2" s="7"/>
      <c r="AA2" s="36" t="s">
        <v>28</v>
      </c>
      <c r="AB2" s="36"/>
      <c r="AC2" s="36"/>
      <c r="AD2" s="7"/>
    </row>
    <row r="3" spans="1:30" ht="23.25" x14ac:dyDescent="0.25">
      <c r="A3" s="1" t="s">
        <v>29</v>
      </c>
      <c r="B3" s="7"/>
      <c r="C3" s="4" t="s">
        <v>30</v>
      </c>
      <c r="D3" s="4" t="s">
        <v>31</v>
      </c>
      <c r="E3" s="5" t="s">
        <v>32</v>
      </c>
      <c r="F3" s="7"/>
      <c r="G3" t="s">
        <v>33</v>
      </c>
      <c r="H3" t="s">
        <v>34</v>
      </c>
      <c r="I3" t="s">
        <v>35</v>
      </c>
      <c r="J3" s="7"/>
      <c r="K3" t="s">
        <v>33</v>
      </c>
      <c r="L3" t="s">
        <v>34</v>
      </c>
      <c r="M3" t="s">
        <v>35</v>
      </c>
      <c r="N3" s="7"/>
      <c r="O3" t="s">
        <v>33</v>
      </c>
      <c r="P3" t="s">
        <v>34</v>
      </c>
      <c r="Q3" t="s">
        <v>35</v>
      </c>
      <c r="R3" s="7"/>
      <c r="S3" t="s">
        <v>33</v>
      </c>
      <c r="T3" t="s">
        <v>34</v>
      </c>
      <c r="U3" t="s">
        <v>35</v>
      </c>
      <c r="V3" s="7"/>
      <c r="W3" t="s">
        <v>33</v>
      </c>
      <c r="X3" t="s">
        <v>34</v>
      </c>
      <c r="Y3" t="s">
        <v>35</v>
      </c>
      <c r="Z3" s="7"/>
      <c r="AA3" t="s">
        <v>33</v>
      </c>
      <c r="AB3" t="s">
        <v>34</v>
      </c>
      <c r="AC3" t="s">
        <v>35</v>
      </c>
      <c r="AD3" s="7"/>
    </row>
    <row r="4" spans="1:30" x14ac:dyDescent="0.25">
      <c r="A4" t="s">
        <v>72</v>
      </c>
      <c r="B4" s="7"/>
      <c r="C4" s="3">
        <f>20*3</f>
        <v>60</v>
      </c>
      <c r="D4" s="3">
        <f>C4*0.4</f>
        <v>24</v>
      </c>
      <c r="E4">
        <f>SUM(G4:AC4)*4</f>
        <v>40</v>
      </c>
      <c r="F4" s="7"/>
      <c r="G4">
        <v>1</v>
      </c>
      <c r="H4">
        <v>1</v>
      </c>
      <c r="I4">
        <v>0</v>
      </c>
      <c r="J4" s="7"/>
      <c r="K4">
        <v>1</v>
      </c>
      <c r="L4">
        <v>1</v>
      </c>
      <c r="M4">
        <v>0</v>
      </c>
      <c r="N4" s="7"/>
      <c r="O4">
        <v>1</v>
      </c>
      <c r="P4">
        <v>1</v>
      </c>
      <c r="Q4">
        <v>0</v>
      </c>
      <c r="R4" s="7"/>
      <c r="S4">
        <v>1</v>
      </c>
      <c r="T4">
        <v>1</v>
      </c>
      <c r="U4">
        <v>0</v>
      </c>
      <c r="V4" s="7"/>
      <c r="W4">
        <v>1</v>
      </c>
      <c r="X4">
        <v>1</v>
      </c>
      <c r="Y4">
        <v>0</v>
      </c>
      <c r="Z4" s="7"/>
      <c r="AA4">
        <v>0</v>
      </c>
      <c r="AB4">
        <v>0</v>
      </c>
      <c r="AC4">
        <v>0</v>
      </c>
      <c r="AD4" s="7"/>
    </row>
    <row r="5" spans="1:30" x14ac:dyDescent="0.25">
      <c r="A5" t="s">
        <v>73</v>
      </c>
      <c r="B5" s="7"/>
      <c r="C5" s="3">
        <f t="shared" ref="C5:C8" si="0">20*3</f>
        <v>60</v>
      </c>
      <c r="D5" s="3">
        <f t="shared" ref="D5:D8" si="1">C5*0.4</f>
        <v>24</v>
      </c>
      <c r="E5">
        <f>SUM(G5:Y5)*4</f>
        <v>40</v>
      </c>
      <c r="F5" s="7"/>
      <c r="G5">
        <v>1</v>
      </c>
      <c r="H5">
        <v>1</v>
      </c>
      <c r="I5">
        <v>0</v>
      </c>
      <c r="J5" s="7"/>
      <c r="K5">
        <v>1</v>
      </c>
      <c r="L5">
        <v>1</v>
      </c>
      <c r="M5">
        <v>0</v>
      </c>
      <c r="N5" s="7"/>
      <c r="O5">
        <v>1</v>
      </c>
      <c r="P5">
        <v>1</v>
      </c>
      <c r="Q5">
        <v>0</v>
      </c>
      <c r="R5" s="7"/>
      <c r="S5">
        <v>1</v>
      </c>
      <c r="T5">
        <v>1</v>
      </c>
      <c r="U5">
        <v>0</v>
      </c>
      <c r="V5" s="7"/>
      <c r="W5">
        <v>1</v>
      </c>
      <c r="X5">
        <v>1</v>
      </c>
      <c r="Y5">
        <v>0</v>
      </c>
      <c r="Z5" s="7"/>
      <c r="AA5">
        <v>0</v>
      </c>
      <c r="AB5">
        <v>0</v>
      </c>
      <c r="AC5">
        <v>0</v>
      </c>
      <c r="AD5" s="7"/>
    </row>
    <row r="6" spans="1:30" x14ac:dyDescent="0.25">
      <c r="A6" t="s">
        <v>74</v>
      </c>
      <c r="B6" s="7"/>
      <c r="C6" s="3">
        <f t="shared" si="0"/>
        <v>60</v>
      </c>
      <c r="D6" s="3">
        <f t="shared" si="1"/>
        <v>24</v>
      </c>
      <c r="E6">
        <f t="shared" ref="E6:E8" si="2">SUM(G6:Y6)*4</f>
        <v>40</v>
      </c>
      <c r="F6" s="7"/>
      <c r="G6">
        <v>1</v>
      </c>
      <c r="H6">
        <v>1</v>
      </c>
      <c r="I6">
        <v>0</v>
      </c>
      <c r="J6" s="7"/>
      <c r="K6">
        <v>1</v>
      </c>
      <c r="L6">
        <v>1</v>
      </c>
      <c r="M6">
        <v>0</v>
      </c>
      <c r="N6" s="7"/>
      <c r="O6">
        <v>1</v>
      </c>
      <c r="P6">
        <v>1</v>
      </c>
      <c r="Q6">
        <v>0</v>
      </c>
      <c r="R6" s="7"/>
      <c r="S6">
        <v>1</v>
      </c>
      <c r="T6">
        <v>1</v>
      </c>
      <c r="U6">
        <v>0</v>
      </c>
      <c r="V6" s="7"/>
      <c r="W6">
        <v>1</v>
      </c>
      <c r="X6">
        <v>1</v>
      </c>
      <c r="Y6">
        <v>0</v>
      </c>
      <c r="Z6" s="7"/>
      <c r="AA6">
        <v>0</v>
      </c>
      <c r="AB6">
        <v>0</v>
      </c>
      <c r="AC6">
        <v>0</v>
      </c>
      <c r="AD6" s="7"/>
    </row>
    <row r="7" spans="1:30" s="9" customFormat="1" x14ac:dyDescent="0.25">
      <c r="A7" s="9" t="s">
        <v>75</v>
      </c>
      <c r="B7" s="14"/>
      <c r="C7" s="15">
        <f t="shared" si="0"/>
        <v>60</v>
      </c>
      <c r="D7" s="15">
        <f t="shared" si="1"/>
        <v>24</v>
      </c>
      <c r="E7" s="9">
        <f t="shared" si="2"/>
        <v>40</v>
      </c>
      <c r="F7" s="14"/>
      <c r="G7" s="9">
        <v>1</v>
      </c>
      <c r="H7" s="9">
        <v>1</v>
      </c>
      <c r="I7" s="9">
        <v>0</v>
      </c>
      <c r="J7" s="14"/>
      <c r="K7" s="9">
        <v>1</v>
      </c>
      <c r="L7" s="9">
        <v>1</v>
      </c>
      <c r="M7" s="9">
        <v>0</v>
      </c>
      <c r="N7" s="14"/>
      <c r="O7" s="9">
        <v>1</v>
      </c>
      <c r="P7" s="9">
        <v>1</v>
      </c>
      <c r="Q7" s="9">
        <v>0</v>
      </c>
      <c r="R7" s="14"/>
      <c r="S7" s="9">
        <v>1</v>
      </c>
      <c r="T7" s="9">
        <v>1</v>
      </c>
      <c r="U7" s="9">
        <v>0</v>
      </c>
      <c r="V7" s="14"/>
      <c r="W7" s="9">
        <v>1</v>
      </c>
      <c r="X7" s="9">
        <v>1</v>
      </c>
      <c r="Y7" s="9">
        <v>0</v>
      </c>
      <c r="Z7" s="14"/>
      <c r="AA7" s="9">
        <v>0</v>
      </c>
      <c r="AB7" s="9">
        <v>0</v>
      </c>
      <c r="AC7" s="9">
        <v>0</v>
      </c>
      <c r="AD7" s="14"/>
    </row>
    <row r="8" spans="1:30" s="9" customFormat="1" x14ac:dyDescent="0.25">
      <c r="A8" s="9" t="s">
        <v>76</v>
      </c>
      <c r="B8" s="14"/>
      <c r="C8" s="15">
        <f t="shared" si="0"/>
        <v>60</v>
      </c>
      <c r="D8" s="15">
        <f t="shared" si="1"/>
        <v>24</v>
      </c>
      <c r="E8" s="9">
        <f t="shared" si="2"/>
        <v>40</v>
      </c>
      <c r="F8" s="14"/>
      <c r="G8" s="9">
        <v>1</v>
      </c>
      <c r="H8" s="9">
        <v>1</v>
      </c>
      <c r="I8" s="9">
        <v>0</v>
      </c>
      <c r="J8" s="14"/>
      <c r="K8" s="9">
        <v>1</v>
      </c>
      <c r="L8" s="9">
        <v>1</v>
      </c>
      <c r="M8" s="9">
        <v>0</v>
      </c>
      <c r="N8" s="14"/>
      <c r="O8" s="9">
        <v>1</v>
      </c>
      <c r="P8" s="9">
        <v>1</v>
      </c>
      <c r="Q8" s="9">
        <v>0</v>
      </c>
      <c r="R8" s="14"/>
      <c r="S8" s="9">
        <v>1</v>
      </c>
      <c r="T8" s="9">
        <v>1</v>
      </c>
      <c r="U8" s="9">
        <v>0</v>
      </c>
      <c r="V8" s="14"/>
      <c r="W8" s="9">
        <v>1</v>
      </c>
      <c r="X8" s="9">
        <v>1</v>
      </c>
      <c r="Y8" s="9">
        <v>0</v>
      </c>
      <c r="Z8" s="14"/>
      <c r="AA8" s="9">
        <v>0</v>
      </c>
      <c r="AB8" s="9">
        <v>0</v>
      </c>
      <c r="AC8" s="9">
        <v>0</v>
      </c>
      <c r="AD8" s="14"/>
    </row>
    <row r="9" spans="1:30" x14ac:dyDescent="0.25">
      <c r="A9" s="10" t="s">
        <v>47</v>
      </c>
      <c r="B9" s="11"/>
      <c r="C9" s="12">
        <f>SUM(C4:C7)</f>
        <v>240</v>
      </c>
      <c r="D9" s="12">
        <f t="shared" ref="D9" si="3">SUM(D4:D7)</f>
        <v>96</v>
      </c>
      <c r="E9" s="13">
        <f>SUM(E4:E8)</f>
        <v>200</v>
      </c>
    </row>
    <row r="11" spans="1:30" x14ac:dyDescent="0.25">
      <c r="A11" s="1" t="s">
        <v>48</v>
      </c>
      <c r="C11" s="6" t="s">
        <v>49</v>
      </c>
    </row>
    <row r="12" spans="1:30" x14ac:dyDescent="0.25">
      <c r="C12" s="3" t="s">
        <v>77</v>
      </c>
      <c r="S12" t="s">
        <v>17</v>
      </c>
    </row>
    <row r="14" spans="1:30" x14ac:dyDescent="0.25">
      <c r="O14" t="s">
        <v>17</v>
      </c>
    </row>
    <row r="15" spans="1:30" x14ac:dyDescent="0.25">
      <c r="K15" t="s">
        <v>17</v>
      </c>
      <c r="M15" t="s">
        <v>17</v>
      </c>
    </row>
    <row r="20" spans="4:4" x14ac:dyDescent="0.25">
      <c r="D20" s="3" t="s">
        <v>17</v>
      </c>
    </row>
  </sheetData>
  <mergeCells count="9">
    <mergeCell ref="C1:E1"/>
    <mergeCell ref="G1:Y1"/>
    <mergeCell ref="AA1:AC1"/>
    <mergeCell ref="G2:I2"/>
    <mergeCell ref="K2:M2"/>
    <mergeCell ref="O2:Q2"/>
    <mergeCell ref="S2:U2"/>
    <mergeCell ref="W2:Y2"/>
    <mergeCell ref="AA2:AC2"/>
  </mergeCells>
  <conditionalFormatting sqref="E4:E8">
    <cfRule type="cellIs" dxfId="3" priority="1" operator="lessThan">
      <formula>24</formula>
    </cfRule>
    <cfRule type="cellIs" dxfId="2" priority="2" operator="greaterThan">
      <formula>24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f12b93-54dc-4139-ab5c-b35a946d1882">
      <Terms xmlns="http://schemas.microsoft.com/office/infopath/2007/PartnerControls"/>
    </lcf76f155ced4ddcb4097134ff3c332f>
    <TaxCatchAll xmlns="438c9c59-6c05-46d5-9248-51c2f6420b7a" xsi:nil="true"/>
    <SharedWithUsers xmlns="438c9c59-6c05-46d5-9248-51c2f6420b7a">
      <UserInfo>
        <DisplayName>Hans Couzijn | Welzijnskwartier</DisplayName>
        <AccountId>20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ED9A3398A7A4FB756332050435705" ma:contentTypeVersion="13" ma:contentTypeDescription="Een nieuw document maken." ma:contentTypeScope="" ma:versionID="a18f5b4e5092239e1e35ed210128f312">
  <xsd:schema xmlns:xsd="http://www.w3.org/2001/XMLSchema" xmlns:xs="http://www.w3.org/2001/XMLSchema" xmlns:p="http://schemas.microsoft.com/office/2006/metadata/properties" xmlns:ns2="27f12b93-54dc-4139-ab5c-b35a946d1882" xmlns:ns3="438c9c59-6c05-46d5-9248-51c2f6420b7a" targetNamespace="http://schemas.microsoft.com/office/2006/metadata/properties" ma:root="true" ma:fieldsID="ff47a450ae3bbc9a52f7bdee3777435e" ns2:_="" ns3:_="">
    <xsd:import namespace="27f12b93-54dc-4139-ab5c-b35a946d1882"/>
    <xsd:import namespace="438c9c59-6c05-46d5-9248-51c2f6420b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12b93-54dc-4139-ab5c-b35a946d1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7c200ec-7eeb-4b63-8e01-e2fd11670b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c9c59-6c05-46d5-9248-51c2f6420b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086e8a9-085c-43c1-97bb-6c699f27c7e3}" ma:internalName="TaxCatchAll" ma:showField="CatchAllData" ma:web="438c9c59-6c05-46d5-9248-51c2f6420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61F11E-6206-4589-B312-48CFCA875A6B}">
  <ds:schemaRefs>
    <ds:schemaRef ds:uri="http://schemas.microsoft.com/office/2006/metadata/properties"/>
    <ds:schemaRef ds:uri="http://schemas.microsoft.com/office/infopath/2007/PartnerControls"/>
    <ds:schemaRef ds:uri="27f12b93-54dc-4139-ab5c-b35a946d1882"/>
    <ds:schemaRef ds:uri="438c9c59-6c05-46d5-9248-51c2f6420b7a"/>
  </ds:schemaRefs>
</ds:datastoreItem>
</file>

<file path=customXml/itemProps2.xml><?xml version="1.0" encoding="utf-8"?>
<ds:datastoreItem xmlns:ds="http://schemas.openxmlformats.org/officeDocument/2006/customXml" ds:itemID="{D137495C-7E19-44C3-A910-069D15C7A8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61EA4-0F74-4481-B4AD-495A7F7E7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12b93-54dc-4139-ab5c-b35a946d1882"/>
    <ds:schemaRef ds:uri="438c9c59-6c05-46d5-9248-51c2f6420b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Bezetting 2023</vt:lpstr>
      <vt:lpstr>Per maand</vt:lpstr>
      <vt:lpstr>Zwanenburg</vt:lpstr>
      <vt:lpstr>De Schuit</vt:lpstr>
      <vt:lpstr>Cleijn Duin</vt:lpstr>
      <vt:lpstr>PMT</vt:lpstr>
      <vt:lpstr>Huize Callao</vt:lpstr>
      <vt:lpstr>Coligny (Stappers)</vt:lpstr>
      <vt:lpstr>Coligny (7)</vt:lpstr>
      <vt:lpstr>Coligny (7a)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Eefje</dc:creator>
  <cp:keywords/>
  <dc:description/>
  <cp:lastModifiedBy>Patricia van de Nobelen</cp:lastModifiedBy>
  <cp:revision/>
  <dcterms:created xsi:type="dcterms:W3CDTF">2023-03-09T13:48:41Z</dcterms:created>
  <dcterms:modified xsi:type="dcterms:W3CDTF">2023-08-22T14:16:41Z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0x010100B6DED9A3398A7A4FB756332050435705</vt:lpwstr>
  </property>
  <property fmtid="{D5CDD505-2E9C-101B-9397-08002B2CF9AE}" pid="3" name="MediaServiceImageTags">
    <vt:lpwstr/>
  </property>
</Properties>
</file>