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checkCompatibility="1"/>
  <mc:AlternateContent xmlns:mc="http://schemas.openxmlformats.org/markup-compatibility/2006">
    <mc:Choice Requires="x15">
      <x15ac:absPath xmlns:x15ac="http://schemas.microsoft.com/office/spreadsheetml/2010/11/ac" url="Q:\SSO-CFD\UG_HKT_Inkoop-UNIT\80-INKOOPDOSSIERS-ICT\IUC23-021 Virtuele Desktop Infrastructuur (VDI)\04 - BESCHRIJVENDE DOCUMENTEN\Bijlage VI - Financiële economische draagkracht (FED) - optioneel\"/>
    </mc:Choice>
  </mc:AlternateContent>
  <xr:revisionPtr revIDLastSave="0" documentId="13_ncr:1_{24E0C9EE-D7F8-4CCA-A9DB-0ED24C701008}" xr6:coauthVersionLast="47" xr6:coauthVersionMax="47" xr10:uidLastSave="{00000000-0000-0000-0000-000000000000}"/>
  <workbookProtection workbookAlgorithmName="SHA-512" workbookHashValue="fMv+obZdRssASR0vDX0sRr2mTHk8pDzlHaa3kd8r/7Jf+0gM6vJoptoC8PYr1v1gujzJcOsDGHwA+mZ5aQRpAw==" workbookSaltValue="EmGdXQ2QL2hksCygh8O/DA==" workbookSpinCount="100000" lockStructure="1"/>
  <bookViews>
    <workbookView xWindow="-12780" yWindow="-16320" windowWidth="29040" windowHeight="15840" tabRatio="723" xr2:uid="{00000000-000D-0000-FFFF-FFFF00000000}"/>
  </bookViews>
  <sheets>
    <sheet name="Toelichting Kengetallen" sheetId="14" r:id="rId1"/>
    <sheet name="Kengetallen" sheetId="13" r:id="rId2"/>
    <sheet name="Parameters" sheetId="12" state="hidden"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'Toelichting Kengetallen'!$B$9:$J$115</definedName>
    <definedName name="_xlnm.Print_Titles" localSheetId="0">'Toelichting Kengetallen'!$2:$7</definedName>
    <definedName name="CurrentRatioGemiddeld" localSheetId="1">Kengetallen!$H$44</definedName>
    <definedName name="CurrentRatioGemiddeld" localSheetId="0">[1]Kengetallen!$H$45</definedName>
    <definedName name="CurrentRatioGemiddeld">#REF!</definedName>
    <definedName name="CurrentRatioN" localSheetId="1">Kengetallen!$D$44</definedName>
    <definedName name="CurrentRatioN" localSheetId="0">[1]Kengetallen!$D$45</definedName>
    <definedName name="CurrentRatioN">#REF!</definedName>
    <definedName name="CurrentRatioNmin1" localSheetId="1">Kengetallen!$E$44</definedName>
    <definedName name="CurrentRatioNmin1" localSheetId="0">[1]Kengetallen!$E$45</definedName>
    <definedName name="CurrentRatioNmin1">#REF!</definedName>
    <definedName name="CurrentRatioNmin2" localSheetId="1">Kengetallen!$F$44</definedName>
    <definedName name="CurrentRatioNmin2" localSheetId="0">[1]Kengetallen!$F$45</definedName>
    <definedName name="CurrentRatioNmin2">#REF!</definedName>
    <definedName name="EigenVermogenN" localSheetId="1">Kengetallen!$D$25</definedName>
    <definedName name="EigenVermogenN" localSheetId="0">[1]Kengetallen!$D$26</definedName>
    <definedName name="EigenVermogenN">#REF!</definedName>
    <definedName name="EigenVermogenNmin1" localSheetId="1">Kengetallen!$E$25</definedName>
    <definedName name="EigenVermogenNmin1" localSheetId="0">[1]Kengetallen!$E$26</definedName>
    <definedName name="EigenVermogenNmin1">#REF!</definedName>
    <definedName name="EigenVermogenNmin2" localSheetId="1">Kengetallen!$F$25</definedName>
    <definedName name="EigenVermogenNmin2" localSheetId="0">[1]Kengetallen!$F$26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1">Kengetallen!$D$21</definedName>
    <definedName name="LiquideMiddelenN" localSheetId="0">[1]Kengetallen!$D$22</definedName>
    <definedName name="LiquideMiddelenN">#REF!</definedName>
    <definedName name="LiquideMiddelenNmin1" localSheetId="1">Kengetallen!$E$21</definedName>
    <definedName name="LiquideMiddelenNmin1" localSheetId="0">[1]Kengetallen!$E$22</definedName>
    <definedName name="LiquideMiddelenNmin1">#REF!</definedName>
    <definedName name="LiquideMiddelenNmin2" localSheetId="1">Kengetallen!$F$21</definedName>
    <definedName name="LiquideMiddelenNmin2" localSheetId="0">[1]Kengetallen!$F$22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1">Kengetallen!$D$32</definedName>
    <definedName name="NettoResultaatN" localSheetId="0">[1]Kengetallen!$D$33</definedName>
    <definedName name="NettoResultaatN">#REF!</definedName>
    <definedName name="NettoResultaatNmin1" localSheetId="1">Kengetallen!$E$32</definedName>
    <definedName name="NettoResultaatNmin1" localSheetId="0">[1]Kengetallen!$E$33</definedName>
    <definedName name="NettoResultaatNmin1">#REF!</definedName>
    <definedName name="NettoResultaatNmin2" localSheetId="1">Kengetallen!$F$32</definedName>
    <definedName name="NettoResultaatNmin2" localSheetId="0">[1]Kengetallen!$F$33</definedName>
    <definedName name="NettoResultaatNmin2">#REF!</definedName>
    <definedName name="OmzetGemiddeld" localSheetId="1">Kengetallen!#REF!</definedName>
    <definedName name="OmzetGemiddeld" localSheetId="0">[1]Kengetallen!$H$46</definedName>
    <definedName name="OmzetGemiddeld">#REF!</definedName>
    <definedName name="OmzetN" localSheetId="1">Kengetallen!$D$35</definedName>
    <definedName name="OmzetN" localSheetId="0">[1]Kengetallen!$D$36</definedName>
    <definedName name="OmzetN">#REF!</definedName>
    <definedName name="OmzetNmin1" localSheetId="1">Kengetallen!$E$35</definedName>
    <definedName name="OmzetNmin1" localSheetId="0">[1]Kengetallen!$E$36</definedName>
    <definedName name="OmzetNmin1">#REF!</definedName>
    <definedName name="OmzetNmin2" localSheetId="1">Kengetallen!$F$35</definedName>
    <definedName name="OmzetNmin2" localSheetId="0">[1]Kengetallen!$F$36</definedName>
    <definedName name="OmzetNmin2">#REF!</definedName>
    <definedName name="Omzetwaarde" localSheetId="1">[2]Parameters!$F$19</definedName>
    <definedName name="Omzetwaarde" localSheetId="0">[1]Parameters!$F$19</definedName>
    <definedName name="Omzetwaarde">Parameters!$F$19</definedName>
    <definedName name="Perceelsom" localSheetId="0">[1]Parameters!$F$15:$F$18</definedName>
    <definedName name="Perceelsom">Parameters!$F$15:$F$18</definedName>
    <definedName name="RentabiliteitGemiddeld" localSheetId="1">Kengetallen!$H$43</definedName>
    <definedName name="RentabiliteitGemiddeld" localSheetId="0">[1]Kengetallen!$H$44</definedName>
    <definedName name="RentabiliteitGemiddeld">#REF!</definedName>
    <definedName name="RentabiliteitN" localSheetId="1">Kengetallen!$D$43</definedName>
    <definedName name="RentabiliteitN" localSheetId="0">[1]Kengetallen!$D$44</definedName>
    <definedName name="RentabiliteitN">#REF!</definedName>
    <definedName name="RentabiliteitNmin1" localSheetId="1">Kengetallen!$E$43</definedName>
    <definedName name="RentabiliteitNmin1" localSheetId="0">[1]Kengetallen!$E$44</definedName>
    <definedName name="RentabiliteitNmin1">#REF!</definedName>
    <definedName name="RentabiliteitNmin2" localSheetId="1">Kengetallen!$F$43</definedName>
    <definedName name="RentabiliteitNmin2" localSheetId="0">[1]Kengetallen!$F$44</definedName>
    <definedName name="RentabiliteitNmin2">#REF!</definedName>
    <definedName name="RentabiliteitTVN" localSheetId="1">Kengetallen!$F$43</definedName>
    <definedName name="RentabiliteitTVN">#REF!</definedName>
    <definedName name="SolvabiliteitGemiddeld" localSheetId="1">Kengetallen!$H$42</definedName>
    <definedName name="SolvabiliteitGemiddeld" localSheetId="0">[1]Kengetallen!$H$43</definedName>
    <definedName name="SolvabiliteitGemiddeld">#REF!</definedName>
    <definedName name="SolvabiliteitN" localSheetId="1">Kengetallen!$D$42</definedName>
    <definedName name="SolvabiliteitN" localSheetId="0">[1]Kengetallen!$D$43</definedName>
    <definedName name="SolvabiliteitN">#REF!</definedName>
    <definedName name="SolvabiliteitNmin1" localSheetId="1">Kengetallen!$E$42</definedName>
    <definedName name="SolvabiliteitNmin1" localSheetId="0">[1]Kengetallen!$E$43</definedName>
    <definedName name="SolvabiliteitNmin1">#REF!</definedName>
    <definedName name="SolvabiliteitNmin2" localSheetId="1">Kengetallen!$F$42</definedName>
    <definedName name="SolvabiliteitNmin2" localSheetId="0">[1]Kengetallen!$F$43</definedName>
    <definedName name="SolvabiliteitNmin2">#REF!</definedName>
    <definedName name="TotaalVermogenN" localSheetId="1">Kengetallen!$D$17</definedName>
    <definedName name="TotaalVermogenN" localSheetId="0">[1]Kengetallen!$D$18</definedName>
    <definedName name="TotaalVermogenN">#REF!</definedName>
    <definedName name="TotaalVermogenNmin1" localSheetId="1">Kengetallen!$E$17</definedName>
    <definedName name="TotaalVermogenNmin1" localSheetId="0">[1]Kengetallen!$E$18</definedName>
    <definedName name="TotaalVermogenNmin1">#REF!</definedName>
    <definedName name="TotaalVermogenNmin2" localSheetId="1">Kengetallen!$F$17</definedName>
    <definedName name="TotaalVermogenNmin2" localSheetId="0">[1]Kengetallen!$F$18</definedName>
    <definedName name="TotaalVermogenNmin2">#REF!</definedName>
    <definedName name="VasteActivaN" localSheetId="1">Kengetallen!$D$19</definedName>
    <definedName name="VasteActivaN" localSheetId="0">[1]Kengetallen!$D$20</definedName>
    <definedName name="VasteActivaN">#REF!</definedName>
    <definedName name="VasteActivaNmin1" localSheetId="1">Kengetallen!$E$19</definedName>
    <definedName name="VasteActivaNmin1" localSheetId="0">[1]Kengetallen!$E$20</definedName>
    <definedName name="VasteActivaNmin1">#REF!</definedName>
    <definedName name="VasteActivaNmin2" localSheetId="1">Kengetallen!$F$19</definedName>
    <definedName name="VasteActivaNmin2" localSheetId="0">[1]Kengetallen!$F$20</definedName>
    <definedName name="VasteActivaNmin2">#REF!</definedName>
    <definedName name="VlottendeActivaN" localSheetId="1">Kengetallen!$D$22</definedName>
    <definedName name="VlottendeActivaN" localSheetId="0">[1]Kengetallen!$D$23</definedName>
    <definedName name="VlottendeActivaN">#REF!</definedName>
    <definedName name="VlottendeActivaNmin1" localSheetId="1">Kengetallen!$E$22</definedName>
    <definedName name="VlottendeActivaNmin1" localSheetId="0">[1]Kengetallen!$E$23</definedName>
    <definedName name="VlottendeActivaNmin1">#REF!</definedName>
    <definedName name="VlottendeActivaNmin2" localSheetId="1">Kengetallen!$F$22</definedName>
    <definedName name="VlottendeActivaNmin2" localSheetId="0">[1]Kengetallen!$F$23</definedName>
    <definedName name="VlottendeActivaNmin2">#REF!</definedName>
    <definedName name="VreemdVermogenKortN" localSheetId="1">Kengetallen!$D$27</definedName>
    <definedName name="VreemdVermogenKortN" localSheetId="0">[1]Kengetallen!$D$28</definedName>
    <definedName name="VreemdVermogenKortN">#REF!</definedName>
    <definedName name="VreemdVermogenKortNmin1" localSheetId="1">Kengetallen!$E$27</definedName>
    <definedName name="VreemdVermogenKortNmin1" localSheetId="0">[1]Kengetallen!$E$28</definedName>
    <definedName name="VreemdVermogenKortNmin1">#REF!</definedName>
    <definedName name="VreemdVermogenKortNmin2" localSheetId="1">Kengetallen!$F$27</definedName>
    <definedName name="VreemdVermogenKortNmin2" localSheetId="0">[1]Kengetallen!$F$28</definedName>
    <definedName name="VreemdVermogenKortNmin2">#REF!</definedName>
    <definedName name="VreemdVermogenLangN" localSheetId="1">Kengetallen!$D$26</definedName>
    <definedName name="VreemdVermogenLangN" localSheetId="0">[1]Kengetallen!$D$27</definedName>
    <definedName name="VreemdVermogenLangN">#REF!</definedName>
    <definedName name="VreemdVermogenLangNmin1" localSheetId="1">Kengetallen!$E$26</definedName>
    <definedName name="VreemdVermogenLangNmin1" localSheetId="0">[1]Kengetallen!$E$27</definedName>
    <definedName name="VreemdVermogenLangNmin1">#REF!</definedName>
    <definedName name="VreemdVermogenLangNmin2" localSheetId="1">Kengetallen!$F$26</definedName>
    <definedName name="VreemdVermogenLangNmin2" localSheetId="0">[1]Kengetallen!$F$27</definedName>
    <definedName name="VreemdVermogenLangNmin2">#REF!</definedName>
    <definedName name="VreemdVermogenN" localSheetId="1">Kengetallen!$D$28</definedName>
    <definedName name="VreemdVermogenN">#REF!</definedName>
    <definedName name="VreemdVermogenNmin1" localSheetId="1">Kengetallen!$E$28</definedName>
    <definedName name="VreemdVermogenNmin1">#REF!</definedName>
    <definedName name="VreemdVermogenNmin2" localSheetId="1">Kengetallen!$F$28</definedName>
    <definedName name="VreemdVermogenNmin2">#REF!</definedName>
    <definedName name="WeegfactorjaarN" localSheetId="1">[2]Parameters!$C$5</definedName>
    <definedName name="WeegfactorjaarN" localSheetId="0">[1]Parameters!$C$5</definedName>
    <definedName name="WeegfactorjaarN">Parameters!$C$5</definedName>
    <definedName name="WeegfactorjaarNmin1" localSheetId="1">[2]Parameters!$C$6</definedName>
    <definedName name="WeegfactorjaarNmin1" localSheetId="0">[1]Parameters!$C$6</definedName>
    <definedName name="WeegfactorjaarNmin1">Parameters!$C$6</definedName>
    <definedName name="WeegfactorjaarNmin2" localSheetId="1">[2]Parameters!$C$7</definedName>
    <definedName name="WeegfactorjaarNmin2" localSheetId="0">[1]Parameters!$C$7</definedName>
    <definedName name="WeegfactorjaarNmin2">Parameters!$C$7</definedName>
    <definedName name="WeegfactorN">Kengetallen!$D$40</definedName>
    <definedName name="WeegfactorNmin1">Kengetallen!$E$40</definedName>
    <definedName name="WeegfactorNmin2" localSheetId="1">Kengetallen!$F$40</definedName>
    <definedName name="WeegfactorNmin2" localSheetId="0">'Toelichting Kengetallen'!$T$4</definedName>
    <definedName name="WeegfactorNmin2">#REF!</definedName>
    <definedName name="WeegfactorTotaal" localSheetId="1">Kengetallen!$D$40:$F$40</definedName>
    <definedName name="weegfactortotaal" localSheetId="0">[1]Parameters!$C$8</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 i="13" l="1"/>
  <c r="N5" i="13"/>
  <c r="G52" i="13"/>
  <c r="J35" i="13" l="1"/>
  <c r="Q6" i="14"/>
  <c r="E34" i="13" l="1"/>
  <c r="F34" i="13" s="1"/>
  <c r="J43" i="13"/>
  <c r="K43" i="13" s="1"/>
  <c r="B62" i="13"/>
  <c r="B60" i="13"/>
  <c r="F57" i="13"/>
  <c r="E56" i="13"/>
  <c r="F56" i="13" s="1"/>
  <c r="D56" i="13"/>
  <c r="F55" i="13"/>
  <c r="E54" i="13"/>
  <c r="F54" i="13" s="1"/>
  <c r="F53" i="13"/>
  <c r="E52" i="13"/>
  <c r="F52" i="13" s="1"/>
  <c r="J44" i="13"/>
  <c r="F44" i="13"/>
  <c r="E44" i="13"/>
  <c r="D44" i="13"/>
  <c r="F43" i="13"/>
  <c r="E43" i="13"/>
  <c r="D43" i="13"/>
  <c r="J42" i="13"/>
  <c r="G42" i="13"/>
  <c r="F42" i="13"/>
  <c r="E42" i="13"/>
  <c r="D42" i="13"/>
  <c r="D38" i="13"/>
  <c r="I34" i="13" s="1"/>
  <c r="B35" i="13"/>
  <c r="B34" i="13"/>
  <c r="F28" i="13"/>
  <c r="E28" i="13"/>
  <c r="D28" i="13"/>
  <c r="F27" i="13"/>
  <c r="F29" i="13" s="1"/>
  <c r="E27" i="13"/>
  <c r="E29" i="13" s="1"/>
  <c r="D27" i="13"/>
  <c r="D29" i="13" s="1"/>
  <c r="F22" i="13"/>
  <c r="F23" i="13" s="1"/>
  <c r="F20" i="13"/>
  <c r="E20" i="13"/>
  <c r="E22" i="13" s="1"/>
  <c r="E23" i="13" s="1"/>
  <c r="D20" i="13"/>
  <c r="D22" i="13" s="1"/>
  <c r="D23" i="13" s="1"/>
  <c r="E16" i="13"/>
  <c r="F16" i="13" s="1"/>
  <c r="E15" i="13"/>
  <c r="E38" i="13" s="1"/>
  <c r="Q8" i="13"/>
  <c r="D35" i="13" s="1"/>
  <c r="H42" i="13" l="1"/>
  <c r="F15" i="13"/>
  <c r="F38" i="13" s="1"/>
  <c r="H44" i="13"/>
  <c r="H43" i="13"/>
  <c r="G44" i="13"/>
  <c r="E35" i="13"/>
  <c r="B70" i="13"/>
  <c r="B69" i="13"/>
  <c r="F35" i="13"/>
  <c r="J46" i="13"/>
  <c r="K42" i="13"/>
  <c r="K46" i="13" s="1"/>
  <c r="G43" i="13"/>
  <c r="C8" i="12"/>
  <c r="F15" i="12"/>
  <c r="F16" i="12"/>
  <c r="F17" i="12"/>
  <c r="F18" i="12"/>
  <c r="E19" i="12"/>
  <c r="B68" i="13" l="1"/>
  <c r="F19" i="12"/>
  <c r="G20" i="12" s="1"/>
</calcChain>
</file>

<file path=xl/sharedStrings.xml><?xml version="1.0" encoding="utf-8"?>
<sst xmlns="http://schemas.openxmlformats.org/spreadsheetml/2006/main" count="155" uniqueCount="140">
  <si>
    <t>Naam</t>
  </si>
  <si>
    <t>Naam leverancier:</t>
  </si>
  <si>
    <t>Financiële Selectiecriteria</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</si>
  <si>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</si>
  <si>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</si>
  <si>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</si>
  <si>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</si>
  <si>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</si>
  <si>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</si>
  <si>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</si>
  <si>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</si>
  <si>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</si>
  <si>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</si>
  <si>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</si>
  <si>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</si>
  <si>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</si>
  <si>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</si>
  <si>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</si>
  <si>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</si>
  <si>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</si>
  <si>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</si>
  <si>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</si>
  <si>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</si>
  <si>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</si>
  <si>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</si>
  <si>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</si>
  <si>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</si>
  <si>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</si>
  <si>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</si>
  <si>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</si>
  <si>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</si>
  <si>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</si>
  <si>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</si>
  <si>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</si>
  <si>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</si>
  <si>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</si>
  <si>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</si>
  <si>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</si>
  <si>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</si>
  <si>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</si>
  <si>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</si>
  <si>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</si>
  <si>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</si>
  <si>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</si>
  <si>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</si>
  <si>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</si>
  <si>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</si>
  <si>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</si>
  <si>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</si>
  <si>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</si>
  <si>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</si>
  <si>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</si>
  <si>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</si>
  <si>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</si>
  <si>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</si>
  <si>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</si>
  <si>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</si>
  <si>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</si>
  <si>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</si>
  <si>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</si>
  <si>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</si>
  <si>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</si>
  <si>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 xml:space="preserve">       Omzet is incl. revenue, other income en work performed</t>
  </si>
  <si>
    <t>"in valuta van jaarverslag"</t>
  </si>
  <si>
    <t>Bedragen maal €</t>
  </si>
  <si>
    <t>CHF</t>
  </si>
  <si>
    <t>deelfactor</t>
  </si>
  <si>
    <t>Valuta</t>
  </si>
  <si>
    <t>eenheid</t>
  </si>
  <si>
    <t>omrekenfactor omzet</t>
  </si>
  <si>
    <t xml:space="preserve">    wegingsfactoren worden toegepast: </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</si>
  <si>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</si>
  <si>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</si>
  <si>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</si>
  <si>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</si>
  <si>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</si>
  <si>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</si>
  <si>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</si>
  <si>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</si>
  <si>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</si>
  <si>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</si>
  <si>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</si>
  <si>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</si>
  <si>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Evt eigen code leverancier:</t>
  </si>
  <si>
    <t>Naam juridische entiteit  onderstaande gegevens</t>
  </si>
  <si>
    <t>&lt; conform opgave jaarverslagen</t>
  </si>
  <si>
    <t>Toelichting berekening Financieel Economische Draagkracht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</si>
  <si>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</si>
  <si>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</si>
  <si>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</si>
  <si>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</si>
  <si>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</si>
  <si>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</si>
  <si>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</si>
  <si>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</si>
  <si>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</si>
  <si>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r>
      <t>20% (Solv</t>
    </r>
    <r>
      <rPr>
        <vertAlign val="subscript"/>
        <sz val="11"/>
        <color indexed="8"/>
        <rFont val="Calibri"/>
        <family val="2"/>
      </rPr>
      <t>ondergrens</t>
    </r>
    <r>
      <rPr>
        <sz val="11"/>
        <color indexed="8"/>
        <rFont val="Calibri"/>
        <family val="2"/>
      </rPr>
      <t>)</t>
    </r>
  </si>
  <si>
    <t xml:space="preserve">Optimum: </t>
  </si>
  <si>
    <r>
      <t>50% (Solv</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</si>
  <si>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4</t>
    </r>
  </si>
  <si>
    <r>
      <t>Punten</t>
    </r>
    <r>
      <rPr>
        <vertAlign val="subscript"/>
        <sz val="11"/>
        <color indexed="8"/>
        <rFont val="Calibri"/>
        <family val="2"/>
      </rPr>
      <t xml:space="preserve">Min </t>
    </r>
    <r>
      <rPr>
        <sz val="11"/>
        <color indexed="8"/>
        <rFont val="Calibri"/>
        <family val="2"/>
      </rPr>
      <t>: 1</t>
    </r>
  </si>
  <si>
    <t>Te behalen Punten (o.b.v. gewogen gemiddelde solvabiliteit):</t>
  </si>
  <si>
    <r>
      <t xml:space="preserve">● Solvabiliteit &lt; 20%: </t>
    </r>
    <r>
      <rPr>
        <b/>
        <sz val="11"/>
        <color indexed="8"/>
        <rFont val="Calibri"/>
        <family val="2"/>
      </rPr>
      <t>knockout</t>
    </r>
  </si>
  <si>
    <t xml:space="preserve">● Solvabiliteit &gt;= 20% en &lt; 50% </t>
  </si>
  <si>
    <t>● Solvabiliteit &gt;= 50%: aantal punten is 4.</t>
  </si>
  <si>
    <t xml:space="preserve">       Figuur 1: Aantal punten toegekend voor Solvabiliteit</t>
  </si>
  <si>
    <t>Kengetal Rentabiliteit Totaal Vermogen</t>
  </si>
  <si>
    <t>Gehanteerde ratio rentabiliteit totaal vermogen (RTV):</t>
  </si>
  <si>
    <t>RTV = winst voor belasting  / totaal vermogen (TV).</t>
  </si>
  <si>
    <r>
      <t>0% (RTV</t>
    </r>
    <r>
      <rPr>
        <vertAlign val="subscript"/>
        <sz val="11"/>
        <color indexed="8"/>
        <rFont val="Calibri"/>
        <family val="2"/>
      </rPr>
      <t>ondergrens</t>
    </r>
    <r>
      <rPr>
        <sz val="11"/>
        <color indexed="8"/>
        <rFont val="Calibri"/>
        <family val="2"/>
      </rPr>
      <t>)</t>
    </r>
  </si>
  <si>
    <t>Optimum:</t>
  </si>
  <si>
    <r>
      <t>10% (RTV</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</si>
  <si>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2</t>
    </r>
  </si>
  <si>
    <r>
      <t>Minimumeis</t>
    </r>
    <r>
      <rPr>
        <sz val="11"/>
        <color indexed="8"/>
        <rFont val="Calibri"/>
        <family val="2"/>
      </rPr>
      <t>: 0% (indien de minimumeis voor RTV niet gehaald wordt kan dit worden gecompenseerd door een hogere solvabiliteit. Ter compensatie dienen voor solvabiliteit minimaal 3 punten te worden behaald (waarde &gt;= 40%).</t>
    </r>
  </si>
  <si>
    <t>Te behalen punten (o.b.v. gewogen gemiddelde rentabiliteit):</t>
  </si>
  <si>
    <r>
      <t xml:space="preserve">● RTV &lt; 0% en solvabiliteit &lt; 40%: </t>
    </r>
    <r>
      <rPr>
        <b/>
        <sz val="11"/>
        <color indexed="8"/>
        <rFont val="Calibri"/>
        <family val="2"/>
      </rPr>
      <t>knockout</t>
    </r>
  </si>
  <si>
    <t>● RTV &lt; 0% en solvabiliteit &gt;= 40%: aantal punten is 0, alleen knockout voor RTV vervalt!</t>
  </si>
  <si>
    <t xml:space="preserve">● RTV &gt;= 0% en &lt; 10%: </t>
  </si>
  <si>
    <t>● RTV &gt;= 10%: aantal punten is 2</t>
  </si>
  <si>
    <r>
      <t xml:space="preserve">          </t>
    </r>
    <r>
      <rPr>
        <i/>
        <sz val="11"/>
        <color indexed="8"/>
        <rFont val="Calibri"/>
        <family val="2"/>
      </rPr>
      <t>Figuur 2: Aantal punten toegekend voor Rentabiliteit</t>
    </r>
  </si>
  <si>
    <t>Kengetal liquiditeit</t>
  </si>
  <si>
    <t>Gehanteerde ratio: Current Ratio (CR):</t>
  </si>
  <si>
    <t>CR = vlottende activa / kort vreemd vermogen (KVV)</t>
  </si>
  <si>
    <r>
      <t>Minimum: 1 (CR</t>
    </r>
    <r>
      <rPr>
        <vertAlign val="subscript"/>
        <sz val="11"/>
        <color indexed="8"/>
        <rFont val="Calibri"/>
        <family val="2"/>
      </rPr>
      <t>ondergrens</t>
    </r>
    <r>
      <rPr>
        <sz val="11"/>
        <color indexed="8"/>
        <rFont val="Calibri"/>
        <family val="2"/>
      </rPr>
      <t>)</t>
    </r>
  </si>
  <si>
    <r>
      <t>Optimum: 1,5 (CR</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</si>
  <si>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3</t>
    </r>
  </si>
  <si>
    <t>Te behalen punten (o.b.v. gewogen gemiddelde current ratio):</t>
  </si>
  <si>
    <t>● CR &lt; 1: 0 punten</t>
  </si>
  <si>
    <t>● CR &gt;=1 en &lt;1,5</t>
  </si>
  <si>
    <t>● CR &gt;= 1,5: aantal punten is 3</t>
  </si>
  <si>
    <t xml:space="preserve">      Figuur 3: Aantal punten toegekend voor Current Ratio</t>
  </si>
  <si>
    <t>naam inschrijver of derde</t>
  </si>
  <si>
    <t>naam inschrijver</t>
  </si>
  <si>
    <t>gele velden verplicht invullen</t>
  </si>
  <si>
    <t>score dient hoger dan 1,0 te zijn:</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</si>
  <si>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</si>
  <si>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</si>
  <si>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IUC23-021 VDI Benchmark Tooling</t>
  </si>
  <si>
    <t>Europese aanbesteding VDI Benchmark Tooling (IUC23-021)</t>
  </si>
  <si>
    <t>De kengetallen worden berekend aan de hand van het gemiddelde van de kengetallen over de laatste drie beschikbare boekjaren. De verschillende boekjaren hebben in die berekening de volgende gewichten: X-2 = 1; X-1 = 2; X = 4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2020/2021 als het meest recent afgesloten boekjaar beschouwen.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</si>
</sst>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s>
  <fonts count="38">
    <font>
      <sz val="10"/>
      <name val="Arial"/>
    </font>
    <font>
      <sz val="11"/>
      <color theme="1"/>
      <name val="Calibri"/>
      <family val="2"/>
      <scheme val="minor"/>
    </font>
    <font>
      <sz val="10"/>
      <name val="Arial"/>
      <family val="2"/>
    </font>
    <font>
      <sz val="8"/>
      <name val="Arial"/>
      <family val="2"/>
    </font>
    <font>
      <b/>
      <sz val="10"/>
      <name val="Arial"/>
      <family val="2"/>
    </font>
    <font>
      <sz val="10"/>
      <color indexed="9"/>
      <name val="Arial"/>
      <family val="2"/>
    </font>
    <font>
      <b/>
      <sz val="8"/>
      <color indexed="10"/>
      <name val="Arial"/>
      <family val="2"/>
    </font>
    <font>
      <b/>
      <i/>
      <sz val="12"/>
      <name val="Arial"/>
      <family val="2"/>
    </font>
    <font>
      <b/>
      <sz val="8"/>
      <name val="Arial"/>
      <family val="2"/>
    </font>
    <font>
      <b/>
      <i/>
      <sz val="8"/>
      <name val="Arial"/>
      <family val="2"/>
    </font>
    <font>
      <b/>
      <i/>
      <sz val="8"/>
      <color indexed="10"/>
      <name val="Arial"/>
      <family val="2"/>
    </font>
    <font>
      <b/>
      <i/>
      <sz val="10"/>
      <color indexed="10"/>
      <name val="Arial"/>
      <family val="2"/>
    </font>
    <font>
      <b/>
      <i/>
      <sz val="8"/>
      <color indexed="9"/>
      <name val="Arial"/>
      <family val="2"/>
    </font>
    <font>
      <i/>
      <sz val="8"/>
      <name val="Arial"/>
      <family val="2"/>
    </font>
    <font>
      <sz val="9"/>
      <name val="Arial"/>
      <family val="2"/>
    </font>
    <font>
      <b/>
      <sz val="9"/>
      <name val="Arial"/>
      <family val="2"/>
    </font>
    <font>
      <b/>
      <i/>
      <u/>
      <sz val="8"/>
      <color indexed="9"/>
      <name val="Arial"/>
      <family val="2"/>
    </font>
    <font>
      <b/>
      <sz val="8"/>
      <color indexed="9"/>
      <name val="Arial"/>
      <family val="2"/>
    </font>
    <font>
      <sz val="8"/>
      <color indexed="10"/>
      <name val="Arial"/>
      <family val="2"/>
    </font>
    <font>
      <sz val="10"/>
      <color indexed="8"/>
      <name val="Arial"/>
      <family val="2"/>
    </font>
    <font>
      <sz val="10"/>
      <name val="Arial"/>
      <family val="2"/>
    </font>
    <font>
      <b/>
      <i/>
      <sz val="14"/>
      <color theme="1"/>
      <name val="Arial"/>
      <family val="2"/>
    </font>
    <font>
      <b/>
      <sz val="11"/>
      <color rgb="FF000000"/>
      <name val="Calibri"/>
      <family val="2"/>
    </font>
    <font>
      <sz val="11"/>
      <color rgb="FF000000"/>
      <name val="Calibri"/>
      <family val="2"/>
    </font>
    <font>
      <b/>
      <i/>
      <u/>
      <sz val="14"/>
      <color rgb="FF000000"/>
      <name val="Calibri"/>
      <family val="2"/>
    </font>
    <font>
      <vertAlign val="subscript"/>
      <sz val="11"/>
      <color indexed="8"/>
      <name val="Calibri"/>
      <family val="2"/>
    </font>
    <font>
      <sz val="11"/>
      <color indexed="8"/>
      <name val="Calibri"/>
      <family val="2"/>
    </font>
    <font>
      <sz val="11"/>
      <color rgb="FF000000"/>
      <name val="Calibri"/>
      <family val="2"/>
      <scheme val="minor"/>
    </font>
    <font>
      <b/>
      <sz val="11"/>
      <color indexed="8"/>
      <name val="Calibri"/>
      <family val="2"/>
    </font>
    <font>
      <sz val="10"/>
      <name val="Calibri"/>
      <family val="2"/>
      <scheme val="minor"/>
    </font>
    <font>
      <i/>
      <sz val="11"/>
      <color rgb="FF000000"/>
      <name val="Calibri"/>
      <family val="2"/>
    </font>
    <font>
      <u/>
      <sz val="11"/>
      <color rgb="FF000000"/>
      <name val="Calibri"/>
      <family val="2"/>
    </font>
    <font>
      <sz val="11"/>
      <color rgb="FF000000"/>
      <name val="+mn-ea"/>
    </font>
    <font>
      <i/>
      <sz val="11"/>
      <color indexed="8"/>
      <name val="Calibri"/>
      <family val="2"/>
    </font>
    <font>
      <sz val="10"/>
      <name val="Helv"/>
      <family val="2"/>
    </font>
    <font>
      <sz val="10"/>
      <color theme="1"/>
      <name val="Verdana"/>
      <family val="2"/>
    </font>
    <font>
      <b/>
      <i/>
      <sz val="10"/>
      <name val="Arial"/>
      <family val="2"/>
    </font>
    <font>
      <i/>
      <sz val="10"/>
      <name val="Arial"/>
      <family val="2"/>
    </font>
  </fonts>
  <fills count="11">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s>
  <borders count="4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2">
    <xf numFmtId="0" fontId="0" fillId="0" borderId="0"/>
    <xf numFmtId="0" fontId="20"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34" fillId="0" borderId="0"/>
    <xf numFmtId="169" fontId="26" fillId="0" borderId="0" applyFont="0" applyFill="0" applyBorder="0" applyAlignment="0" applyProtection="0"/>
    <xf numFmtId="44" fontId="1" fillId="0" borderId="0" applyFont="0" applyFill="0" applyBorder="0" applyAlignment="0" applyProtection="0"/>
  </cellStyleXfs>
  <cellXfs count="287">
    <xf numFmtId="0" fontId="0" fillId="0" borderId="0" xfId="0"/>
    <xf numFmtId="0" fontId="3" fillId="0" borderId="0" xfId="1" applyFont="1" applyProtection="1">
      <protection hidden="1"/>
    </xf>
    <xf numFmtId="9" fontId="3" fillId="0" borderId="0" xfId="1" applyNumberFormat="1" applyFont="1" applyProtection="1">
      <protection hidden="1"/>
    </xf>
    <xf numFmtId="0" fontId="16" fillId="2" borderId="4" xfId="1" applyFont="1" applyFill="1" applyBorder="1" applyProtection="1">
      <protection hidden="1"/>
    </xf>
    <xf numFmtId="0" fontId="17" fillId="2" borderId="4" xfId="1" applyFont="1" applyFill="1" applyBorder="1" applyProtection="1">
      <protection hidden="1"/>
    </xf>
    <xf numFmtId="0" fontId="12" fillId="2" borderId="4" xfId="1" applyFont="1" applyFill="1" applyBorder="1" applyProtection="1">
      <protection hidden="1"/>
    </xf>
    <xf numFmtId="0" fontId="17" fillId="2" borderId="4" xfId="1" applyFont="1" applyFill="1" applyBorder="1" applyAlignment="1" applyProtection="1">
      <alignment horizontal="center"/>
      <protection hidden="1"/>
    </xf>
    <xf numFmtId="0" fontId="3" fillId="0" borderId="4" xfId="1" applyFont="1" applyBorder="1" applyAlignment="1" applyProtection="1">
      <alignment horizontal="center"/>
      <protection hidden="1"/>
    </xf>
    <xf numFmtId="0" fontId="3" fillId="0" borderId="4" xfId="1" applyFont="1" applyBorder="1" applyProtection="1">
      <protection hidden="1"/>
    </xf>
    <xf numFmtId="0" fontId="3" fillId="0" borderId="5" xfId="1" applyFont="1" applyBorder="1" applyProtection="1">
      <protection hidden="1"/>
    </xf>
    <xf numFmtId="0" fontId="3" fillId="0" borderId="6" xfId="1" applyFont="1" applyBorder="1" applyProtection="1">
      <protection hidden="1"/>
    </xf>
    <xf numFmtId="0" fontId="3" fillId="0" borderId="0" xfId="1" quotePrefix="1" applyFont="1" applyProtection="1">
      <protection hidden="1"/>
    </xf>
    <xf numFmtId="1" fontId="8" fillId="0" borderId="4" xfId="1" applyNumberFormat="1" applyFont="1" applyBorder="1" applyProtection="1">
      <protection hidden="1"/>
    </xf>
    <xf numFmtId="0" fontId="3" fillId="0" borderId="0" xfId="2" applyFont="1" applyProtection="1"/>
    <xf numFmtId="0" fontId="2" fillId="0" borderId="0" xfId="2" applyFont="1" applyProtection="1"/>
    <xf numFmtId="0" fontId="3" fillId="0" borderId="0" xfId="2" applyFont="1" applyAlignment="1" applyProtection="1">
      <alignment horizontal="right"/>
    </xf>
    <xf numFmtId="0" fontId="19" fillId="0" borderId="0" xfId="2" applyFont="1" applyProtection="1"/>
    <xf numFmtId="3" fontId="2" fillId="0" borderId="0" xfId="2" applyNumberFormat="1" applyFont="1" applyAlignment="1" applyProtection="1">
      <alignment horizontal="right"/>
    </xf>
    <xf numFmtId="3" fontId="2" fillId="0" borderId="0" xfId="2" applyNumberFormat="1" applyFont="1" applyProtection="1"/>
    <xf numFmtId="168" fontId="12" fillId="2" borderId="0" xfId="4" applyNumberFormat="1" applyFont="1" applyFill="1" applyBorder="1" applyAlignment="1" applyProtection="1">
      <alignment horizontal="center"/>
    </xf>
    <xf numFmtId="0" fontId="11" fillId="0" borderId="0" xfId="2" applyFont="1" applyProtection="1"/>
    <xf numFmtId="0" fontId="4" fillId="0" borderId="0" xfId="2" applyFont="1" applyProtection="1"/>
    <xf numFmtId="0" fontId="4" fillId="0" borderId="0" xfId="2" applyFont="1" applyAlignment="1" applyProtection="1">
      <alignment horizontal="center" wrapText="1"/>
    </xf>
    <xf numFmtId="0" fontId="2" fillId="0" borderId="8" xfId="2" applyFont="1" applyBorder="1" applyProtection="1"/>
    <xf numFmtId="0" fontId="2" fillId="0" borderId="14" xfId="2" applyFont="1" applyBorder="1" applyProtection="1"/>
    <xf numFmtId="0" fontId="9" fillId="0" borderId="17" xfId="2" applyFont="1" applyBorder="1" applyProtection="1"/>
    <xf numFmtId="0" fontId="3" fillId="0" borderId="18" xfId="2" applyFont="1" applyBorder="1" applyProtection="1"/>
    <xf numFmtId="166" fontId="3" fillId="0" borderId="4" xfId="2" applyNumberFormat="1" applyFont="1" applyFill="1" applyBorder="1" applyProtection="1"/>
    <xf numFmtId="0" fontId="3" fillId="0" borderId="0" xfId="2" applyFont="1" applyBorder="1" applyProtection="1"/>
    <xf numFmtId="0" fontId="2" fillId="0" borderId="0" xfId="2" applyFont="1" applyBorder="1" applyProtection="1"/>
    <xf numFmtId="0" fontId="2" fillId="0" borderId="9" xfId="2" applyFont="1" applyBorder="1" applyProtection="1"/>
    <xf numFmtId="0" fontId="3" fillId="0" borderId="19" xfId="2" applyFont="1" applyBorder="1" applyAlignment="1" applyProtection="1">
      <alignment horizontal="left" indent="1"/>
    </xf>
    <xf numFmtId="0" fontId="3" fillId="0" borderId="20" xfId="2" applyFont="1" applyBorder="1" applyProtection="1"/>
    <xf numFmtId="0" fontId="3" fillId="0" borderId="0" xfId="2" quotePrefix="1" applyFont="1" applyBorder="1" applyProtection="1"/>
    <xf numFmtId="0" fontId="3" fillId="0" borderId="10" xfId="2" applyFont="1" applyBorder="1" applyAlignment="1" applyProtection="1">
      <alignment horizontal="left" indent="1"/>
    </xf>
    <xf numFmtId="166" fontId="3" fillId="4" borderId="4" xfId="2" applyNumberFormat="1" applyFont="1" applyFill="1" applyBorder="1" applyProtection="1"/>
    <xf numFmtId="0" fontId="13" fillId="0" borderId="10" xfId="2" applyFont="1" applyBorder="1" applyAlignment="1" applyProtection="1">
      <alignment horizontal="right"/>
    </xf>
    <xf numFmtId="0" fontId="13" fillId="0" borderId="0" xfId="2" applyFont="1" applyBorder="1" applyAlignment="1" applyProtection="1">
      <alignment horizontal="right"/>
    </xf>
    <xf numFmtId="166" fontId="3" fillId="0" borderId="4" xfId="2" applyNumberFormat="1" applyFont="1" applyBorder="1" applyProtection="1"/>
    <xf numFmtId="0" fontId="3" fillId="0" borderId="17" xfId="2" applyFont="1" applyBorder="1" applyProtection="1"/>
    <xf numFmtId="0" fontId="13" fillId="0" borderId="18" xfId="2" applyFont="1" applyBorder="1" applyAlignment="1" applyProtection="1">
      <alignment horizontal="right"/>
    </xf>
    <xf numFmtId="0" fontId="18" fillId="0" borderId="0" xfId="2" applyFont="1" applyBorder="1" applyProtection="1"/>
    <xf numFmtId="0" fontId="3" fillId="0" borderId="21" xfId="2" applyFont="1" applyBorder="1" applyProtection="1"/>
    <xf numFmtId="0" fontId="13" fillId="0" borderId="24" xfId="2" applyFont="1" applyBorder="1" applyAlignment="1" applyProtection="1">
      <alignment horizontal="right"/>
    </xf>
    <xf numFmtId="0" fontId="9" fillId="0" borderId="19" xfId="2" applyFont="1" applyBorder="1" applyProtection="1"/>
    <xf numFmtId="0" fontId="3" fillId="0" borderId="22" xfId="2" applyFont="1" applyBorder="1" applyAlignment="1" applyProtection="1">
      <alignment horizontal="left" indent="1"/>
    </xf>
    <xf numFmtId="0" fontId="3" fillId="0" borderId="23" xfId="2" applyFont="1" applyBorder="1" applyProtection="1"/>
    <xf numFmtId="0" fontId="14" fillId="0" borderId="12" xfId="2" applyFont="1" applyBorder="1" applyProtection="1"/>
    <xf numFmtId="0" fontId="2" fillId="0" borderId="12" xfId="2" applyFont="1" applyBorder="1" applyProtection="1"/>
    <xf numFmtId="0" fontId="2" fillId="0" borderId="13" xfId="2" applyFont="1" applyBorder="1" applyProtection="1"/>
    <xf numFmtId="0" fontId="3" fillId="0" borderId="0" xfId="2" applyFont="1" applyBorder="1" applyAlignment="1" applyProtection="1">
      <alignment horizontal="left" indent="1"/>
    </xf>
    <xf numFmtId="0" fontId="14" fillId="0" borderId="0" xfId="2" applyFont="1" applyBorder="1" applyProtection="1"/>
    <xf numFmtId="0" fontId="3" fillId="0" borderId="15" xfId="2" applyFont="1" applyBorder="1" applyAlignment="1" applyProtection="1">
      <alignment horizontal="left" indent="1"/>
    </xf>
    <xf numFmtId="0" fontId="3" fillId="0" borderId="28" xfId="2" applyFont="1" applyBorder="1" applyProtection="1"/>
    <xf numFmtId="0" fontId="3" fillId="0" borderId="34" xfId="2" applyFont="1" applyBorder="1" applyProtection="1"/>
    <xf numFmtId="166" fontId="3" fillId="4" borderId="2" xfId="2" applyNumberFormat="1" applyFont="1" applyFill="1" applyBorder="1" applyProtection="1"/>
    <xf numFmtId="0" fontId="3" fillId="0" borderId="7" xfId="2" applyFont="1" applyBorder="1" applyAlignment="1" applyProtection="1">
      <alignment horizontal="left"/>
    </xf>
    <xf numFmtId="0" fontId="3" fillId="0" borderId="16" xfId="2" applyFont="1" applyBorder="1" applyAlignment="1" applyProtection="1">
      <alignment horizontal="center"/>
    </xf>
    <xf numFmtId="4" fontId="3" fillId="0" borderId="16" xfId="2" applyNumberFormat="1" applyFont="1" applyFill="1" applyBorder="1" applyAlignment="1" applyProtection="1">
      <alignment horizontal="center"/>
    </xf>
    <xf numFmtId="2" fontId="8" fillId="0" borderId="8" xfId="2" applyNumberFormat="1" applyFont="1" applyBorder="1" applyAlignment="1" applyProtection="1">
      <alignment horizontal="center"/>
    </xf>
    <xf numFmtId="4" fontId="3" fillId="0" borderId="14" xfId="2" applyNumberFormat="1" applyFont="1" applyFill="1" applyBorder="1" applyAlignment="1" applyProtection="1">
      <alignment horizontal="center"/>
    </xf>
    <xf numFmtId="0" fontId="2" fillId="0" borderId="0" xfId="2" applyFont="1" applyAlignment="1" applyProtection="1">
      <alignment horizontal="center"/>
    </xf>
    <xf numFmtId="0" fontId="3" fillId="0" borderId="10" xfId="2" applyFont="1" applyBorder="1" applyAlignment="1" applyProtection="1">
      <alignment horizontal="left"/>
    </xf>
    <xf numFmtId="0" fontId="13" fillId="0" borderId="4" xfId="2" applyFont="1" applyBorder="1" applyAlignment="1" applyProtection="1">
      <alignment horizontal="center"/>
    </xf>
    <xf numFmtId="3" fontId="3" fillId="0" borderId="4" xfId="2" applyNumberFormat="1" applyFont="1" applyFill="1" applyBorder="1" applyAlignment="1" applyProtection="1">
      <alignment horizontal="center"/>
    </xf>
    <xf numFmtId="2" fontId="8" fillId="0" borderId="0" xfId="2" applyNumberFormat="1" applyFont="1" applyBorder="1" applyAlignment="1" applyProtection="1">
      <alignment horizontal="center"/>
    </xf>
    <xf numFmtId="4" fontId="3" fillId="0" borderId="9" xfId="2" applyNumberFormat="1" applyFont="1" applyFill="1" applyBorder="1" applyAlignment="1" applyProtection="1">
      <alignment horizontal="center"/>
    </xf>
    <xf numFmtId="0" fontId="3" fillId="0" borderId="20" xfId="2" applyFont="1" applyBorder="1" applyAlignment="1" applyProtection="1">
      <alignment horizontal="center"/>
    </xf>
    <xf numFmtId="9" fontId="3" fillId="0" borderId="24" xfId="5" applyFont="1" applyFill="1" applyBorder="1" applyAlignment="1" applyProtection="1">
      <alignment horizontal="center"/>
    </xf>
    <xf numFmtId="167" fontId="3" fillId="0" borderId="24" xfId="5" applyNumberFormat="1" applyFont="1" applyFill="1" applyBorder="1" applyAlignment="1" applyProtection="1">
      <alignment horizontal="center"/>
    </xf>
    <xf numFmtId="167" fontId="8" fillId="0" borderId="0" xfId="2" applyNumberFormat="1" applyFont="1" applyBorder="1" applyAlignment="1" applyProtection="1">
      <alignment horizontal="center"/>
    </xf>
    <xf numFmtId="10" fontId="3" fillId="0" borderId="9" xfId="5" applyNumberFormat="1" applyFont="1" applyFill="1" applyBorder="1" applyAlignment="1" applyProtection="1">
      <alignment horizontal="center"/>
    </xf>
    <xf numFmtId="0" fontId="5" fillId="0" borderId="0" xfId="2" applyFont="1" applyProtection="1"/>
    <xf numFmtId="0" fontId="8" fillId="0" borderId="25" xfId="2" applyFont="1" applyBorder="1" applyAlignment="1" applyProtection="1">
      <alignment horizontal="left"/>
    </xf>
    <xf numFmtId="9" fontId="8" fillId="0" borderId="4" xfId="5" applyFont="1" applyFill="1" applyBorder="1" applyAlignment="1" applyProtection="1">
      <alignment horizontal="center"/>
    </xf>
    <xf numFmtId="167" fontId="8" fillId="0" borderId="4" xfId="2" applyNumberFormat="1" applyFont="1" applyFill="1" applyBorder="1" applyAlignment="1" applyProtection="1">
      <alignment horizontal="center"/>
    </xf>
    <xf numFmtId="0" fontId="8" fillId="0" borderId="26" xfId="2" applyFont="1" applyBorder="1" applyAlignment="1" applyProtection="1">
      <alignment horizontal="left"/>
    </xf>
    <xf numFmtId="0" fontId="13" fillId="0" borderId="2" xfId="2" applyFont="1" applyBorder="1" applyAlignment="1" applyProtection="1">
      <alignment horizontal="center"/>
    </xf>
    <xf numFmtId="0" fontId="8" fillId="0" borderId="2" xfId="2" applyFont="1" applyFill="1" applyBorder="1" applyAlignment="1" applyProtection="1">
      <alignment horizontal="center"/>
    </xf>
    <xf numFmtId="0" fontId="8" fillId="0" borderId="0" xfId="2" applyFont="1" applyFill="1" applyBorder="1" applyAlignment="1" applyProtection="1">
      <alignment horizontal="left"/>
    </xf>
    <xf numFmtId="0" fontId="13" fillId="0" borderId="0" xfId="2" applyFont="1" applyFill="1" applyBorder="1" applyAlignment="1" applyProtection="1">
      <alignment horizontal="center"/>
    </xf>
    <xf numFmtId="4" fontId="3" fillId="0" borderId="0" xfId="2" applyNumberFormat="1" applyFont="1" applyFill="1" applyBorder="1" applyAlignment="1" applyProtection="1">
      <alignment horizontal="center"/>
    </xf>
    <xf numFmtId="2" fontId="8" fillId="0" borderId="0" xfId="2" applyNumberFormat="1" applyFont="1" applyFill="1" applyBorder="1" applyAlignment="1" applyProtection="1">
      <alignment horizontal="center"/>
    </xf>
    <xf numFmtId="4" fontId="4" fillId="0" borderId="0" xfId="2" applyNumberFormat="1" applyFont="1" applyFill="1" applyBorder="1" applyAlignment="1" applyProtection="1">
      <alignment horizontal="center"/>
    </xf>
    <xf numFmtId="165" fontId="4" fillId="0" borderId="36" xfId="2" applyNumberFormat="1" applyFont="1" applyBorder="1" applyAlignment="1" applyProtection="1">
      <alignment horizontal="center"/>
    </xf>
    <xf numFmtId="0" fontId="2" fillId="0" borderId="0" xfId="2" applyFont="1" applyBorder="1" applyAlignment="1" applyProtection="1">
      <alignment horizontal="left"/>
    </xf>
    <xf numFmtId="0" fontId="2" fillId="0" borderId="0" xfId="2" applyFont="1" applyBorder="1" applyAlignment="1" applyProtection="1">
      <alignment horizontal="center"/>
    </xf>
    <xf numFmtId="4" fontId="2" fillId="0" borderId="0" xfId="2" applyNumberFormat="1" applyFont="1" applyFill="1" applyBorder="1" applyAlignment="1" applyProtection="1">
      <alignment horizontal="center"/>
    </xf>
    <xf numFmtId="0" fontId="4" fillId="0" borderId="0" xfId="2" applyFont="1" applyFill="1" applyBorder="1" applyAlignment="1" applyProtection="1">
      <alignment horizontal="center"/>
    </xf>
    <xf numFmtId="0" fontId="2" fillId="0" borderId="10" xfId="2" applyFont="1" applyBorder="1" applyProtection="1"/>
    <xf numFmtId="49" fontId="2" fillId="0" borderId="0" xfId="2" applyNumberFormat="1" applyFont="1" applyFill="1" applyBorder="1" applyProtection="1"/>
    <xf numFmtId="0" fontId="2" fillId="0" borderId="0" xfId="2" applyFont="1" applyFill="1" applyBorder="1" applyProtection="1"/>
    <xf numFmtId="168" fontId="2" fillId="0" borderId="0" xfId="4" applyNumberFormat="1" applyFont="1" applyFill="1" applyBorder="1" applyProtection="1"/>
    <xf numFmtId="0" fontId="3" fillId="0" borderId="25" xfId="2" applyFont="1" applyBorder="1" applyAlignment="1" applyProtection="1">
      <alignment horizontal="left"/>
    </xf>
    <xf numFmtId="0" fontId="8" fillId="0" borderId="4" xfId="2" applyFont="1" applyBorder="1" applyAlignment="1" applyProtection="1">
      <alignment horizontal="center"/>
    </xf>
    <xf numFmtId="0" fontId="8" fillId="0" borderId="4" xfId="2" applyNumberFormat="1" applyFont="1" applyBorder="1" applyAlignment="1" applyProtection="1">
      <alignment horizontal="center"/>
    </xf>
    <xf numFmtId="0" fontId="8" fillId="0" borderId="5" xfId="2" applyFont="1" applyBorder="1" applyAlignment="1" applyProtection="1">
      <alignment horizontal="center"/>
    </xf>
    <xf numFmtId="0" fontId="8" fillId="0" borderId="29" xfId="2" applyFont="1" applyBorder="1" applyAlignment="1" applyProtection="1">
      <alignment horizontal="center"/>
    </xf>
    <xf numFmtId="0" fontId="3" fillId="0" borderId="29" xfId="2" applyFont="1" applyBorder="1" applyAlignment="1" applyProtection="1">
      <alignment horizontal="center"/>
    </xf>
    <xf numFmtId="0" fontId="14" fillId="0" borderId="10" xfId="2" applyFont="1" applyBorder="1" applyProtection="1"/>
    <xf numFmtId="0" fontId="15" fillId="0" borderId="10" xfId="2" applyFont="1" applyBorder="1" applyProtection="1"/>
    <xf numFmtId="0" fontId="15" fillId="0" borderId="0" xfId="2" applyFont="1" applyBorder="1" applyProtection="1"/>
    <xf numFmtId="0" fontId="14" fillId="0" borderId="10" xfId="2" quotePrefix="1" applyFont="1" applyBorder="1" applyProtection="1"/>
    <xf numFmtId="49" fontId="14" fillId="0" borderId="10" xfId="2" applyNumberFormat="1" applyFont="1" applyBorder="1" applyProtection="1"/>
    <xf numFmtId="0" fontId="14" fillId="0" borderId="0" xfId="2" applyFont="1" applyProtection="1"/>
    <xf numFmtId="49" fontId="2" fillId="0" borderId="0" xfId="2" applyNumberFormat="1" applyFont="1" applyBorder="1" applyProtection="1"/>
    <xf numFmtId="0" fontId="14" fillId="0" borderId="10" xfId="2" applyNumberFormat="1" applyFont="1" applyBorder="1" applyProtection="1"/>
    <xf numFmtId="0" fontId="2" fillId="0" borderId="11" xfId="2" applyFont="1" applyBorder="1" applyProtection="1"/>
    <xf numFmtId="9" fontId="2" fillId="0" borderId="0" xfId="5" applyFont="1" applyProtection="1"/>
    <xf numFmtId="9" fontId="2" fillId="0" borderId="0" xfId="2" applyNumberFormat="1" applyFont="1" applyProtection="1"/>
    <xf numFmtId="0" fontId="3" fillId="0" borderId="0" xfId="2" applyFont="1" applyProtection="1">
      <protection hidden="1"/>
    </xf>
    <xf numFmtId="0" fontId="2" fillId="0" borderId="0" xfId="2" applyFont="1" applyProtection="1">
      <protection hidden="1"/>
    </xf>
    <xf numFmtId="0" fontId="3" fillId="3" borderId="7" xfId="2" applyFont="1" applyFill="1" applyBorder="1" applyProtection="1">
      <protection hidden="1"/>
    </xf>
    <xf numFmtId="0" fontId="3" fillId="3" borderId="8" xfId="2" applyFont="1" applyFill="1" applyBorder="1" applyProtection="1">
      <protection hidden="1"/>
    </xf>
    <xf numFmtId="0" fontId="8" fillId="3" borderId="14" xfId="2" applyFont="1" applyFill="1" applyBorder="1" applyAlignment="1" applyProtection="1">
      <alignment horizontal="right"/>
      <protection hidden="1"/>
    </xf>
    <xf numFmtId="0" fontId="3" fillId="3" borderId="9" xfId="2" applyFont="1" applyFill="1" applyBorder="1" applyProtection="1">
      <protection hidden="1"/>
    </xf>
    <xf numFmtId="0" fontId="3" fillId="0" borderId="0" xfId="2" applyFont="1" applyAlignment="1" applyProtection="1">
      <alignment horizontal="right"/>
      <protection hidden="1"/>
    </xf>
    <xf numFmtId="0" fontId="7" fillId="3" borderId="10" xfId="2" applyFont="1" applyFill="1" applyBorder="1" applyAlignment="1" applyProtection="1">
      <alignment horizontal="center" wrapText="1"/>
      <protection hidden="1"/>
    </xf>
    <xf numFmtId="0" fontId="7" fillId="3" borderId="0" xfId="2" applyFont="1" applyFill="1" applyBorder="1" applyAlignment="1" applyProtection="1">
      <alignment horizontal="center" wrapText="1"/>
      <protection hidden="1"/>
    </xf>
    <xf numFmtId="0" fontId="8" fillId="3" borderId="0" xfId="2" applyFont="1" applyFill="1" applyBorder="1" applyAlignment="1" applyProtection="1">
      <alignment horizontal="center" vertical="center"/>
      <protection hidden="1"/>
    </xf>
    <xf numFmtId="0" fontId="19" fillId="0" borderId="0" xfId="2" applyFont="1" applyProtection="1">
      <protection hidden="1"/>
    </xf>
    <xf numFmtId="3" fontId="2" fillId="0" borderId="0" xfId="2" applyNumberFormat="1" applyFont="1" applyAlignment="1" applyProtection="1">
      <alignment horizontal="right"/>
      <protection hidden="1"/>
    </xf>
    <xf numFmtId="3" fontId="2" fillId="0" borderId="0" xfId="2" applyNumberFormat="1" applyFont="1" applyProtection="1">
      <protection hidden="1"/>
    </xf>
    <xf numFmtId="0" fontId="3" fillId="0" borderId="0" xfId="2" applyFont="1" applyFill="1" applyProtection="1">
      <protection hidden="1"/>
    </xf>
    <xf numFmtId="0" fontId="21" fillId="3" borderId="10" xfId="2" applyFont="1" applyFill="1" applyBorder="1" applyProtection="1">
      <protection hidden="1"/>
    </xf>
    <xf numFmtId="0" fontId="3" fillId="3" borderId="0" xfId="2" applyFont="1" applyFill="1" applyBorder="1" applyProtection="1">
      <protection hidden="1"/>
    </xf>
    <xf numFmtId="0" fontId="2" fillId="3" borderId="0" xfId="2" applyFont="1" applyFill="1" applyBorder="1" applyProtection="1">
      <protection hidden="1"/>
    </xf>
    <xf numFmtId="0" fontId="4" fillId="3" borderId="0" xfId="2" applyFont="1" applyFill="1" applyBorder="1" applyProtection="1">
      <protection hidden="1"/>
    </xf>
    <xf numFmtId="0" fontId="4" fillId="3" borderId="0" xfId="2" applyFont="1" applyFill="1" applyBorder="1" applyAlignment="1" applyProtection="1">
      <alignment horizontal="center" wrapText="1"/>
      <protection hidden="1"/>
    </xf>
    <xf numFmtId="0" fontId="2" fillId="3" borderId="9" xfId="2" applyFont="1" applyFill="1" applyBorder="1" applyProtection="1">
      <protection hidden="1"/>
    </xf>
    <xf numFmtId="0" fontId="11" fillId="3" borderId="11" xfId="2" applyFont="1" applyFill="1" applyBorder="1" applyProtection="1">
      <protection hidden="1"/>
    </xf>
    <xf numFmtId="0" fontId="2" fillId="3" borderId="12" xfId="2" applyFont="1" applyFill="1" applyBorder="1" applyProtection="1">
      <protection hidden="1"/>
    </xf>
    <xf numFmtId="0" fontId="4" fillId="3" borderId="12" xfId="2" applyFont="1" applyFill="1" applyBorder="1" applyProtection="1">
      <protection hidden="1"/>
    </xf>
    <xf numFmtId="0" fontId="4" fillId="3" borderId="12" xfId="2" applyFont="1" applyFill="1" applyBorder="1" applyAlignment="1" applyProtection="1">
      <alignment horizontal="center" wrapText="1"/>
      <protection hidden="1"/>
    </xf>
    <xf numFmtId="0" fontId="2" fillId="3" borderId="13" xfId="2" applyFont="1" applyFill="1" applyBorder="1" applyProtection="1">
      <protection hidden="1"/>
    </xf>
    <xf numFmtId="168" fontId="12" fillId="2" borderId="0" xfId="4" applyNumberFormat="1" applyFont="1" applyFill="1" applyBorder="1" applyAlignment="1" applyProtection="1">
      <alignment horizontal="center"/>
      <protection hidden="1"/>
    </xf>
    <xf numFmtId="0" fontId="0" fillId="0" borderId="0" xfId="0" applyProtection="1">
      <protection hidden="1"/>
    </xf>
    <xf numFmtId="0" fontId="4" fillId="0" borderId="0" xfId="2" applyFont="1" applyProtection="1">
      <protection hidden="1"/>
    </xf>
    <xf numFmtId="0" fontId="4" fillId="0" borderId="0" xfId="2" applyFont="1" applyAlignment="1" applyProtection="1">
      <alignment horizontal="center" wrapText="1"/>
      <protection hidden="1"/>
    </xf>
    <xf numFmtId="0" fontId="22" fillId="0" borderId="0" xfId="0" applyFont="1" applyProtection="1">
      <protection hidden="1"/>
    </xf>
    <xf numFmtId="0" fontId="23" fillId="0" borderId="0" xfId="0" applyFont="1" applyProtection="1">
      <protection hidden="1"/>
    </xf>
    <xf numFmtId="0" fontId="23" fillId="0" borderId="0" xfId="0" applyFont="1" applyAlignment="1" applyProtection="1">
      <alignment horizontal="left" vertical="top" wrapText="1"/>
      <protection hidden="1"/>
    </xf>
    <xf numFmtId="0" fontId="24" fillId="0" borderId="0" xfId="0" applyFont="1" applyProtection="1">
      <protection hidden="1"/>
    </xf>
    <xf numFmtId="0" fontId="27" fillId="0" borderId="0" xfId="0" applyFont="1" applyProtection="1">
      <protection hidden="1"/>
    </xf>
    <xf numFmtId="0" fontId="29" fillId="0" borderId="0" xfId="0" applyFont="1" applyProtection="1">
      <protection hidden="1"/>
    </xf>
    <xf numFmtId="0" fontId="30" fillId="0" borderId="0" xfId="0" applyFont="1" applyProtection="1">
      <protection hidden="1"/>
    </xf>
    <xf numFmtId="0" fontId="32" fillId="0" borderId="0" xfId="0" applyFont="1" applyProtection="1">
      <protection hidden="1"/>
    </xf>
    <xf numFmtId="0" fontId="15" fillId="0" borderId="0" xfId="2" applyFont="1" applyBorder="1" applyProtection="1">
      <protection hidden="1"/>
    </xf>
    <xf numFmtId="0" fontId="2" fillId="0" borderId="0" xfId="2" applyFont="1" applyBorder="1" applyProtection="1">
      <protection hidden="1"/>
    </xf>
    <xf numFmtId="0" fontId="3" fillId="0" borderId="0" xfId="2" applyFont="1" applyBorder="1" applyProtection="1">
      <protection hidden="1"/>
    </xf>
    <xf numFmtId="0" fontId="0" fillId="0" borderId="0" xfId="0" applyBorder="1" applyProtection="1">
      <protection hidden="1"/>
    </xf>
    <xf numFmtId="0" fontId="14" fillId="0" borderId="0" xfId="2" applyFont="1" applyBorder="1" applyProtection="1">
      <protection hidden="1"/>
    </xf>
    <xf numFmtId="49" fontId="14" fillId="0" borderId="0" xfId="2" applyNumberFormat="1" applyFont="1" applyBorder="1" applyProtection="1">
      <protection hidden="1"/>
    </xf>
    <xf numFmtId="49" fontId="2" fillId="0" borderId="0" xfId="2" applyNumberFormat="1" applyFont="1" applyBorder="1" applyProtection="1">
      <protection hidden="1"/>
    </xf>
    <xf numFmtId="0" fontId="2" fillId="0" borderId="0" xfId="2" applyFont="1" applyFill="1" applyBorder="1" applyProtection="1">
      <protection hidden="1"/>
    </xf>
    <xf numFmtId="0" fontId="14" fillId="0" borderId="0" xfId="2" quotePrefix="1" applyFont="1" applyBorder="1" applyProtection="1">
      <protection hidden="1"/>
    </xf>
    <xf numFmtId="49" fontId="2" fillId="0" borderId="0" xfId="2" applyNumberFormat="1" applyFont="1" applyFill="1" applyBorder="1" applyProtection="1">
      <protection hidden="1"/>
    </xf>
    <xf numFmtId="0" fontId="14" fillId="0" borderId="0" xfId="2" applyNumberFormat="1" applyFont="1" applyBorder="1" applyProtection="1">
      <protection hidden="1"/>
    </xf>
    <xf numFmtId="0" fontId="19" fillId="5" borderId="0" xfId="2" applyFont="1" applyFill="1" applyProtection="1"/>
    <xf numFmtId="166" fontId="3" fillId="4" borderId="38" xfId="2" applyNumberFormat="1" applyFont="1" applyFill="1" applyBorder="1" applyProtection="1"/>
    <xf numFmtId="0" fontId="2" fillId="0" borderId="39" xfId="2" applyFont="1" applyBorder="1" applyProtection="1"/>
    <xf numFmtId="0" fontId="14" fillId="0" borderId="40" xfId="2" applyFont="1" applyBorder="1" applyAlignment="1" applyProtection="1">
      <alignment horizontal="right"/>
    </xf>
    <xf numFmtId="0" fontId="14" fillId="0" borderId="42" xfId="2" applyFont="1" applyBorder="1" applyProtection="1"/>
    <xf numFmtId="0" fontId="2" fillId="0" borderId="43" xfId="2" applyFont="1" applyBorder="1" applyProtection="1"/>
    <xf numFmtId="0" fontId="2" fillId="0" borderId="43" xfId="2" applyFont="1" applyBorder="1" applyAlignment="1" applyProtection="1">
      <alignment horizontal="right"/>
    </xf>
    <xf numFmtId="166" fontId="3" fillId="6" borderId="4" xfId="2" applyNumberFormat="1" applyFont="1" applyFill="1" applyBorder="1" applyProtection="1">
      <protection locked="0"/>
    </xf>
    <xf numFmtId="166" fontId="3" fillId="6" borderId="2" xfId="2" applyNumberFormat="1" applyFont="1" applyFill="1" applyBorder="1" applyProtection="1">
      <protection locked="0"/>
    </xf>
    <xf numFmtId="166" fontId="3" fillId="6" borderId="1" xfId="2" applyNumberFormat="1" applyFont="1" applyFill="1" applyBorder="1" applyProtection="1">
      <protection locked="0"/>
    </xf>
    <xf numFmtId="166" fontId="3" fillId="6" borderId="32" xfId="2" applyNumberFormat="1" applyFont="1" applyFill="1" applyBorder="1" applyProtection="1">
      <protection locked="0"/>
    </xf>
    <xf numFmtId="166" fontId="3" fillId="7" borderId="41" xfId="2" applyNumberFormat="1" applyFont="1" applyFill="1" applyBorder="1" applyProtection="1"/>
    <xf numFmtId="0" fontId="35" fillId="8" borderId="0" xfId="0" applyFont="1" applyFill="1" applyProtection="1">
      <protection hidden="1"/>
    </xf>
    <xf numFmtId="0" fontId="3" fillId="8" borderId="7" xfId="2" applyFont="1" applyFill="1" applyBorder="1" applyProtection="1"/>
    <xf numFmtId="0" fontId="3" fillId="8" borderId="8" xfId="2" applyFont="1" applyFill="1" applyBorder="1" applyProtection="1"/>
    <xf numFmtId="0" fontId="8" fillId="8" borderId="14" xfId="2" applyFont="1" applyFill="1" applyBorder="1" applyAlignment="1" applyProtection="1">
      <alignment horizontal="right"/>
    </xf>
    <xf numFmtId="0" fontId="3" fillId="8" borderId="9" xfId="2" applyFont="1" applyFill="1" applyBorder="1" applyProtection="1"/>
    <xf numFmtId="0" fontId="7" fillId="8" borderId="10" xfId="2" applyFont="1" applyFill="1" applyBorder="1" applyAlignment="1" applyProtection="1">
      <alignment horizontal="center" wrapText="1"/>
    </xf>
    <xf numFmtId="0" fontId="7" fillId="8" borderId="0" xfId="2" applyFont="1" applyFill="1" applyBorder="1" applyAlignment="1" applyProtection="1">
      <alignment horizontal="center" wrapText="1"/>
    </xf>
    <xf numFmtId="0" fontId="8" fillId="8" borderId="0" xfId="2" applyFont="1" applyFill="1" applyBorder="1" applyAlignment="1" applyProtection="1">
      <alignment horizontal="center" vertical="center"/>
    </xf>
    <xf numFmtId="0" fontId="9" fillId="8" borderId="10" xfId="2" applyFont="1" applyFill="1" applyBorder="1" applyAlignment="1" applyProtection="1"/>
    <xf numFmtId="0" fontId="4" fillId="8" borderId="0" xfId="2" applyFont="1" applyFill="1" applyBorder="1" applyAlignment="1" applyProtection="1">
      <alignment horizontal="center" vertical="center"/>
    </xf>
    <xf numFmtId="0" fontId="2" fillId="8" borderId="9" xfId="2" applyFont="1" applyFill="1" applyBorder="1" applyProtection="1"/>
    <xf numFmtId="0" fontId="2" fillId="8" borderId="0" xfId="2" applyFont="1" applyFill="1" applyBorder="1" applyProtection="1"/>
    <xf numFmtId="0" fontId="10" fillId="8" borderId="10" xfId="2" applyFont="1" applyFill="1" applyBorder="1" applyProtection="1"/>
    <xf numFmtId="0" fontId="3" fillId="8" borderId="0" xfId="2" applyFont="1" applyFill="1" applyBorder="1" applyProtection="1"/>
    <xf numFmtId="0" fontId="4" fillId="8" borderId="0" xfId="2" applyFont="1" applyFill="1" applyBorder="1" applyProtection="1"/>
    <xf numFmtId="0" fontId="4" fillId="8" borderId="0" xfId="2" applyFont="1" applyFill="1" applyBorder="1" applyAlignment="1" applyProtection="1">
      <alignment horizontal="center" wrapText="1"/>
    </xf>
    <xf numFmtId="0" fontId="11" fillId="8" borderId="11" xfId="2" applyFont="1" applyFill="1" applyBorder="1" applyProtection="1"/>
    <xf numFmtId="0" fontId="2" fillId="8" borderId="12" xfId="2" applyFont="1" applyFill="1" applyBorder="1" applyProtection="1"/>
    <xf numFmtId="0" fontId="4" fillId="8" borderId="12" xfId="2" applyFont="1" applyFill="1" applyBorder="1" applyProtection="1"/>
    <xf numFmtId="0" fontId="4" fillId="8" borderId="12" xfId="2" applyFont="1" applyFill="1" applyBorder="1" applyAlignment="1" applyProtection="1">
      <alignment horizontal="center" wrapText="1"/>
    </xf>
    <xf numFmtId="0" fontId="2" fillId="8" borderId="13" xfId="2" applyFont="1" applyFill="1" applyBorder="1" applyProtection="1"/>
    <xf numFmtId="166" fontId="13" fillId="8" borderId="4" xfId="2" applyNumberFormat="1" applyFont="1" applyFill="1" applyBorder="1" applyAlignment="1" applyProtection="1">
      <alignment horizontal="right"/>
    </xf>
    <xf numFmtId="0" fontId="3" fillId="0" borderId="17" xfId="2" applyFont="1" applyBorder="1" applyAlignment="1" applyProtection="1">
      <alignment horizontal="left"/>
    </xf>
    <xf numFmtId="166" fontId="3" fillId="6" borderId="45" xfId="2" applyNumberFormat="1" applyFont="1" applyFill="1" applyBorder="1" applyProtection="1">
      <protection locked="0"/>
    </xf>
    <xf numFmtId="166" fontId="13" fillId="8" borderId="6" xfId="2" applyNumberFormat="1" applyFont="1" applyFill="1" applyBorder="1" applyAlignment="1" applyProtection="1">
      <alignment horizontal="right"/>
    </xf>
    <xf numFmtId="0" fontId="7" fillId="8" borderId="7" xfId="2" applyFont="1" applyFill="1" applyBorder="1" applyProtection="1"/>
    <xf numFmtId="0" fontId="13" fillId="8" borderId="8" xfId="2" applyFont="1" applyFill="1" applyBorder="1" applyProtection="1"/>
    <xf numFmtId="0" fontId="9" fillId="8" borderId="8" xfId="2" applyFont="1" applyFill="1" applyBorder="1" applyProtection="1"/>
    <xf numFmtId="0" fontId="9" fillId="8" borderId="8" xfId="2" applyFont="1" applyFill="1" applyBorder="1" applyAlignment="1" applyProtection="1">
      <alignment horizontal="center"/>
    </xf>
    <xf numFmtId="0" fontId="9" fillId="8" borderId="8" xfId="2" applyFont="1" applyFill="1" applyBorder="1" applyAlignment="1" applyProtection="1">
      <alignment horizontal="center" wrapText="1"/>
    </xf>
    <xf numFmtId="0" fontId="13" fillId="8" borderId="14" xfId="2" applyFont="1" applyFill="1" applyBorder="1" applyProtection="1"/>
    <xf numFmtId="0" fontId="9" fillId="8" borderId="10" xfId="2" applyFont="1" applyFill="1" applyBorder="1" applyProtection="1"/>
    <xf numFmtId="0" fontId="13" fillId="8" borderId="0" xfId="2" applyFont="1" applyFill="1" applyBorder="1" applyProtection="1"/>
    <xf numFmtId="0" fontId="9" fillId="8" borderId="0" xfId="2" applyFont="1" applyFill="1" applyBorder="1" applyAlignment="1" applyProtection="1">
      <alignment horizontal="center" wrapText="1"/>
    </xf>
    <xf numFmtId="0" fontId="13" fillId="8" borderId="9" xfId="2" applyFont="1" applyFill="1" applyBorder="1" applyProtection="1"/>
    <xf numFmtId="0" fontId="9" fillId="8" borderId="0" xfId="2" applyFont="1" applyFill="1" applyBorder="1" applyProtection="1"/>
    <xf numFmtId="0" fontId="9" fillId="8" borderId="0" xfId="2" applyFont="1" applyFill="1" applyBorder="1" applyAlignment="1" applyProtection="1">
      <alignment horizontal="center"/>
    </xf>
    <xf numFmtId="0" fontId="9" fillId="8" borderId="0" xfId="2" applyFont="1" applyFill="1" applyBorder="1" applyAlignment="1" applyProtection="1">
      <alignment horizontal="right"/>
    </xf>
    <xf numFmtId="0" fontId="9" fillId="8" borderId="11" xfId="2" applyFont="1" applyFill="1" applyBorder="1" applyProtection="1"/>
    <xf numFmtId="0" fontId="9" fillId="8" borderId="12" xfId="2" applyFont="1" applyFill="1" applyBorder="1" applyAlignment="1" applyProtection="1">
      <alignment horizontal="right"/>
    </xf>
    <xf numFmtId="0" fontId="9" fillId="8" borderId="12" xfId="2" applyFont="1" applyFill="1" applyBorder="1" applyProtection="1"/>
    <xf numFmtId="0" fontId="13" fillId="8" borderId="12" xfId="2" applyFont="1" applyFill="1" applyBorder="1" applyProtection="1"/>
    <xf numFmtId="0" fontId="13" fillId="8" borderId="13" xfId="2" applyFont="1" applyFill="1" applyBorder="1" applyProtection="1"/>
    <xf numFmtId="0" fontId="13" fillId="8" borderId="5" xfId="2" applyFont="1" applyFill="1" applyBorder="1" applyAlignment="1" applyProtection="1">
      <alignment horizontal="right" vertical="center"/>
    </xf>
    <xf numFmtId="0" fontId="13" fillId="8" borderId="20" xfId="2" applyFont="1" applyFill="1" applyBorder="1" applyProtection="1"/>
    <xf numFmtId="0" fontId="13" fillId="8" borderId="6" xfId="2" applyFont="1" applyFill="1" applyBorder="1" applyProtection="1"/>
    <xf numFmtId="0" fontId="13" fillId="8" borderId="5" xfId="2" applyFont="1" applyFill="1" applyBorder="1" applyAlignment="1" applyProtection="1">
      <alignment horizontal="right" vertical="center" wrapText="1"/>
    </xf>
    <xf numFmtId="3" fontId="9" fillId="6" borderId="36" xfId="2" applyNumberFormat="1" applyFont="1" applyFill="1" applyBorder="1" applyAlignment="1" applyProtection="1">
      <alignment horizontal="left"/>
      <protection locked="0"/>
    </xf>
    <xf numFmtId="166" fontId="13" fillId="6" borderId="36" xfId="2" applyNumberFormat="1" applyFont="1" applyFill="1" applyBorder="1" applyAlignment="1" applyProtection="1">
      <alignment horizontal="right"/>
      <protection locked="0"/>
    </xf>
    <xf numFmtId="0" fontId="9" fillId="6" borderId="36" xfId="2" applyFont="1" applyFill="1" applyBorder="1" applyAlignment="1" applyProtection="1">
      <alignment horizontal="right"/>
      <protection locked="0"/>
    </xf>
    <xf numFmtId="0" fontId="9" fillId="8" borderId="27" xfId="2" applyFont="1" applyFill="1" applyBorder="1" applyAlignment="1" applyProtection="1">
      <alignment horizontal="left" wrapText="1"/>
    </xf>
    <xf numFmtId="0" fontId="9" fillId="8" borderId="33" xfId="2" applyFont="1" applyFill="1" applyBorder="1" applyAlignment="1" applyProtection="1">
      <alignment horizontal="left" wrapText="1"/>
    </xf>
    <xf numFmtId="0" fontId="9" fillId="8" borderId="33" xfId="2" applyFont="1" applyFill="1" applyBorder="1" applyAlignment="1" applyProtection="1">
      <alignment horizontal="center" wrapText="1"/>
    </xf>
    <xf numFmtId="0" fontId="9" fillId="8" borderId="37" xfId="2" applyFont="1" applyFill="1" applyBorder="1" applyAlignment="1" applyProtection="1">
      <alignment horizontal="center" wrapText="1"/>
    </xf>
    <xf numFmtId="0" fontId="37" fillId="8" borderId="8" xfId="2" applyFont="1" applyFill="1" applyBorder="1" applyProtection="1"/>
    <xf numFmtId="0" fontId="37" fillId="8" borderId="14" xfId="2" applyFont="1" applyFill="1" applyBorder="1" applyProtection="1"/>
    <xf numFmtId="0" fontId="9" fillId="8" borderId="11" xfId="2" applyFont="1" applyFill="1" applyBorder="1" applyAlignment="1" applyProtection="1">
      <alignment horizontal="left" wrapText="1"/>
    </xf>
    <xf numFmtId="0" fontId="9" fillId="8" borderId="12" xfId="2" applyFont="1" applyFill="1" applyBorder="1" applyAlignment="1" applyProtection="1">
      <alignment horizontal="center" wrapText="1"/>
    </xf>
    <xf numFmtId="0" fontId="9" fillId="8" borderId="13" xfId="2" applyFont="1" applyFill="1" applyBorder="1" applyAlignment="1" applyProtection="1">
      <alignment horizontal="center" wrapText="1"/>
    </xf>
    <xf numFmtId="0" fontId="9" fillId="8" borderId="36" xfId="2" applyFont="1" applyFill="1" applyBorder="1" applyAlignment="1" applyProtection="1">
      <alignment horizontal="center" wrapText="1"/>
    </xf>
    <xf numFmtId="0" fontId="2" fillId="0" borderId="46" xfId="2" applyFont="1" applyBorder="1" applyAlignment="1" applyProtection="1">
      <alignment horizontal="center"/>
    </xf>
    <xf numFmtId="0" fontId="4" fillId="0" borderId="47" xfId="2" applyFont="1" applyFill="1" applyBorder="1" applyAlignment="1" applyProtection="1">
      <alignment horizontal="center" wrapText="1"/>
    </xf>
    <xf numFmtId="0" fontId="4" fillId="0" borderId="46" xfId="2" applyFont="1" applyFill="1" applyBorder="1" applyAlignment="1" applyProtection="1">
      <alignment horizontal="center" wrapText="1"/>
    </xf>
    <xf numFmtId="0" fontId="2" fillId="0" borderId="46" xfId="2" applyFont="1" applyBorder="1" applyProtection="1"/>
    <xf numFmtId="0" fontId="2" fillId="0" borderId="48" xfId="2" applyFont="1" applyBorder="1" applyProtection="1"/>
    <xf numFmtId="0" fontId="37" fillId="8" borderId="0" xfId="2" applyFont="1" applyFill="1" applyBorder="1" applyProtection="1"/>
    <xf numFmtId="0" fontId="36" fillId="8" borderId="7" xfId="2" applyFont="1" applyFill="1" applyBorder="1" applyAlignment="1" applyProtection="1">
      <alignment horizontal="left"/>
    </xf>
    <xf numFmtId="0" fontId="37" fillId="8" borderId="10" xfId="2" applyFont="1" applyFill="1" applyBorder="1" applyProtection="1"/>
    <xf numFmtId="0" fontId="37" fillId="8" borderId="9" xfId="2" applyFont="1" applyFill="1" applyBorder="1" applyProtection="1"/>
    <xf numFmtId="167" fontId="3" fillId="9" borderId="4" xfId="5" applyNumberFormat="1" applyFont="1" applyFill="1" applyBorder="1" applyAlignment="1" applyProtection="1">
      <alignment horizontal="center"/>
    </xf>
    <xf numFmtId="165" fontId="3" fillId="9" borderId="2" xfId="5" applyNumberFormat="1" applyFont="1" applyFill="1" applyBorder="1" applyAlignment="1" applyProtection="1">
      <alignment horizontal="center"/>
    </xf>
    <xf numFmtId="167" fontId="3" fillId="9" borderId="29" xfId="5" applyNumberFormat="1" applyFont="1" applyFill="1" applyBorder="1" applyAlignment="1" applyProtection="1">
      <alignment horizontal="center"/>
    </xf>
    <xf numFmtId="165" fontId="3" fillId="9" borderId="3" xfId="5" applyNumberFormat="1" applyFont="1" applyFill="1" applyBorder="1" applyAlignment="1" applyProtection="1">
      <alignment horizontal="center"/>
    </xf>
    <xf numFmtId="165" fontId="2" fillId="9" borderId="35" xfId="2" applyNumberFormat="1" applyFont="1" applyFill="1" applyBorder="1" applyAlignment="1" applyProtection="1">
      <alignment horizontal="center"/>
    </xf>
    <xf numFmtId="0" fontId="2" fillId="9" borderId="30" xfId="2" applyFont="1" applyFill="1" applyBorder="1" applyAlignment="1" applyProtection="1">
      <alignment horizontal="center"/>
    </xf>
    <xf numFmtId="165" fontId="2" fillId="9" borderId="31" xfId="2" applyNumberFormat="1" applyFont="1" applyFill="1" applyBorder="1" applyAlignment="1" applyProtection="1">
      <alignment horizontal="center"/>
    </xf>
    <xf numFmtId="9" fontId="8" fillId="9" borderId="1" xfId="5" applyFont="1" applyFill="1" applyBorder="1" applyAlignment="1" applyProtection="1">
      <alignment horizontal="center"/>
    </xf>
    <xf numFmtId="0" fontId="13" fillId="9" borderId="1" xfId="2" applyFont="1" applyFill="1" applyBorder="1" applyAlignment="1" applyProtection="1">
      <alignment horizontal="center"/>
    </xf>
    <xf numFmtId="9" fontId="3" fillId="9" borderId="1" xfId="5" applyFont="1" applyFill="1" applyBorder="1" applyAlignment="1" applyProtection="1">
      <alignment horizontal="center"/>
    </xf>
    <xf numFmtId="0" fontId="3" fillId="9" borderId="1" xfId="2" applyFont="1" applyFill="1" applyBorder="1" applyAlignment="1" applyProtection="1">
      <alignment horizontal="center"/>
    </xf>
    <xf numFmtId="9" fontId="3" fillId="9" borderId="32" xfId="5" applyFont="1" applyFill="1" applyBorder="1" applyAlignment="1" applyProtection="1">
      <alignment horizontal="center"/>
    </xf>
    <xf numFmtId="9" fontId="8" fillId="9" borderId="4" xfId="2" applyNumberFormat="1" applyFont="1" applyFill="1" applyBorder="1" applyAlignment="1" applyProtection="1">
      <alignment horizontal="center"/>
    </xf>
    <xf numFmtId="0" fontId="13" fillId="9" borderId="4" xfId="2" applyFont="1" applyFill="1" applyBorder="1" applyAlignment="1" applyProtection="1">
      <alignment horizontal="center"/>
    </xf>
    <xf numFmtId="9" fontId="3" fillId="9" borderId="4" xfId="2" applyNumberFormat="1" applyFont="1" applyFill="1" applyBorder="1" applyAlignment="1" applyProtection="1">
      <alignment horizontal="center"/>
    </xf>
    <xf numFmtId="0" fontId="3" fillId="9" borderId="4" xfId="2" applyFont="1" applyFill="1" applyBorder="1" applyAlignment="1" applyProtection="1">
      <alignment horizontal="center"/>
    </xf>
    <xf numFmtId="0" fontId="3" fillId="9" borderId="29" xfId="2" applyFont="1" applyFill="1" applyBorder="1" applyAlignment="1" applyProtection="1">
      <alignment horizontal="center"/>
    </xf>
    <xf numFmtId="0" fontId="8" fillId="9" borderId="4" xfId="2" applyFont="1" applyFill="1" applyBorder="1" applyAlignment="1" applyProtection="1">
      <alignment horizontal="center"/>
    </xf>
    <xf numFmtId="0" fontId="3" fillId="9" borderId="28" xfId="2" applyFont="1" applyFill="1" applyBorder="1" applyAlignment="1" applyProtection="1">
      <alignment horizontal="left"/>
    </xf>
    <xf numFmtId="0" fontId="3" fillId="9" borderId="25" xfId="2" applyFont="1" applyFill="1" applyBorder="1" applyAlignment="1" applyProtection="1">
      <alignment horizontal="left"/>
    </xf>
    <xf numFmtId="165" fontId="2" fillId="10" borderId="44" xfId="2" applyNumberFormat="1" applyFont="1" applyFill="1" applyBorder="1" applyAlignment="1" applyProtection="1">
      <alignment horizontal="center"/>
    </xf>
    <xf numFmtId="0" fontId="19" fillId="0" borderId="0" xfId="2" applyFont="1" applyFill="1" applyProtection="1"/>
    <xf numFmtId="0" fontId="14" fillId="0" borderId="0" xfId="2" quotePrefix="1" applyNumberFormat="1" applyFont="1" applyBorder="1" applyAlignment="1" applyProtection="1">
      <alignment horizontal="left" wrapText="1" indent="3"/>
      <protection hidden="1"/>
    </xf>
    <xf numFmtId="0" fontId="0" fillId="0" borderId="0" xfId="2" applyNumberFormat="1" applyFont="1" applyBorder="1" applyAlignment="1" applyProtection="1">
      <alignment horizontal="left" wrapText="1" indent="3"/>
      <protection hidden="1"/>
    </xf>
    <xf numFmtId="49" fontId="14" fillId="0" borderId="0" xfId="2" applyNumberFormat="1" applyFont="1" applyBorder="1" applyAlignment="1" applyProtection="1">
      <alignment horizontal="left" wrapText="1" indent="3"/>
      <protection hidden="1"/>
    </xf>
    <xf numFmtId="0" fontId="0" fillId="0" borderId="0" xfId="2" applyFont="1" applyBorder="1" applyAlignment="1" applyProtection="1">
      <alignment horizontal="left" wrapText="1" indent="3"/>
      <protection hidden="1"/>
    </xf>
    <xf numFmtId="0" fontId="30" fillId="0" borderId="0" xfId="0" applyFont="1" applyAlignment="1" applyProtection="1">
      <alignment horizontal="left" vertical="top" wrapText="1"/>
      <protection hidden="1"/>
    </xf>
    <xf numFmtId="0" fontId="7" fillId="3" borderId="10" xfId="2" applyFont="1" applyFill="1" applyBorder="1" applyAlignment="1" applyProtection="1">
      <alignment horizontal="left" wrapText="1"/>
      <protection hidden="1"/>
    </xf>
    <xf numFmtId="0" fontId="7" fillId="3" borderId="0" xfId="2" applyFont="1" applyFill="1" applyBorder="1" applyAlignment="1" applyProtection="1">
      <alignment horizontal="left" wrapText="1"/>
      <protection hidden="1"/>
    </xf>
    <xf numFmtId="0" fontId="23" fillId="0" borderId="0" xfId="0" applyFont="1" applyAlignment="1" applyProtection="1">
      <alignment horizontal="left" vertical="top" wrapText="1"/>
      <protection hidden="1"/>
    </xf>
    <xf numFmtId="0" fontId="31" fillId="0" borderId="0" xfId="0" applyFont="1" applyAlignment="1" applyProtection="1">
      <alignment horizontal="left" vertical="top" wrapText="1"/>
      <protection hidden="1"/>
    </xf>
    <xf numFmtId="0" fontId="0" fillId="0" borderId="0" xfId="2" applyFont="1" applyBorder="1" applyAlignment="1" applyProtection="1">
      <alignment horizontal="left" indent="3"/>
      <protection hidden="1"/>
    </xf>
    <xf numFmtId="0" fontId="14" fillId="0" borderId="0" xfId="2" applyNumberFormat="1" applyFont="1" applyBorder="1" applyAlignment="1" applyProtection="1">
      <alignment horizontal="left" wrapText="1" indent="3"/>
      <protection hidden="1"/>
    </xf>
    <xf numFmtId="49" fontId="14" fillId="0" borderId="10" xfId="2" applyNumberFormat="1" applyFont="1" applyBorder="1" applyAlignment="1" applyProtection="1">
      <alignment horizontal="left" wrapText="1" indent="3"/>
    </xf>
    <xf numFmtId="0" fontId="0" fillId="0" borderId="0" xfId="2" applyFont="1" applyAlignment="1" applyProtection="1">
      <alignment horizontal="left" indent="3"/>
    </xf>
    <xf numFmtId="0" fontId="14" fillId="0" borderId="10" xfId="2" applyNumberFormat="1" applyFont="1" applyBorder="1" applyAlignment="1" applyProtection="1">
      <alignment horizontal="left" wrapText="1" indent="3"/>
    </xf>
    <xf numFmtId="0" fontId="0" fillId="0" borderId="0" xfId="2" applyNumberFormat="1" applyFont="1" applyAlignment="1" applyProtection="1">
      <alignment horizontal="left" wrapText="1" indent="3"/>
    </xf>
    <xf numFmtId="0" fontId="0" fillId="0" borderId="0" xfId="2" applyFont="1" applyAlignment="1" applyProtection="1">
      <alignment horizontal="left" wrapText="1" indent="3"/>
    </xf>
    <xf numFmtId="0" fontId="7" fillId="8" borderId="10" xfId="2" applyFont="1" applyFill="1" applyBorder="1" applyAlignment="1" applyProtection="1">
      <alignment horizontal="left" wrapText="1"/>
    </xf>
    <xf numFmtId="0" fontId="2" fillId="8" borderId="0" xfId="3" applyFont="1" applyFill="1" applyProtection="1"/>
    <xf numFmtId="0" fontId="6" fillId="6" borderId="5" xfId="2" applyNumberFormat="1" applyFont="1" applyFill="1" applyBorder="1" applyAlignment="1" applyProtection="1">
      <alignment horizontal="left"/>
      <protection locked="0"/>
    </xf>
    <xf numFmtId="0" fontId="6" fillId="6" borderId="6" xfId="2" applyNumberFormat="1" applyFont="1" applyFill="1" applyBorder="1" applyAlignment="1" applyProtection="1">
      <alignment horizontal="left"/>
      <protection locked="0"/>
    </xf>
    <xf numFmtId="0" fontId="4" fillId="6" borderId="27" xfId="2" applyFont="1" applyFill="1" applyBorder="1" applyAlignment="1" applyProtection="1">
      <alignment horizontal="left" vertical="center"/>
      <protection locked="0"/>
    </xf>
    <xf numFmtId="0" fontId="4" fillId="6" borderId="33" xfId="2" applyFont="1" applyFill="1" applyBorder="1" applyAlignment="1" applyProtection="1">
      <alignment horizontal="left" vertical="center"/>
      <protection locked="0"/>
    </xf>
    <xf numFmtId="0" fontId="4" fillId="6" borderId="37" xfId="2" applyFont="1" applyFill="1" applyBorder="1" applyAlignment="1" applyProtection="1">
      <alignment horizontal="left" vertical="center"/>
      <protection locked="0"/>
    </xf>
    <xf numFmtId="0" fontId="13" fillId="6" borderId="5" xfId="2" applyFont="1" applyFill="1" applyBorder="1" applyAlignment="1" applyProtection="1">
      <alignment horizontal="center"/>
    </xf>
    <xf numFmtId="0" fontId="13" fillId="6" borderId="20" xfId="2" applyFont="1" applyFill="1" applyBorder="1" applyAlignment="1" applyProtection="1">
      <alignment horizontal="center"/>
    </xf>
    <xf numFmtId="0" fontId="13" fillId="6" borderId="6" xfId="2" applyFont="1" applyFill="1" applyBorder="1" applyAlignment="1" applyProtection="1">
      <alignment horizontal="center"/>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ont>
        <b/>
        <i/>
        <condense val="0"/>
        <extend val="0"/>
        <color indexed="10"/>
      </font>
    </dxf>
    <dxf>
      <fill>
        <patternFill>
          <bgColor indexed="10"/>
        </patternFill>
      </fill>
    </dxf>
    <dxf>
      <fill>
        <patternFill>
          <bgColor indexed="11"/>
        </patternFill>
      </fill>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6" Type="http://schemas.openxmlformats.org/officeDocument/2006/relationships/image" Target="../media/image6.emf"/><Relationship Id="rId5" Type="http://schemas.openxmlformats.org/officeDocument/2006/relationships/image" Target="../media/image5.w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28</xdr:row>
          <xdr:rowOff>104775</xdr:rowOff>
        </xdr:from>
        <xdr:to>
          <xdr:col>5</xdr:col>
          <xdr:colOff>180975</xdr:colOff>
          <xdr:row>31</xdr:row>
          <xdr:rowOff>85725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161925</xdr:colOff>
          <xdr:row>33</xdr:row>
          <xdr:rowOff>123825</xdr:rowOff>
        </xdr:from>
        <xdr:to>
          <xdr:col>4</xdr:col>
          <xdr:colOff>28575</xdr:colOff>
          <xdr:row>43</xdr:row>
          <xdr:rowOff>180975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323850</xdr:colOff>
          <xdr:row>60</xdr:row>
          <xdr:rowOff>95250</xdr:rowOff>
        </xdr:from>
        <xdr:to>
          <xdr:col>5</xdr:col>
          <xdr:colOff>390525</xdr:colOff>
          <xdr:row>63</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66</xdr:row>
          <xdr:rowOff>76200</xdr:rowOff>
        </xdr:from>
        <xdr:to>
          <xdr:col>4</xdr:col>
          <xdr:colOff>219075</xdr:colOff>
          <xdr:row>77</xdr:row>
          <xdr:rowOff>142875</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161925</xdr:colOff>
          <xdr:row>90</xdr:row>
          <xdr:rowOff>104775</xdr:rowOff>
        </xdr:from>
        <xdr:to>
          <xdr:col>4</xdr:col>
          <xdr:colOff>781050</xdr:colOff>
          <xdr:row>93</xdr:row>
          <xdr:rowOff>66675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95</xdr:row>
          <xdr:rowOff>28575</xdr:rowOff>
        </xdr:from>
        <xdr:to>
          <xdr:col>4</xdr:col>
          <xdr:colOff>228600</xdr:colOff>
          <xdr:row>105</xdr:row>
          <xdr:rowOff>171450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28575</xdr:colOff>
      <xdr:row>18</xdr:row>
      <xdr:rowOff>85725</xdr:rowOff>
    </xdr:from>
    <xdr:to>
      <xdr:col>6</xdr:col>
      <xdr:colOff>133350</xdr:colOff>
      <xdr:row>18</xdr:row>
      <xdr:rowOff>85725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5705475" y="3667125"/>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24</xdr:row>
      <xdr:rowOff>95250</xdr:rowOff>
    </xdr:from>
    <xdr:to>
      <xdr:col>6</xdr:col>
      <xdr:colOff>133350</xdr:colOff>
      <xdr:row>24</xdr:row>
      <xdr:rowOff>95250</xdr:rowOff>
    </xdr:to>
    <xdr:sp macro="" textlink="">
      <xdr:nvSpPr>
        <xdr:cNvPr id="3" name="Line 3">
          <a:extLst>
            <a:ext uri="{FF2B5EF4-FFF2-40B4-BE49-F238E27FC236}">
              <a16:creationId xmlns:a16="http://schemas.microsoft.com/office/drawing/2014/main" id="{00000000-0008-0000-0100-000003000000}"/>
            </a:ext>
          </a:extLst>
        </xdr:cNvPr>
        <xdr:cNvSpPr>
          <a:spLocks noChangeShapeType="1"/>
        </xdr:cNvSpPr>
      </xdr:nvSpPr>
      <xdr:spPr bwMode="auto">
        <a:xfrm>
          <a:off x="5705475" y="464820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25</xdr:row>
      <xdr:rowOff>95250</xdr:rowOff>
    </xdr:from>
    <xdr:to>
      <xdr:col>6</xdr:col>
      <xdr:colOff>133350</xdr:colOff>
      <xdr:row>25</xdr:row>
      <xdr:rowOff>95250</xdr:rowOff>
    </xdr:to>
    <xdr:sp macro="" textlink="">
      <xdr:nvSpPr>
        <xdr:cNvPr id="4" name="Line 4">
          <a:extLst>
            <a:ext uri="{FF2B5EF4-FFF2-40B4-BE49-F238E27FC236}">
              <a16:creationId xmlns:a16="http://schemas.microsoft.com/office/drawing/2014/main" id="{00000000-0008-0000-0100-000004000000}"/>
            </a:ext>
          </a:extLst>
        </xdr:cNvPr>
        <xdr:cNvSpPr>
          <a:spLocks noChangeShapeType="1"/>
        </xdr:cNvSpPr>
      </xdr:nvSpPr>
      <xdr:spPr bwMode="auto">
        <a:xfrm>
          <a:off x="5705475" y="4810125"/>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30</xdr:row>
      <xdr:rowOff>95250</xdr:rowOff>
    </xdr:from>
    <xdr:to>
      <xdr:col>6</xdr:col>
      <xdr:colOff>133350</xdr:colOff>
      <xdr:row>30</xdr:row>
      <xdr:rowOff>95250</xdr:rowOff>
    </xdr:to>
    <xdr:sp macro="" textlink="">
      <xdr:nvSpPr>
        <xdr:cNvPr id="5" name="Line 5">
          <a:extLst>
            <a:ext uri="{FF2B5EF4-FFF2-40B4-BE49-F238E27FC236}">
              <a16:creationId xmlns:a16="http://schemas.microsoft.com/office/drawing/2014/main" id="{00000000-0008-0000-0100-000005000000}"/>
            </a:ext>
          </a:extLst>
        </xdr:cNvPr>
        <xdr:cNvSpPr>
          <a:spLocks noChangeShapeType="1"/>
        </xdr:cNvSpPr>
      </xdr:nvSpPr>
      <xdr:spPr bwMode="auto">
        <a:xfrm>
          <a:off x="5705475" y="561975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belastingdienst.nl\edf\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13" Type="http://schemas.openxmlformats.org/officeDocument/2006/relationships/image" Target="../media/image5.w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Excel_97-2003_Worksheet.xls"/><Relationship Id="rId11" Type="http://schemas.openxmlformats.org/officeDocument/2006/relationships/image" Target="../media/image4.emf"/><Relationship Id="rId5" Type="http://schemas.openxmlformats.org/officeDocument/2006/relationships/image" Target="../media/image1.wmf"/><Relationship Id="rId15" Type="http://schemas.openxmlformats.org/officeDocument/2006/relationships/image" Target="../media/image6.emf"/><Relationship Id="rId10" Type="http://schemas.openxmlformats.org/officeDocument/2006/relationships/oleObject" Target="../embeddings/Microsoft_Excel_97-2003_Worksheet1.xls"/><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Microsoft_Excel_97-2003_Worksheet2.xls"/></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5533"/>
  <sheetViews>
    <sheetView showGridLines="0" tabSelected="1" showOutlineSymbols="0" zoomScale="130" zoomScaleNormal="130" zoomScaleSheetLayoutView="100" workbookViewId="0">
      <selection activeCell="B15" sqref="B15:J15"/>
    </sheetView>
  </sheetViews>
  <sheetFormatPr defaultColWidth="0" defaultRowHeight="11.25" customHeight="1" zeroHeight="1"/>
  <cols>
    <col min="1" max="1" width="2.5703125" style="110" customWidth="1"/>
    <col min="2" max="2" width="15.85546875" style="110" customWidth="1"/>
    <col min="3" max="3" width="21.140625" style="110" customWidth="1"/>
    <col min="4" max="4" width="11.5703125" style="110" customWidth="1"/>
    <col min="5" max="5" width="12.140625" style="110" customWidth="1"/>
    <col min="6" max="6" width="12.7109375" style="110" customWidth="1"/>
    <col min="7" max="7" width="13.28515625" style="110" customWidth="1"/>
    <col min="8" max="8" width="12" style="110" customWidth="1"/>
    <col min="9" max="9" width="9.140625" style="110" customWidth="1"/>
    <col min="10" max="10" width="13.5703125" style="110" customWidth="1"/>
    <col min="11" max="11" width="3.140625" style="110" customWidth="1"/>
    <col min="12" max="12" width="9.140625" style="110" hidden="1" customWidth="1"/>
    <col min="13" max="13" width="3.7109375" style="110" hidden="1" customWidth="1"/>
    <col min="14" max="14" width="9.140625" style="110" hidden="1" customWidth="1"/>
    <col min="15" max="17" width="11.140625" style="110" hidden="1" customWidth="1"/>
    <col min="18" max="16384" width="9.140625" style="110" hidden="1"/>
  </cols>
  <sheetData>
    <row r="1" spans="1:20" ht="12" thickBot="1"/>
    <row r="2" spans="1:20" ht="12.75">
      <c r="A2" s="111"/>
      <c r="B2" s="112"/>
      <c r="C2" s="113"/>
      <c r="D2" s="113"/>
      <c r="E2" s="113"/>
      <c r="F2" s="113"/>
      <c r="G2" s="113"/>
      <c r="H2" s="113"/>
      <c r="I2" s="113"/>
      <c r="J2" s="114"/>
      <c r="K2" s="111"/>
      <c r="L2" s="111"/>
      <c r="M2" s="111"/>
      <c r="N2" s="111"/>
      <c r="O2" s="111"/>
    </row>
    <row r="3" spans="1:20" ht="12.75" customHeight="1">
      <c r="A3" s="111"/>
      <c r="B3" s="266" t="s">
        <v>138</v>
      </c>
      <c r="C3" s="267"/>
      <c r="D3" s="267"/>
      <c r="E3" s="267"/>
      <c r="F3" s="267"/>
      <c r="G3" s="267"/>
      <c r="H3" s="267"/>
      <c r="I3" s="267"/>
      <c r="J3" s="115"/>
      <c r="K3" s="111"/>
      <c r="L3" s="111"/>
      <c r="M3" s="111"/>
      <c r="O3" s="116"/>
      <c r="P3" s="116"/>
      <c r="Q3" s="116"/>
    </row>
    <row r="4" spans="1:20" ht="12.75" customHeight="1">
      <c r="A4" s="111"/>
      <c r="B4" s="117"/>
      <c r="C4" s="118"/>
      <c r="D4" s="118"/>
      <c r="E4" s="119"/>
      <c r="F4" s="119"/>
      <c r="G4" s="119"/>
      <c r="H4" s="119"/>
      <c r="I4" s="119"/>
      <c r="J4" s="115"/>
      <c r="K4" s="111"/>
      <c r="L4" s="111"/>
      <c r="M4" s="111"/>
      <c r="N4" s="120"/>
      <c r="O4" s="111"/>
      <c r="P4" s="121"/>
      <c r="Q4" s="122"/>
      <c r="T4" s="123"/>
    </row>
    <row r="5" spans="1:20" s="111" customFormat="1" ht="18.75">
      <c r="B5" s="124" t="s">
        <v>86</v>
      </c>
      <c r="C5" s="125"/>
      <c r="D5" s="126"/>
      <c r="E5" s="127"/>
      <c r="F5" s="126"/>
      <c r="G5" s="126"/>
      <c r="H5" s="126"/>
      <c r="I5" s="128"/>
      <c r="J5" s="129"/>
      <c r="N5" s="120"/>
    </row>
    <row r="6" spans="1:20" s="111" customFormat="1" ht="13.5" thickBot="1">
      <c r="B6" s="130"/>
      <c r="C6" s="131"/>
      <c r="D6" s="131"/>
      <c r="E6" s="132"/>
      <c r="F6" s="131"/>
      <c r="G6" s="131"/>
      <c r="H6" s="131"/>
      <c r="I6" s="133"/>
      <c r="J6" s="134"/>
      <c r="N6" s="120"/>
      <c r="Q6" s="135" t="e">
        <f>VLOOKUP(#REF!,P4:$Q$4,2,FALSE)</f>
        <v>#REF!</v>
      </c>
      <c r="R6" s="111" t="s">
        <v>69</v>
      </c>
    </row>
    <row r="7" spans="1:20" s="111" customFormat="1" ht="12.75">
      <c r="B7" s="136"/>
      <c r="E7" s="137"/>
      <c r="I7" s="138"/>
    </row>
    <row r="8" spans="1:20" s="111" customFormat="1" ht="12.75"/>
    <row r="9" spans="1:20" s="111" customFormat="1" ht="15">
      <c r="B9" s="139" t="s">
        <v>87</v>
      </c>
      <c r="C9" s="136"/>
      <c r="D9" s="136"/>
      <c r="E9" s="136"/>
      <c r="F9" s="136"/>
      <c r="G9" s="136"/>
      <c r="H9" s="136"/>
      <c r="I9" s="136"/>
      <c r="J9" s="136"/>
      <c r="K9" s="136"/>
      <c r="L9" s="136"/>
      <c r="M9" s="136"/>
      <c r="N9" s="136"/>
    </row>
    <row r="10" spans="1:20" s="111" customFormat="1" ht="28.5" customHeight="1">
      <c r="B10" s="268" t="s">
        <v>88</v>
      </c>
      <c r="C10" s="268"/>
      <c r="D10" s="268"/>
      <c r="E10" s="268"/>
      <c r="F10" s="268"/>
      <c r="G10" s="268"/>
      <c r="H10" s="268"/>
      <c r="I10" s="268"/>
      <c r="J10" s="268"/>
      <c r="K10" s="136"/>
      <c r="L10" s="136"/>
      <c r="M10" s="136"/>
      <c r="N10" s="136"/>
    </row>
    <row r="11" spans="1:20" s="111" customFormat="1" ht="15">
      <c r="B11" s="140" t="s">
        <v>89</v>
      </c>
      <c r="C11" s="136"/>
      <c r="D11" s="136"/>
      <c r="E11" s="136"/>
      <c r="F11" s="136"/>
      <c r="G11" s="136"/>
      <c r="H11" s="136"/>
      <c r="I11" s="136"/>
      <c r="J11" s="136"/>
      <c r="K11" s="136"/>
      <c r="L11" s="136"/>
      <c r="M11" s="136"/>
      <c r="N11" s="136"/>
    </row>
    <row r="12" spans="1:20" s="111" customFormat="1" ht="15">
      <c r="B12" s="140" t="s">
        <v>90</v>
      </c>
      <c r="C12" s="136"/>
      <c r="D12" s="136"/>
      <c r="E12" s="136"/>
      <c r="F12" s="136"/>
      <c r="G12" s="136"/>
      <c r="H12" s="136"/>
      <c r="I12" s="136"/>
      <c r="J12" s="136"/>
      <c r="K12" s="136"/>
      <c r="L12" s="136"/>
      <c r="M12" s="136"/>
      <c r="N12" s="136"/>
    </row>
    <row r="13" spans="1:20" s="111" customFormat="1" ht="15">
      <c r="B13" s="140" t="s">
        <v>91</v>
      </c>
      <c r="C13" s="136"/>
      <c r="D13" s="136"/>
      <c r="E13" s="136"/>
      <c r="F13" s="136"/>
      <c r="G13" s="136"/>
      <c r="H13" s="136"/>
      <c r="I13" s="136"/>
      <c r="J13" s="136"/>
      <c r="K13" s="136"/>
      <c r="L13" s="136"/>
      <c r="M13" s="136"/>
      <c r="N13" s="136"/>
    </row>
    <row r="14" spans="1:20" s="111" customFormat="1" ht="15">
      <c r="B14" s="140"/>
      <c r="C14" s="136"/>
      <c r="D14" s="136"/>
      <c r="E14" s="136"/>
      <c r="F14" s="136"/>
      <c r="G14" s="136"/>
      <c r="H14" s="136"/>
      <c r="I14" s="136"/>
      <c r="J14" s="136"/>
      <c r="K14" s="136"/>
      <c r="L14" s="136"/>
      <c r="M14" s="136"/>
      <c r="N14" s="136"/>
    </row>
    <row r="15" spans="1:20" s="111" customFormat="1" ht="77.25" customHeight="1">
      <c r="B15" s="268" t="s">
        <v>139</v>
      </c>
      <c r="C15" s="268"/>
      <c r="D15" s="268"/>
      <c r="E15" s="268"/>
      <c r="F15" s="268"/>
      <c r="G15" s="268"/>
      <c r="H15" s="268"/>
      <c r="I15" s="268"/>
      <c r="J15" s="268"/>
      <c r="K15" s="136"/>
      <c r="L15" s="136"/>
      <c r="M15" s="136"/>
      <c r="N15" s="136"/>
    </row>
    <row r="16" spans="1:20" s="111" customFormat="1" ht="21" customHeight="1">
      <c r="B16" s="141"/>
      <c r="C16" s="141"/>
      <c r="D16" s="141"/>
      <c r="E16" s="141"/>
      <c r="F16" s="141"/>
      <c r="G16" s="141"/>
      <c r="H16" s="141"/>
      <c r="I16" s="141"/>
      <c r="J16" s="141"/>
      <c r="K16" s="136"/>
      <c r="L16" s="136"/>
      <c r="M16" s="136"/>
      <c r="N16" s="136"/>
    </row>
    <row r="17" spans="2:14" s="111" customFormat="1" ht="12.75" customHeight="1">
      <c r="B17" s="139" t="s">
        <v>92</v>
      </c>
      <c r="C17" s="136"/>
      <c r="D17" s="136"/>
      <c r="E17" s="136"/>
      <c r="F17" s="136"/>
      <c r="G17" s="136"/>
      <c r="H17" s="136"/>
      <c r="I17" s="136"/>
      <c r="J17" s="136"/>
      <c r="K17" s="136"/>
      <c r="L17" s="136"/>
      <c r="M17" s="136"/>
      <c r="N17" s="136"/>
    </row>
    <row r="18" spans="2:14" s="111" customFormat="1" ht="12.75" customHeight="1">
      <c r="B18" s="140"/>
      <c r="C18" s="136"/>
      <c r="D18" s="136"/>
      <c r="E18" s="136"/>
      <c r="F18" s="136"/>
      <c r="G18" s="136"/>
      <c r="H18" s="136"/>
      <c r="I18" s="136"/>
      <c r="J18" s="136"/>
      <c r="K18" s="136"/>
      <c r="L18" s="136"/>
      <c r="M18" s="136"/>
      <c r="N18" s="136"/>
    </row>
    <row r="19" spans="2:14" s="111" customFormat="1" ht="18.75">
      <c r="B19" s="142" t="s">
        <v>93</v>
      </c>
      <c r="C19" s="136"/>
      <c r="D19" s="136"/>
      <c r="E19" s="136"/>
      <c r="F19" s="136"/>
      <c r="G19" s="136"/>
      <c r="H19" s="136"/>
      <c r="I19" s="136"/>
      <c r="J19" s="136"/>
      <c r="K19" s="136"/>
      <c r="L19" s="136"/>
      <c r="M19" s="136"/>
      <c r="N19" s="136"/>
    </row>
    <row r="20" spans="2:14" s="111" customFormat="1" ht="12.75" customHeight="1">
      <c r="B20" s="140" t="s">
        <v>94</v>
      </c>
      <c r="C20" s="136"/>
      <c r="D20" s="136"/>
      <c r="E20" s="136"/>
      <c r="F20" s="136"/>
      <c r="G20" s="136"/>
      <c r="H20" s="136"/>
      <c r="I20" s="136"/>
      <c r="J20" s="136"/>
      <c r="K20" s="136"/>
      <c r="L20" s="136"/>
      <c r="M20" s="136"/>
      <c r="N20" s="136"/>
    </row>
    <row r="21" spans="2:14" ht="12.75" customHeight="1">
      <c r="B21" s="140"/>
      <c r="C21" s="136"/>
      <c r="D21" s="136"/>
      <c r="E21" s="136"/>
      <c r="F21" s="136"/>
      <c r="G21" s="136"/>
      <c r="H21" s="136"/>
      <c r="I21" s="136"/>
      <c r="J21" s="136"/>
      <c r="K21" s="136"/>
      <c r="L21" s="136"/>
      <c r="M21" s="136"/>
      <c r="N21" s="136"/>
    </row>
    <row r="22" spans="2:14" ht="12.75" customHeight="1">
      <c r="B22" s="140" t="s">
        <v>95</v>
      </c>
      <c r="C22" s="140" t="s">
        <v>96</v>
      </c>
      <c r="D22" s="136"/>
      <c r="E22" s="136"/>
      <c r="F22" s="136"/>
      <c r="G22" s="136"/>
      <c r="H22" s="136"/>
      <c r="I22" s="136"/>
      <c r="J22" s="136"/>
      <c r="K22" s="136"/>
      <c r="L22" s="136"/>
      <c r="M22" s="136"/>
      <c r="N22" s="136"/>
    </row>
    <row r="23" spans="2:14" ht="12.75" customHeight="1">
      <c r="B23" s="140" t="s">
        <v>97</v>
      </c>
      <c r="C23" s="140" t="s">
        <v>98</v>
      </c>
      <c r="D23" s="136"/>
      <c r="E23" s="136"/>
      <c r="F23" s="136"/>
      <c r="G23" s="136"/>
      <c r="H23" s="136"/>
      <c r="I23" s="136"/>
      <c r="J23" s="136"/>
      <c r="K23" s="136"/>
      <c r="L23" s="136"/>
      <c r="M23" s="136"/>
      <c r="N23" s="136"/>
    </row>
    <row r="24" spans="2:14" ht="12.75" customHeight="1">
      <c r="B24" s="140" t="s">
        <v>99</v>
      </c>
      <c r="C24" s="140" t="s">
        <v>100</v>
      </c>
      <c r="D24" s="136"/>
      <c r="E24" s="136"/>
      <c r="F24" s="136"/>
      <c r="G24" s="136"/>
      <c r="H24" s="136"/>
      <c r="I24" s="136"/>
      <c r="J24" s="136"/>
      <c r="K24" s="136"/>
      <c r="L24" s="136"/>
      <c r="M24" s="136"/>
      <c r="N24" s="136"/>
    </row>
    <row r="25" spans="2:14" ht="15">
      <c r="B25" s="140"/>
      <c r="C25" s="136"/>
      <c r="D25" s="136"/>
      <c r="E25" s="136"/>
      <c r="F25" s="136"/>
      <c r="G25" s="136"/>
      <c r="H25" s="136"/>
      <c r="I25" s="136"/>
      <c r="J25" s="136"/>
      <c r="K25" s="136"/>
      <c r="L25" s="136"/>
      <c r="M25" s="136"/>
      <c r="N25" s="136"/>
    </row>
    <row r="26" spans="2:14" ht="15">
      <c r="B26" s="140" t="s">
        <v>101</v>
      </c>
      <c r="C26" s="136"/>
      <c r="D26" s="136"/>
      <c r="E26" s="136"/>
      <c r="F26" s="136"/>
      <c r="G26" s="136"/>
      <c r="H26" s="136"/>
      <c r="I26" s="136"/>
      <c r="J26" s="136"/>
      <c r="K26" s="136"/>
      <c r="L26" s="136"/>
      <c r="M26" s="136"/>
      <c r="N26" s="136"/>
    </row>
    <row r="27" spans="2:14" ht="15">
      <c r="B27" s="143" t="s">
        <v>102</v>
      </c>
      <c r="C27" s="136"/>
      <c r="D27" s="136"/>
      <c r="E27" s="136"/>
      <c r="F27" s="136"/>
      <c r="G27" s="136"/>
      <c r="H27" s="136"/>
      <c r="I27" s="136"/>
      <c r="J27" s="136"/>
      <c r="K27" s="136"/>
      <c r="L27" s="136"/>
      <c r="M27" s="136"/>
      <c r="N27" s="136"/>
    </row>
    <row r="28" spans="2:14" ht="15">
      <c r="B28" s="143" t="s">
        <v>103</v>
      </c>
      <c r="C28" s="136"/>
      <c r="D28" s="136"/>
      <c r="E28" s="136"/>
      <c r="F28" s="136"/>
      <c r="G28" s="136"/>
      <c r="H28" s="136"/>
      <c r="I28" s="136"/>
      <c r="J28" s="136"/>
      <c r="K28" s="136"/>
      <c r="L28" s="136"/>
      <c r="M28" s="136"/>
      <c r="N28" s="136"/>
    </row>
    <row r="29" spans="2:14" ht="12.75">
      <c r="B29" s="144"/>
      <c r="C29" s="136"/>
      <c r="D29" s="136"/>
      <c r="E29" s="136"/>
      <c r="F29" s="136"/>
      <c r="G29" s="136"/>
      <c r="H29" s="136"/>
      <c r="I29" s="136"/>
      <c r="J29" s="136"/>
      <c r="K29" s="136"/>
      <c r="L29" s="136"/>
      <c r="M29" s="136"/>
      <c r="N29" s="136"/>
    </row>
    <row r="30" spans="2:14" ht="15">
      <c r="B30" s="143"/>
      <c r="C30" s="136"/>
      <c r="D30" s="136"/>
      <c r="E30" s="136"/>
      <c r="F30" s="136"/>
      <c r="G30" s="136"/>
      <c r="H30" s="136"/>
      <c r="I30" s="136"/>
      <c r="J30" s="136"/>
      <c r="K30" s="136"/>
      <c r="L30" s="136"/>
      <c r="M30" s="136"/>
      <c r="N30" s="136"/>
    </row>
    <row r="31" spans="2:14" ht="15">
      <c r="B31" s="143"/>
      <c r="C31" s="136"/>
      <c r="D31" s="136"/>
      <c r="E31" s="136"/>
      <c r="F31" s="136"/>
      <c r="G31" s="136"/>
      <c r="H31" s="136"/>
      <c r="I31" s="136"/>
      <c r="J31" s="136"/>
      <c r="K31" s="136"/>
      <c r="L31" s="136"/>
      <c r="M31" s="136"/>
      <c r="N31" s="136"/>
    </row>
    <row r="32" spans="2:14" ht="12.75">
      <c r="B32" s="144"/>
      <c r="C32" s="136"/>
      <c r="D32" s="136"/>
      <c r="E32" s="136"/>
      <c r="F32" s="136"/>
      <c r="G32" s="136"/>
      <c r="H32" s="136"/>
      <c r="I32" s="136"/>
      <c r="J32" s="136"/>
      <c r="K32" s="136"/>
      <c r="L32" s="136"/>
      <c r="M32" s="136"/>
      <c r="N32" s="136"/>
    </row>
    <row r="33" spans="2:14" ht="15">
      <c r="B33" s="143" t="s">
        <v>104</v>
      </c>
      <c r="C33" s="136"/>
      <c r="D33" s="136"/>
      <c r="E33" s="136"/>
      <c r="F33" s="136"/>
      <c r="G33" s="136"/>
      <c r="H33" s="136"/>
      <c r="I33" s="136"/>
      <c r="J33" s="136"/>
      <c r="K33" s="136"/>
      <c r="L33" s="136"/>
      <c r="M33" s="136"/>
      <c r="N33" s="136"/>
    </row>
    <row r="34" spans="2:14" ht="12.75">
      <c r="C34" s="136"/>
      <c r="D34" s="136"/>
      <c r="E34" s="136"/>
      <c r="F34" s="136"/>
      <c r="G34" s="136"/>
      <c r="H34" s="136"/>
      <c r="I34" s="136"/>
      <c r="J34" s="136"/>
      <c r="K34" s="136"/>
      <c r="L34" s="136"/>
      <c r="M34" s="136"/>
      <c r="N34" s="136"/>
    </row>
    <row r="35" spans="2:14" ht="15">
      <c r="B35" s="145"/>
      <c r="C35" s="136"/>
      <c r="D35" s="136"/>
      <c r="E35" s="136"/>
      <c r="F35" s="136"/>
      <c r="G35" s="136"/>
      <c r="H35" s="136"/>
      <c r="I35" s="136"/>
      <c r="J35" s="136"/>
      <c r="K35" s="136"/>
      <c r="L35" s="136"/>
      <c r="M35" s="136"/>
      <c r="N35" s="136"/>
    </row>
    <row r="36" spans="2:14" ht="15">
      <c r="B36" s="145"/>
      <c r="C36" s="136"/>
      <c r="D36" s="136"/>
      <c r="E36" s="136"/>
      <c r="F36" s="136"/>
      <c r="G36" s="136"/>
      <c r="H36" s="136"/>
      <c r="I36" s="136"/>
      <c r="J36" s="136"/>
      <c r="K36" s="136"/>
      <c r="L36" s="136"/>
      <c r="M36" s="136"/>
      <c r="N36" s="136"/>
    </row>
    <row r="37" spans="2:14" ht="15">
      <c r="B37" s="145"/>
      <c r="C37" s="136"/>
      <c r="D37" s="136"/>
      <c r="E37" s="136"/>
      <c r="F37" s="136"/>
      <c r="G37" s="136"/>
      <c r="H37" s="136"/>
      <c r="I37" s="136"/>
      <c r="J37" s="136"/>
      <c r="K37" s="136"/>
      <c r="L37" s="136"/>
      <c r="M37" s="136"/>
      <c r="N37" s="136"/>
    </row>
    <row r="38" spans="2:14" ht="15">
      <c r="B38" s="145"/>
      <c r="C38" s="136"/>
      <c r="D38" s="136"/>
      <c r="E38" s="136"/>
      <c r="F38" s="136"/>
      <c r="G38" s="136"/>
      <c r="H38" s="136"/>
      <c r="I38" s="136"/>
      <c r="J38" s="136"/>
      <c r="K38" s="136"/>
      <c r="L38" s="136"/>
      <c r="M38" s="136"/>
      <c r="N38" s="136"/>
    </row>
    <row r="39" spans="2:14" ht="15">
      <c r="B39" s="145"/>
      <c r="C39" s="136"/>
      <c r="D39" s="136"/>
      <c r="E39" s="136"/>
      <c r="F39" s="136"/>
      <c r="G39" s="136"/>
      <c r="H39" s="136"/>
      <c r="I39" s="136"/>
      <c r="J39" s="136"/>
      <c r="K39" s="136"/>
      <c r="L39" s="136"/>
      <c r="M39" s="136"/>
      <c r="N39" s="136"/>
    </row>
    <row r="40" spans="2:14" ht="15">
      <c r="B40" s="145"/>
      <c r="C40" s="136"/>
      <c r="D40" s="136"/>
      <c r="E40" s="136"/>
      <c r="F40" s="136"/>
      <c r="G40" s="136"/>
      <c r="H40" s="136"/>
      <c r="I40" s="136"/>
      <c r="J40" s="136"/>
      <c r="K40" s="136"/>
      <c r="L40" s="136"/>
      <c r="M40" s="136"/>
      <c r="N40" s="136"/>
    </row>
    <row r="41" spans="2:14" ht="15">
      <c r="B41" s="145"/>
      <c r="C41" s="136"/>
      <c r="D41" s="136"/>
      <c r="E41" s="136"/>
      <c r="F41" s="136"/>
      <c r="G41" s="136"/>
      <c r="H41" s="136"/>
      <c r="I41" s="136"/>
      <c r="J41" s="136"/>
      <c r="K41" s="136"/>
      <c r="L41" s="136"/>
      <c r="M41" s="136"/>
      <c r="N41" s="136"/>
    </row>
    <row r="42" spans="2:14" ht="15">
      <c r="B42" s="145"/>
      <c r="C42" s="136"/>
      <c r="D42" s="136"/>
      <c r="E42" s="136"/>
      <c r="F42" s="136"/>
      <c r="G42" s="136"/>
      <c r="H42" s="136"/>
      <c r="I42" s="136"/>
      <c r="J42" s="136"/>
      <c r="K42" s="136"/>
      <c r="L42" s="136"/>
      <c r="M42" s="136"/>
      <c r="N42" s="136"/>
    </row>
    <row r="43" spans="2:14" ht="15">
      <c r="B43" s="145"/>
      <c r="C43" s="136"/>
      <c r="D43" s="136"/>
      <c r="E43" s="136"/>
      <c r="F43" s="136"/>
      <c r="G43" s="136"/>
      <c r="H43" s="136"/>
      <c r="I43" s="136"/>
      <c r="J43" s="136"/>
      <c r="K43" s="136"/>
      <c r="L43" s="136"/>
      <c r="M43" s="136"/>
      <c r="N43" s="136"/>
    </row>
    <row r="44" spans="2:14" ht="15">
      <c r="B44" s="145"/>
      <c r="C44" s="136"/>
      <c r="D44" s="136"/>
      <c r="E44" s="136"/>
      <c r="F44" s="136"/>
      <c r="G44" s="136"/>
      <c r="H44" s="136"/>
      <c r="I44" s="136"/>
      <c r="J44" s="136"/>
      <c r="K44" s="136"/>
      <c r="L44" s="136"/>
      <c r="M44" s="136"/>
      <c r="N44" s="136"/>
    </row>
    <row r="45" spans="2:14" ht="15">
      <c r="B45" s="145" t="s">
        <v>105</v>
      </c>
      <c r="C45" s="136"/>
      <c r="D45" s="136"/>
      <c r="E45" s="136"/>
      <c r="F45" s="136"/>
      <c r="G45" s="136"/>
      <c r="H45" s="136"/>
      <c r="I45" s="136"/>
      <c r="J45" s="136"/>
      <c r="K45" s="136"/>
      <c r="L45" s="136"/>
      <c r="M45" s="136"/>
      <c r="N45" s="136"/>
    </row>
    <row r="46" spans="2:14" ht="15">
      <c r="B46" s="145"/>
      <c r="C46" s="136"/>
      <c r="D46" s="136"/>
      <c r="E46" s="136"/>
      <c r="F46" s="136"/>
      <c r="G46" s="136"/>
      <c r="H46" s="136"/>
      <c r="I46" s="136"/>
      <c r="J46" s="136"/>
      <c r="K46" s="136"/>
      <c r="L46" s="136"/>
      <c r="M46" s="136"/>
      <c r="N46" s="136"/>
    </row>
    <row r="47" spans="2:14" ht="18.75">
      <c r="B47" s="142" t="s">
        <v>106</v>
      </c>
      <c r="C47" s="136"/>
      <c r="D47" s="136"/>
      <c r="E47" s="136"/>
      <c r="F47" s="136"/>
      <c r="G47" s="136"/>
      <c r="H47" s="136"/>
      <c r="I47" s="136"/>
      <c r="J47" s="136"/>
      <c r="K47" s="136"/>
      <c r="L47" s="136"/>
      <c r="M47" s="136"/>
      <c r="N47" s="136"/>
    </row>
    <row r="48" spans="2:14" ht="15">
      <c r="B48" s="140" t="s">
        <v>107</v>
      </c>
      <c r="C48" s="136"/>
      <c r="D48" s="136"/>
      <c r="E48" s="136"/>
      <c r="F48" s="136"/>
      <c r="G48" s="136"/>
      <c r="H48" s="136"/>
      <c r="I48" s="136"/>
      <c r="J48" s="136"/>
      <c r="K48" s="136"/>
      <c r="L48" s="136"/>
      <c r="M48" s="136"/>
      <c r="N48" s="136"/>
    </row>
    <row r="49" spans="2:14" ht="15">
      <c r="B49" s="140" t="s">
        <v>108</v>
      </c>
      <c r="C49" s="136"/>
      <c r="D49" s="136"/>
      <c r="E49" s="136"/>
      <c r="F49" s="136"/>
      <c r="G49" s="136"/>
      <c r="H49" s="136"/>
      <c r="I49" s="136"/>
      <c r="J49" s="136"/>
      <c r="K49" s="136"/>
      <c r="L49" s="136"/>
      <c r="M49" s="136"/>
      <c r="N49" s="136"/>
    </row>
    <row r="50" spans="2:14" ht="15">
      <c r="B50" s="140"/>
      <c r="C50" s="136"/>
      <c r="D50" s="136"/>
      <c r="E50" s="136"/>
      <c r="F50" s="136"/>
      <c r="G50" s="136"/>
      <c r="H50" s="136"/>
      <c r="I50" s="136"/>
      <c r="J50" s="136"/>
      <c r="K50" s="136"/>
      <c r="L50" s="136"/>
      <c r="M50" s="136"/>
      <c r="N50" s="136"/>
    </row>
    <row r="51" spans="2:14" ht="18">
      <c r="B51" s="140" t="s">
        <v>95</v>
      </c>
      <c r="C51" s="140" t="s">
        <v>109</v>
      </c>
      <c r="D51" s="136"/>
      <c r="E51" s="136"/>
      <c r="F51" s="136"/>
      <c r="G51" s="136"/>
      <c r="H51" s="136"/>
      <c r="I51" s="136"/>
      <c r="J51" s="136"/>
      <c r="K51" s="136"/>
      <c r="L51" s="136"/>
      <c r="M51" s="136"/>
      <c r="N51" s="136"/>
    </row>
    <row r="52" spans="2:14" ht="18">
      <c r="B52" s="140" t="s">
        <v>110</v>
      </c>
      <c r="C52" s="140" t="s">
        <v>111</v>
      </c>
      <c r="D52" s="136"/>
      <c r="E52" s="136"/>
      <c r="F52" s="136"/>
      <c r="G52" s="136"/>
      <c r="H52" s="136"/>
      <c r="I52" s="136"/>
      <c r="J52" s="136"/>
      <c r="K52" s="136"/>
      <c r="L52" s="136"/>
      <c r="M52" s="136"/>
      <c r="N52" s="136"/>
    </row>
    <row r="53" spans="2:14" ht="18">
      <c r="B53" s="140" t="s">
        <v>112</v>
      </c>
      <c r="C53" s="140" t="s">
        <v>100</v>
      </c>
      <c r="D53" s="136"/>
      <c r="E53" s="136"/>
      <c r="F53" s="136"/>
      <c r="G53" s="136"/>
      <c r="H53" s="136"/>
      <c r="I53" s="136"/>
      <c r="J53" s="136"/>
      <c r="K53" s="136"/>
      <c r="L53" s="136"/>
      <c r="M53" s="136"/>
      <c r="N53" s="136"/>
    </row>
    <row r="54" spans="2:14" ht="15">
      <c r="B54" s="140"/>
      <c r="C54" s="136"/>
      <c r="D54" s="136"/>
      <c r="E54" s="136"/>
      <c r="F54" s="136"/>
      <c r="G54" s="136"/>
      <c r="H54" s="136"/>
      <c r="I54" s="136"/>
      <c r="J54" s="136"/>
      <c r="K54" s="136"/>
      <c r="L54" s="136"/>
      <c r="M54" s="136"/>
      <c r="N54" s="136"/>
    </row>
    <row r="55" spans="2:14" ht="30.75" customHeight="1">
      <c r="B55" s="269" t="s">
        <v>113</v>
      </c>
      <c r="C55" s="269"/>
      <c r="D55" s="269"/>
      <c r="E55" s="269"/>
      <c r="F55" s="269"/>
      <c r="G55" s="269"/>
      <c r="H55" s="269"/>
      <c r="I55" s="269"/>
      <c r="J55" s="269"/>
      <c r="K55" s="136"/>
      <c r="L55" s="136"/>
      <c r="M55" s="136"/>
      <c r="N55" s="136"/>
    </row>
    <row r="56" spans="2:14" ht="15">
      <c r="B56" s="140"/>
      <c r="C56" s="136"/>
      <c r="D56" s="136"/>
      <c r="E56" s="136"/>
      <c r="F56" s="136"/>
      <c r="G56" s="136"/>
      <c r="H56" s="136"/>
      <c r="I56" s="136"/>
      <c r="J56" s="136"/>
      <c r="K56" s="136"/>
      <c r="L56" s="136"/>
      <c r="M56" s="136"/>
      <c r="N56" s="136"/>
    </row>
    <row r="57" spans="2:14" ht="15">
      <c r="B57" s="140" t="s">
        <v>114</v>
      </c>
      <c r="C57" s="136"/>
      <c r="D57" s="136"/>
      <c r="E57" s="136"/>
      <c r="F57" s="136"/>
      <c r="G57" s="136"/>
      <c r="H57" s="136"/>
      <c r="I57" s="136"/>
      <c r="J57" s="136"/>
      <c r="K57" s="136"/>
      <c r="L57" s="136"/>
      <c r="M57" s="136"/>
      <c r="N57" s="136"/>
    </row>
    <row r="58" spans="2:14" ht="15">
      <c r="B58" s="143" t="s">
        <v>115</v>
      </c>
      <c r="C58" s="136"/>
      <c r="D58" s="136"/>
      <c r="E58" s="136"/>
      <c r="F58" s="136"/>
      <c r="G58" s="136"/>
      <c r="H58" s="136"/>
      <c r="I58" s="136"/>
      <c r="J58" s="136"/>
      <c r="K58" s="136"/>
      <c r="L58" s="136"/>
      <c r="M58" s="136"/>
      <c r="N58" s="136"/>
    </row>
    <row r="59" spans="2:14" ht="15">
      <c r="B59" s="143" t="s">
        <v>116</v>
      </c>
      <c r="C59" s="136"/>
      <c r="D59" s="136"/>
      <c r="E59" s="136"/>
      <c r="F59" s="136"/>
      <c r="G59" s="136"/>
      <c r="H59" s="136"/>
      <c r="I59" s="136"/>
      <c r="J59" s="136"/>
      <c r="K59" s="136"/>
      <c r="L59" s="136"/>
      <c r="M59" s="136"/>
      <c r="N59" s="136"/>
    </row>
    <row r="60" spans="2:14" ht="15">
      <c r="B60" s="143" t="s">
        <v>117</v>
      </c>
      <c r="C60" s="136"/>
      <c r="D60" s="136"/>
      <c r="E60" s="136"/>
      <c r="F60" s="136"/>
      <c r="G60" s="136"/>
      <c r="H60" s="136"/>
      <c r="I60" s="136"/>
      <c r="J60" s="136"/>
      <c r="K60" s="136"/>
      <c r="L60" s="136"/>
      <c r="M60" s="136"/>
      <c r="N60" s="136"/>
    </row>
    <row r="61" spans="2:14" ht="15">
      <c r="B61" s="143"/>
      <c r="C61" s="136"/>
      <c r="D61" s="136"/>
      <c r="E61" s="136"/>
      <c r="F61" s="136"/>
      <c r="G61" s="136"/>
      <c r="H61" s="136"/>
      <c r="I61" s="136"/>
      <c r="J61" s="136"/>
      <c r="K61" s="136"/>
      <c r="L61" s="136"/>
      <c r="M61" s="136"/>
      <c r="N61" s="136"/>
    </row>
    <row r="62" spans="2:14" ht="15">
      <c r="B62" s="143"/>
      <c r="C62" s="136"/>
      <c r="D62" s="136"/>
      <c r="E62" s="136"/>
      <c r="F62" s="136"/>
      <c r="G62" s="136"/>
      <c r="H62" s="136"/>
      <c r="I62" s="136"/>
      <c r="J62" s="136"/>
      <c r="K62" s="136"/>
      <c r="L62" s="136"/>
      <c r="M62" s="136"/>
      <c r="N62" s="136"/>
    </row>
    <row r="63" spans="2:14" ht="15">
      <c r="B63" s="143"/>
      <c r="C63" s="136"/>
      <c r="D63" s="136"/>
      <c r="E63" s="136"/>
      <c r="F63" s="136"/>
      <c r="G63" s="136"/>
      <c r="H63" s="136"/>
      <c r="I63" s="136"/>
      <c r="J63" s="136"/>
      <c r="K63" s="136"/>
      <c r="L63" s="136"/>
      <c r="M63" s="136"/>
      <c r="N63" s="136"/>
    </row>
    <row r="64" spans="2:14" ht="15">
      <c r="B64" s="143"/>
      <c r="C64" s="136"/>
      <c r="D64" s="136"/>
      <c r="E64" s="136"/>
      <c r="F64" s="136"/>
      <c r="G64" s="136"/>
      <c r="H64" s="136"/>
      <c r="I64" s="136"/>
      <c r="J64" s="136"/>
      <c r="K64" s="136"/>
      <c r="L64" s="136"/>
      <c r="M64" s="136"/>
      <c r="N64" s="136"/>
    </row>
    <row r="65" spans="2:14" ht="15">
      <c r="B65" s="143" t="s">
        <v>118</v>
      </c>
      <c r="C65" s="136"/>
      <c r="D65" s="136"/>
      <c r="E65" s="136"/>
      <c r="F65" s="136"/>
      <c r="G65" s="136"/>
      <c r="H65" s="136"/>
      <c r="I65" s="136"/>
      <c r="J65" s="136"/>
      <c r="K65" s="136"/>
      <c r="L65" s="136"/>
      <c r="M65" s="136"/>
      <c r="N65" s="136"/>
    </row>
    <row r="66" spans="2:14" ht="14.25">
      <c r="B66" s="146"/>
      <c r="C66" s="136"/>
      <c r="D66" s="136"/>
      <c r="E66" s="136"/>
      <c r="F66" s="136"/>
      <c r="G66" s="136"/>
      <c r="H66" s="136"/>
      <c r="I66" s="136"/>
      <c r="J66" s="136"/>
      <c r="K66" s="136"/>
      <c r="L66" s="136"/>
      <c r="M66" s="136"/>
      <c r="N66" s="136"/>
    </row>
    <row r="67" spans="2:14" ht="14.25">
      <c r="B67" s="146"/>
      <c r="C67" s="136"/>
      <c r="D67" s="136"/>
      <c r="E67" s="136"/>
      <c r="F67" s="136"/>
      <c r="G67" s="136"/>
      <c r="H67" s="136"/>
      <c r="I67" s="136"/>
      <c r="J67" s="136"/>
      <c r="K67" s="136"/>
      <c r="L67" s="136"/>
      <c r="M67" s="136"/>
      <c r="N67" s="136"/>
    </row>
    <row r="68" spans="2:14" ht="14.25">
      <c r="B68" s="146"/>
      <c r="C68" s="136"/>
      <c r="D68" s="136"/>
      <c r="E68" s="136"/>
      <c r="F68" s="136"/>
      <c r="G68" s="136"/>
      <c r="H68" s="136"/>
      <c r="I68" s="136"/>
      <c r="J68" s="136"/>
      <c r="K68" s="136"/>
      <c r="L68" s="136"/>
      <c r="M68" s="136"/>
      <c r="N68" s="136"/>
    </row>
    <row r="69" spans="2:14" ht="14.25">
      <c r="B69" s="146"/>
      <c r="C69" s="136"/>
      <c r="D69" s="136"/>
      <c r="E69" s="136"/>
      <c r="F69" s="136"/>
      <c r="G69" s="136"/>
      <c r="H69" s="136"/>
      <c r="I69" s="136"/>
      <c r="J69" s="136"/>
      <c r="K69" s="136"/>
      <c r="L69" s="136"/>
      <c r="M69" s="136"/>
      <c r="N69" s="136"/>
    </row>
    <row r="70" spans="2:14" ht="14.25">
      <c r="B70" s="146"/>
      <c r="C70" s="136"/>
      <c r="D70" s="136"/>
      <c r="E70" s="136"/>
      <c r="F70" s="136"/>
      <c r="G70" s="136"/>
      <c r="H70" s="136"/>
      <c r="I70" s="136"/>
      <c r="J70" s="136"/>
      <c r="K70" s="136"/>
      <c r="L70" s="136"/>
      <c r="M70" s="136"/>
      <c r="N70" s="136"/>
    </row>
    <row r="71" spans="2:14" ht="14.25">
      <c r="B71" s="146"/>
      <c r="C71" s="136"/>
      <c r="D71" s="136"/>
      <c r="E71" s="136"/>
      <c r="F71" s="136"/>
      <c r="G71" s="136"/>
      <c r="H71" s="136"/>
      <c r="I71" s="136"/>
      <c r="J71" s="136"/>
      <c r="K71" s="136"/>
      <c r="L71" s="136"/>
      <c r="M71" s="136"/>
      <c r="N71" s="136"/>
    </row>
    <row r="72" spans="2:14" ht="14.25">
      <c r="B72" s="146"/>
      <c r="C72" s="136"/>
      <c r="D72" s="136"/>
      <c r="E72" s="136"/>
      <c r="F72" s="136"/>
      <c r="G72" s="136"/>
      <c r="H72" s="136"/>
      <c r="I72" s="136"/>
      <c r="J72" s="136"/>
      <c r="K72" s="136"/>
      <c r="L72" s="136"/>
      <c r="M72" s="136"/>
      <c r="N72" s="136"/>
    </row>
    <row r="73" spans="2:14" ht="14.25">
      <c r="B73" s="146"/>
      <c r="C73" s="136"/>
      <c r="D73" s="136"/>
      <c r="E73" s="136"/>
      <c r="F73" s="136"/>
      <c r="G73" s="136"/>
      <c r="H73" s="136"/>
      <c r="I73" s="136"/>
      <c r="J73" s="136"/>
      <c r="K73" s="136"/>
      <c r="L73" s="136"/>
      <c r="M73" s="136"/>
      <c r="N73" s="136"/>
    </row>
    <row r="74" spans="2:14" ht="14.25">
      <c r="B74" s="146"/>
      <c r="C74" s="136"/>
      <c r="D74" s="136"/>
      <c r="E74" s="136"/>
      <c r="F74" s="136"/>
      <c r="G74" s="136"/>
      <c r="H74" s="136"/>
      <c r="I74" s="136"/>
      <c r="J74" s="136"/>
      <c r="K74" s="136"/>
      <c r="L74" s="136"/>
      <c r="M74" s="136"/>
      <c r="N74" s="136"/>
    </row>
    <row r="75" spans="2:14" ht="14.25">
      <c r="B75" s="146"/>
      <c r="C75" s="136"/>
      <c r="D75" s="136"/>
      <c r="E75" s="136"/>
      <c r="F75" s="136"/>
      <c r="G75" s="136"/>
      <c r="H75" s="136"/>
      <c r="I75" s="136"/>
      <c r="J75" s="136"/>
      <c r="K75" s="136"/>
      <c r="L75" s="136"/>
      <c r="M75" s="136"/>
      <c r="N75" s="136"/>
    </row>
    <row r="76" spans="2:14" ht="14.25">
      <c r="B76" s="146"/>
      <c r="C76" s="136"/>
      <c r="D76" s="136"/>
      <c r="E76" s="136"/>
      <c r="F76" s="136"/>
      <c r="G76" s="136"/>
      <c r="H76" s="136"/>
      <c r="I76" s="136"/>
      <c r="J76" s="136"/>
      <c r="K76" s="136"/>
      <c r="L76" s="136"/>
      <c r="M76" s="136"/>
      <c r="N76" s="136"/>
    </row>
    <row r="77" spans="2:14" ht="14.25">
      <c r="B77" s="146"/>
      <c r="C77" s="136"/>
      <c r="D77" s="136"/>
      <c r="E77" s="136"/>
      <c r="F77" s="136"/>
      <c r="G77" s="136"/>
      <c r="H77" s="136"/>
      <c r="I77" s="136"/>
      <c r="J77" s="136"/>
      <c r="K77" s="136"/>
      <c r="L77" s="136"/>
      <c r="M77" s="136"/>
      <c r="N77" s="136"/>
    </row>
    <row r="78" spans="2:14" ht="14.25">
      <c r="B78" s="146"/>
      <c r="C78" s="136"/>
      <c r="D78" s="136"/>
      <c r="E78" s="136"/>
      <c r="F78" s="136"/>
      <c r="G78" s="136"/>
      <c r="H78" s="136"/>
      <c r="I78" s="136"/>
      <c r="J78" s="136"/>
      <c r="K78" s="136"/>
      <c r="L78" s="136"/>
      <c r="M78" s="136"/>
      <c r="N78" s="136"/>
    </row>
    <row r="79" spans="2:14" ht="15">
      <c r="B79" s="140" t="s">
        <v>119</v>
      </c>
      <c r="C79" s="136"/>
      <c r="D79" s="136"/>
      <c r="E79" s="136"/>
      <c r="F79" s="136"/>
      <c r="G79" s="136"/>
      <c r="H79" s="136"/>
      <c r="I79" s="136"/>
      <c r="J79" s="136"/>
      <c r="K79" s="136"/>
      <c r="L79" s="136"/>
      <c r="M79" s="136"/>
      <c r="N79" s="136"/>
    </row>
    <row r="80" spans="2:14" ht="15">
      <c r="B80" s="140"/>
      <c r="C80" s="136"/>
      <c r="D80" s="136"/>
      <c r="E80" s="136"/>
      <c r="F80" s="136"/>
      <c r="G80" s="136"/>
      <c r="H80" s="136"/>
      <c r="I80" s="136"/>
      <c r="J80" s="136"/>
      <c r="K80" s="136"/>
      <c r="L80" s="136"/>
      <c r="M80" s="136"/>
      <c r="N80" s="136"/>
    </row>
    <row r="81" spans="2:14" ht="18.75">
      <c r="B81" s="142" t="s">
        <v>120</v>
      </c>
      <c r="C81" s="136"/>
      <c r="D81" s="136"/>
      <c r="E81" s="136"/>
      <c r="F81" s="136"/>
      <c r="G81" s="136"/>
      <c r="H81" s="136"/>
      <c r="I81" s="136"/>
      <c r="J81" s="136"/>
      <c r="K81" s="136"/>
      <c r="L81" s="136"/>
      <c r="M81" s="136"/>
      <c r="N81" s="136"/>
    </row>
    <row r="82" spans="2:14" ht="15">
      <c r="B82" s="140" t="s">
        <v>121</v>
      </c>
      <c r="C82" s="136"/>
      <c r="D82" s="136"/>
      <c r="E82" s="136"/>
      <c r="F82" s="136"/>
      <c r="G82" s="136"/>
      <c r="H82" s="136"/>
      <c r="I82" s="136"/>
      <c r="J82" s="136"/>
      <c r="K82" s="136"/>
      <c r="L82" s="136"/>
      <c r="M82" s="136"/>
      <c r="N82" s="136"/>
    </row>
    <row r="83" spans="2:14" ht="15">
      <c r="B83" s="140" t="s">
        <v>122</v>
      </c>
      <c r="C83" s="136"/>
      <c r="D83" s="136"/>
      <c r="E83" s="136"/>
      <c r="F83" s="136"/>
      <c r="G83" s="136"/>
      <c r="H83" s="136"/>
      <c r="I83" s="136"/>
      <c r="J83" s="136"/>
      <c r="K83" s="136"/>
      <c r="L83" s="136"/>
      <c r="M83" s="136"/>
      <c r="N83" s="136"/>
    </row>
    <row r="84" spans="2:14" ht="18">
      <c r="B84" s="140" t="s">
        <v>123</v>
      </c>
      <c r="C84" s="136"/>
      <c r="D84" s="136"/>
      <c r="E84" s="136"/>
      <c r="F84" s="136"/>
      <c r="G84" s="136"/>
      <c r="H84" s="136"/>
      <c r="I84" s="136"/>
      <c r="J84" s="136"/>
      <c r="K84" s="136"/>
      <c r="L84" s="136"/>
      <c r="M84" s="136"/>
      <c r="N84" s="136"/>
    </row>
    <row r="85" spans="2:14" ht="18">
      <c r="B85" s="140" t="s">
        <v>124</v>
      </c>
      <c r="C85" s="136"/>
      <c r="D85" s="136"/>
      <c r="E85" s="136"/>
      <c r="F85" s="136"/>
      <c r="G85" s="136"/>
      <c r="H85" s="136"/>
      <c r="I85" s="136"/>
      <c r="J85" s="136"/>
      <c r="K85" s="136"/>
      <c r="L85" s="136"/>
      <c r="M85" s="136"/>
      <c r="N85" s="136"/>
    </row>
    <row r="86" spans="2:14" ht="18">
      <c r="B86" s="140" t="s">
        <v>125</v>
      </c>
      <c r="C86" s="140" t="s">
        <v>100</v>
      </c>
      <c r="D86" s="136"/>
      <c r="E86" s="136"/>
      <c r="F86" s="136"/>
      <c r="G86" s="136"/>
      <c r="H86" s="136"/>
      <c r="I86" s="136"/>
      <c r="J86" s="136"/>
      <c r="K86" s="136"/>
      <c r="L86" s="136"/>
      <c r="M86" s="136"/>
      <c r="N86" s="136"/>
    </row>
    <row r="87" spans="2:14" ht="15">
      <c r="B87" s="140"/>
      <c r="C87" s="136"/>
      <c r="D87" s="136"/>
      <c r="E87" s="136"/>
      <c r="F87" s="136"/>
      <c r="G87" s="136"/>
      <c r="H87" s="136"/>
      <c r="I87" s="136"/>
      <c r="J87" s="136"/>
      <c r="K87" s="136"/>
      <c r="L87" s="136"/>
      <c r="M87" s="136"/>
      <c r="N87" s="136"/>
    </row>
    <row r="88" spans="2:14" ht="15">
      <c r="B88" s="140" t="s">
        <v>126</v>
      </c>
      <c r="C88" s="136"/>
      <c r="D88" s="136"/>
      <c r="E88" s="136"/>
      <c r="F88" s="136"/>
      <c r="G88" s="136"/>
      <c r="H88" s="136"/>
      <c r="I88" s="136"/>
      <c r="J88" s="136"/>
      <c r="K88" s="136"/>
      <c r="L88" s="136"/>
      <c r="M88" s="136"/>
      <c r="N88" s="136"/>
    </row>
    <row r="89" spans="2:14" ht="15">
      <c r="B89" s="143" t="s">
        <v>127</v>
      </c>
      <c r="C89" s="136"/>
      <c r="D89" s="136"/>
      <c r="E89" s="136"/>
      <c r="F89" s="136"/>
      <c r="G89" s="136"/>
      <c r="H89" s="136"/>
      <c r="I89" s="136"/>
      <c r="J89" s="136"/>
      <c r="K89" s="136"/>
      <c r="L89" s="136"/>
      <c r="M89" s="136"/>
      <c r="N89" s="136"/>
    </row>
    <row r="90" spans="2:14" ht="15">
      <c r="B90" s="143" t="s">
        <v>128</v>
      </c>
      <c r="C90" s="136"/>
      <c r="D90" s="136"/>
      <c r="E90" s="136"/>
      <c r="F90" s="136"/>
      <c r="G90" s="136"/>
      <c r="H90" s="136"/>
      <c r="I90" s="136"/>
      <c r="J90" s="136"/>
      <c r="K90" s="136"/>
      <c r="L90" s="136"/>
      <c r="M90" s="136"/>
      <c r="N90" s="136"/>
    </row>
    <row r="91" spans="2:14" ht="12.75">
      <c r="B91" s="136"/>
      <c r="C91" s="136"/>
      <c r="D91" s="136"/>
      <c r="E91" s="136"/>
      <c r="F91" s="136"/>
      <c r="G91" s="136"/>
      <c r="H91" s="136"/>
      <c r="I91" s="136"/>
      <c r="J91" s="136"/>
      <c r="K91" s="136"/>
      <c r="L91" s="136"/>
      <c r="M91" s="136"/>
      <c r="N91" s="136"/>
    </row>
    <row r="92" spans="2:14" ht="15">
      <c r="B92" s="143"/>
      <c r="C92" s="136"/>
      <c r="D92" s="136"/>
      <c r="E92" s="136"/>
      <c r="F92" s="136"/>
      <c r="G92" s="136"/>
      <c r="H92" s="136"/>
      <c r="I92" s="136"/>
      <c r="J92" s="136"/>
      <c r="K92" s="136"/>
      <c r="L92" s="136"/>
      <c r="M92" s="136"/>
      <c r="N92" s="136"/>
    </row>
    <row r="93" spans="2:14" ht="15">
      <c r="B93" s="143"/>
      <c r="C93" s="136"/>
      <c r="D93" s="136"/>
      <c r="E93" s="136"/>
      <c r="F93" s="136"/>
      <c r="G93" s="136"/>
      <c r="H93" s="136"/>
      <c r="I93" s="136"/>
      <c r="J93" s="136"/>
      <c r="K93" s="136"/>
      <c r="L93" s="136"/>
      <c r="M93" s="136"/>
      <c r="N93" s="136"/>
    </row>
    <row r="94" spans="2:14" ht="15">
      <c r="B94" s="143"/>
      <c r="C94" s="136"/>
      <c r="D94" s="136"/>
      <c r="E94" s="136"/>
      <c r="F94" s="136"/>
      <c r="G94" s="136"/>
      <c r="H94" s="136"/>
      <c r="I94" s="136"/>
      <c r="J94" s="136"/>
      <c r="K94" s="136"/>
      <c r="L94" s="136"/>
      <c r="M94" s="136"/>
      <c r="N94" s="136"/>
    </row>
    <row r="95" spans="2:14" ht="15">
      <c r="B95" s="140" t="s">
        <v>129</v>
      </c>
      <c r="C95" s="136"/>
      <c r="D95" s="136"/>
      <c r="E95" s="136"/>
      <c r="F95" s="136"/>
      <c r="G95" s="136"/>
      <c r="H95" s="136"/>
      <c r="I95" s="136"/>
      <c r="J95" s="136"/>
      <c r="K95" s="136"/>
      <c r="L95" s="136"/>
      <c r="M95" s="136"/>
      <c r="N95" s="136"/>
    </row>
    <row r="96" spans="2:14" ht="15">
      <c r="B96" s="140"/>
      <c r="C96" s="136"/>
      <c r="D96" s="136"/>
      <c r="E96" s="136"/>
      <c r="F96" s="136"/>
      <c r="G96" s="136"/>
      <c r="H96" s="136"/>
      <c r="I96" s="136"/>
      <c r="J96" s="136"/>
      <c r="K96" s="136"/>
      <c r="L96" s="136"/>
      <c r="M96" s="136"/>
      <c r="N96" s="136"/>
    </row>
    <row r="97" spans="2:14" ht="15">
      <c r="B97" s="140"/>
      <c r="C97" s="136"/>
      <c r="D97" s="136"/>
      <c r="E97" s="136"/>
      <c r="F97" s="136"/>
      <c r="G97" s="136"/>
      <c r="H97" s="136"/>
      <c r="I97" s="136"/>
      <c r="J97" s="136"/>
      <c r="K97" s="136"/>
      <c r="L97" s="136"/>
      <c r="M97" s="136"/>
      <c r="N97" s="136"/>
    </row>
    <row r="98" spans="2:14" ht="15">
      <c r="B98" s="140"/>
      <c r="C98" s="136"/>
      <c r="D98" s="136"/>
      <c r="E98" s="136"/>
      <c r="F98" s="136"/>
      <c r="G98" s="136"/>
      <c r="H98" s="136"/>
      <c r="I98" s="136"/>
      <c r="J98" s="136"/>
      <c r="K98" s="136"/>
      <c r="L98" s="136"/>
      <c r="M98" s="136"/>
      <c r="N98" s="136"/>
    </row>
    <row r="99" spans="2:14" ht="15">
      <c r="B99" s="140"/>
      <c r="C99" s="136"/>
      <c r="D99" s="136"/>
      <c r="E99" s="136"/>
      <c r="F99" s="136"/>
      <c r="G99" s="136"/>
      <c r="H99" s="136"/>
      <c r="I99" s="136"/>
      <c r="J99" s="136"/>
      <c r="K99" s="136"/>
      <c r="L99" s="136"/>
      <c r="M99" s="136"/>
      <c r="N99" s="136"/>
    </row>
    <row r="100" spans="2:14" ht="15">
      <c r="B100" s="140"/>
      <c r="C100" s="136"/>
      <c r="D100" s="136"/>
      <c r="E100" s="136"/>
      <c r="F100" s="136"/>
      <c r="G100" s="136"/>
      <c r="H100" s="136"/>
      <c r="I100" s="136"/>
      <c r="J100" s="136"/>
      <c r="K100" s="136"/>
      <c r="L100" s="136"/>
      <c r="M100" s="136"/>
      <c r="N100" s="136"/>
    </row>
    <row r="101" spans="2:14" ht="15">
      <c r="B101" s="140"/>
      <c r="C101" s="136"/>
      <c r="D101" s="136"/>
      <c r="E101" s="136"/>
      <c r="F101" s="136"/>
      <c r="G101" s="136"/>
      <c r="H101" s="136"/>
      <c r="I101" s="136"/>
      <c r="J101" s="136"/>
      <c r="K101" s="136"/>
      <c r="L101" s="136"/>
      <c r="M101" s="136"/>
      <c r="N101" s="136"/>
    </row>
    <row r="102" spans="2:14" ht="15">
      <c r="B102" s="140"/>
      <c r="C102" s="136"/>
      <c r="D102" s="136"/>
      <c r="E102" s="136"/>
      <c r="F102" s="136"/>
      <c r="G102" s="136"/>
      <c r="H102" s="136"/>
      <c r="I102" s="136"/>
      <c r="J102" s="136"/>
      <c r="K102" s="136"/>
      <c r="L102" s="136"/>
      <c r="M102" s="136"/>
      <c r="N102" s="136"/>
    </row>
    <row r="103" spans="2:14" ht="15">
      <c r="B103" s="140"/>
      <c r="C103" s="136"/>
      <c r="D103" s="136"/>
      <c r="E103" s="136"/>
      <c r="F103" s="136"/>
      <c r="G103" s="136"/>
      <c r="H103" s="136"/>
      <c r="I103" s="136"/>
      <c r="J103" s="136"/>
      <c r="K103" s="136"/>
      <c r="L103" s="136"/>
      <c r="M103" s="136"/>
      <c r="N103" s="136"/>
    </row>
    <row r="104" spans="2:14" ht="15">
      <c r="B104" s="140"/>
      <c r="C104" s="136"/>
      <c r="D104" s="136"/>
      <c r="E104" s="136"/>
      <c r="F104" s="136"/>
      <c r="G104" s="136"/>
      <c r="H104" s="136"/>
      <c r="I104" s="136"/>
      <c r="J104" s="136"/>
      <c r="K104" s="136"/>
      <c r="L104" s="136"/>
      <c r="M104" s="136"/>
      <c r="N104" s="136"/>
    </row>
    <row r="105" spans="2:14" ht="15">
      <c r="B105" s="140"/>
      <c r="C105" s="136"/>
      <c r="D105" s="136"/>
      <c r="E105" s="136"/>
      <c r="F105" s="136"/>
      <c r="G105" s="136"/>
      <c r="H105" s="136"/>
      <c r="I105" s="136"/>
      <c r="J105" s="136"/>
      <c r="K105" s="136"/>
      <c r="L105" s="136"/>
      <c r="M105" s="136"/>
      <c r="N105" s="136"/>
    </row>
    <row r="106" spans="2:14" ht="15">
      <c r="B106" s="140"/>
      <c r="C106" s="136"/>
      <c r="D106" s="136"/>
      <c r="E106" s="136"/>
      <c r="F106" s="136"/>
      <c r="G106" s="136"/>
      <c r="H106" s="136"/>
      <c r="I106" s="136"/>
      <c r="J106" s="136"/>
      <c r="K106" s="136"/>
      <c r="L106" s="136"/>
      <c r="M106" s="136"/>
      <c r="N106" s="136"/>
    </row>
    <row r="107" spans="2:14" ht="15">
      <c r="B107" s="140"/>
      <c r="C107" s="136"/>
      <c r="D107" s="136"/>
      <c r="E107" s="136"/>
      <c r="F107" s="136"/>
      <c r="G107" s="136"/>
      <c r="H107" s="136"/>
      <c r="I107" s="136"/>
      <c r="J107" s="136"/>
      <c r="K107" s="136"/>
      <c r="L107" s="136"/>
      <c r="M107" s="136"/>
      <c r="N107" s="136"/>
    </row>
    <row r="108" spans="2:14" ht="15">
      <c r="B108" s="145" t="s">
        <v>130</v>
      </c>
      <c r="C108" s="136"/>
      <c r="D108" s="136"/>
      <c r="E108" s="136"/>
      <c r="F108" s="136"/>
      <c r="G108" s="136"/>
      <c r="H108" s="136"/>
      <c r="I108" s="136"/>
      <c r="J108" s="136"/>
      <c r="K108" s="136"/>
      <c r="L108" s="136"/>
      <c r="M108" s="136"/>
      <c r="N108" s="136"/>
    </row>
    <row r="109" spans="2:14" ht="15">
      <c r="B109" s="145"/>
      <c r="C109" s="136"/>
      <c r="D109" s="136"/>
      <c r="E109" s="136"/>
      <c r="F109" s="136"/>
      <c r="G109" s="136"/>
      <c r="H109" s="136"/>
      <c r="I109" s="136"/>
      <c r="J109" s="136"/>
      <c r="K109" s="136"/>
      <c r="L109" s="136"/>
      <c r="M109" s="136"/>
      <c r="N109" s="136"/>
    </row>
    <row r="110" spans="2:14" ht="18.75">
      <c r="B110" s="142" t="s">
        <v>135</v>
      </c>
      <c r="C110" s="136"/>
      <c r="D110" s="136"/>
      <c r="E110" s="136"/>
      <c r="F110" s="136"/>
      <c r="G110" s="136"/>
      <c r="H110" s="136"/>
      <c r="I110" s="136"/>
      <c r="J110" s="136"/>
      <c r="K110" s="136"/>
      <c r="L110" s="136"/>
      <c r="M110" s="136"/>
      <c r="N110" s="136"/>
    </row>
    <row r="111" spans="2:14" ht="15">
      <c r="B111" s="145"/>
      <c r="C111" s="136"/>
      <c r="D111" s="136"/>
      <c r="E111" s="136"/>
      <c r="F111" s="136"/>
      <c r="G111" s="136"/>
      <c r="H111" s="136"/>
      <c r="I111" s="136"/>
      <c r="J111" s="136"/>
      <c r="K111" s="136"/>
      <c r="L111" s="136"/>
      <c r="M111" s="136"/>
      <c r="N111" s="136"/>
    </row>
    <row r="112" spans="2:14" ht="15" customHeight="1">
      <c r="B112" s="265" t="s">
        <v>136</v>
      </c>
      <c r="C112" s="265"/>
      <c r="D112" s="265"/>
      <c r="E112" s="265"/>
      <c r="F112" s="265"/>
      <c r="G112" s="265"/>
      <c r="H112" s="265"/>
      <c r="I112" s="265"/>
      <c r="J112" s="265"/>
      <c r="K112" s="136"/>
      <c r="L112" s="136"/>
      <c r="M112" s="136"/>
      <c r="N112" s="136"/>
    </row>
    <row r="113" spans="1:14" ht="15" customHeight="1">
      <c r="B113" s="265"/>
      <c r="C113" s="265"/>
      <c r="D113" s="265"/>
      <c r="E113" s="265"/>
      <c r="F113" s="265"/>
      <c r="G113" s="265"/>
      <c r="H113" s="265"/>
      <c r="I113" s="265"/>
      <c r="J113" s="265"/>
      <c r="K113" s="136"/>
      <c r="L113" s="136"/>
      <c r="M113" s="136"/>
      <c r="N113" s="136"/>
    </row>
    <row r="114" spans="1:14" ht="15" customHeight="1">
      <c r="B114" s="265"/>
      <c r="C114" s="265"/>
      <c r="D114" s="265"/>
      <c r="E114" s="265"/>
      <c r="F114" s="265"/>
      <c r="G114" s="265"/>
      <c r="H114" s="265"/>
      <c r="I114" s="265"/>
      <c r="J114" s="265"/>
      <c r="K114" s="136"/>
      <c r="L114" s="136"/>
      <c r="M114" s="136"/>
      <c r="N114" s="136"/>
    </row>
    <row r="115" spans="1:14" ht="15" customHeight="1">
      <c r="B115" s="265"/>
      <c r="C115" s="265"/>
      <c r="D115" s="265"/>
      <c r="E115" s="265"/>
      <c r="F115" s="265"/>
      <c r="G115" s="265"/>
      <c r="H115" s="265"/>
      <c r="I115" s="265"/>
      <c r="J115" s="265"/>
      <c r="K115" s="136"/>
      <c r="L115" s="136"/>
      <c r="M115" s="136"/>
      <c r="N115" s="136"/>
    </row>
    <row r="116" spans="1:14" ht="12.75" hidden="1">
      <c r="B116" s="136"/>
      <c r="C116" s="136"/>
      <c r="D116" s="136"/>
      <c r="E116" s="136"/>
      <c r="F116" s="136"/>
      <c r="G116" s="136"/>
      <c r="H116" s="136"/>
      <c r="I116" s="136"/>
      <c r="J116" s="136"/>
      <c r="K116" s="136"/>
      <c r="L116" s="136"/>
      <c r="M116" s="136"/>
      <c r="N116" s="136"/>
    </row>
    <row r="117" spans="1:14" ht="12.75" hidden="1">
      <c r="B117" s="136"/>
      <c r="C117" s="136"/>
      <c r="D117" s="136"/>
      <c r="E117" s="136"/>
      <c r="F117" s="136"/>
      <c r="G117" s="136"/>
      <c r="H117" s="136"/>
      <c r="I117" s="136"/>
      <c r="J117" s="136"/>
      <c r="K117" s="136"/>
      <c r="L117" s="136"/>
      <c r="M117" s="136"/>
      <c r="N117" s="136"/>
    </row>
    <row r="118" spans="1:14" ht="12.75" hidden="1">
      <c r="B118" s="136"/>
      <c r="C118" s="136"/>
      <c r="D118" s="136"/>
      <c r="E118" s="136"/>
      <c r="F118" s="136"/>
      <c r="G118" s="136"/>
      <c r="H118" s="136"/>
      <c r="I118" s="136"/>
      <c r="J118" s="136"/>
      <c r="K118" s="136"/>
      <c r="L118" s="136"/>
      <c r="M118" s="136"/>
      <c r="N118" s="136"/>
    </row>
    <row r="119" spans="1:14" ht="12.75" hidden="1">
      <c r="B119" s="136"/>
      <c r="C119" s="147"/>
      <c r="D119" s="148"/>
      <c r="E119" s="148"/>
      <c r="F119" s="148"/>
      <c r="G119" s="148"/>
      <c r="H119" s="148"/>
      <c r="I119" s="136"/>
      <c r="J119" s="136"/>
      <c r="K119" s="136"/>
      <c r="L119" s="136"/>
      <c r="M119" s="136"/>
      <c r="N119" s="136"/>
    </row>
    <row r="120" spans="1:14" ht="12.75" hidden="1">
      <c r="A120" s="149"/>
      <c r="B120" s="150"/>
      <c r="C120" s="151"/>
      <c r="D120" s="148"/>
      <c r="E120" s="148"/>
      <c r="F120" s="148"/>
      <c r="G120" s="148"/>
      <c r="H120" s="148"/>
      <c r="I120" s="136"/>
      <c r="J120" s="136"/>
      <c r="K120" s="136"/>
      <c r="L120" s="136"/>
      <c r="M120" s="136"/>
      <c r="N120" s="136"/>
    </row>
    <row r="121" spans="1:14" ht="12.75" hidden="1">
      <c r="A121" s="149"/>
      <c r="B121" s="263"/>
      <c r="C121" s="270"/>
      <c r="D121" s="270"/>
      <c r="E121" s="270"/>
      <c r="F121" s="270"/>
      <c r="G121" s="270"/>
      <c r="H121" s="270"/>
      <c r="I121" s="136"/>
      <c r="J121" s="136"/>
      <c r="K121" s="136"/>
      <c r="L121" s="136"/>
      <c r="M121" s="136"/>
      <c r="N121" s="136"/>
    </row>
    <row r="122" spans="1:14" ht="12.75" hidden="1">
      <c r="A122" s="149"/>
      <c r="B122" s="271"/>
      <c r="C122" s="262"/>
      <c r="D122" s="262"/>
      <c r="E122" s="262"/>
      <c r="F122" s="262"/>
      <c r="G122" s="262"/>
      <c r="H122" s="262"/>
      <c r="I122" s="136"/>
      <c r="J122" s="136"/>
      <c r="K122" s="136"/>
      <c r="L122" s="136"/>
      <c r="M122" s="136"/>
      <c r="N122" s="136"/>
    </row>
    <row r="123" spans="1:14" ht="12.75" hidden="1">
      <c r="A123" s="149"/>
      <c r="B123" s="261"/>
      <c r="C123" s="262"/>
      <c r="D123" s="262"/>
      <c r="E123" s="262"/>
      <c r="F123" s="262"/>
      <c r="G123" s="262"/>
      <c r="H123" s="262"/>
      <c r="I123" s="136"/>
      <c r="J123" s="136"/>
      <c r="K123" s="136"/>
      <c r="L123" s="136"/>
      <c r="M123" s="136"/>
      <c r="N123" s="136"/>
    </row>
    <row r="124" spans="1:14" ht="12.75" hidden="1">
      <c r="A124" s="149"/>
      <c r="B124" s="263"/>
      <c r="C124" s="264"/>
      <c r="D124" s="264"/>
      <c r="E124" s="264"/>
      <c r="F124" s="264"/>
      <c r="G124" s="264"/>
      <c r="H124" s="264"/>
      <c r="I124" s="136"/>
      <c r="J124" s="136"/>
      <c r="K124" s="136"/>
      <c r="L124" s="136"/>
      <c r="M124" s="136"/>
      <c r="N124" s="136"/>
    </row>
    <row r="125" spans="1:14" ht="12.75" hidden="1">
      <c r="A125" s="149"/>
      <c r="B125" s="152"/>
      <c r="C125" s="151"/>
      <c r="D125" s="153"/>
      <c r="E125" s="154"/>
      <c r="F125" s="154"/>
      <c r="G125" s="154"/>
      <c r="H125" s="154"/>
      <c r="I125" s="136"/>
      <c r="J125" s="136"/>
      <c r="K125" s="136"/>
      <c r="L125" s="136"/>
      <c r="M125" s="136"/>
      <c r="N125" s="136"/>
    </row>
    <row r="126" spans="1:14" ht="12.75" hidden="1">
      <c r="A126" s="149"/>
      <c r="B126" s="147"/>
      <c r="C126" s="151"/>
      <c r="D126" s="153"/>
      <c r="E126" s="154"/>
      <c r="F126" s="154"/>
      <c r="G126" s="154"/>
      <c r="H126" s="154"/>
      <c r="I126" s="136"/>
      <c r="J126" s="136"/>
      <c r="K126" s="136"/>
      <c r="L126" s="136"/>
      <c r="M126" s="136"/>
      <c r="N126" s="136"/>
    </row>
    <row r="127" spans="1:14" ht="12.75" hidden="1">
      <c r="A127" s="149"/>
      <c r="B127" s="155"/>
      <c r="C127" s="151"/>
      <c r="D127" s="156"/>
      <c r="E127" s="154"/>
      <c r="F127" s="154"/>
      <c r="G127" s="154"/>
      <c r="H127" s="154"/>
      <c r="I127" s="136"/>
      <c r="J127" s="136"/>
      <c r="K127" s="136"/>
      <c r="L127" s="136"/>
      <c r="M127" s="136"/>
      <c r="N127" s="136"/>
    </row>
    <row r="128" spans="1:14" ht="12.75" hidden="1">
      <c r="A128" s="149"/>
      <c r="B128" s="151"/>
      <c r="C128" s="151"/>
      <c r="D128" s="156"/>
      <c r="E128" s="154"/>
      <c r="F128" s="154"/>
      <c r="G128" s="154"/>
      <c r="H128" s="154"/>
      <c r="I128" s="136"/>
      <c r="J128" s="136"/>
      <c r="K128" s="136"/>
      <c r="L128" s="136"/>
      <c r="M128" s="136"/>
      <c r="N128" s="136"/>
    </row>
    <row r="129" spans="1:14" ht="12.75" hidden="1">
      <c r="A129" s="149"/>
      <c r="B129" s="157"/>
      <c r="C129" s="151"/>
      <c r="D129" s="156"/>
      <c r="E129" s="154"/>
      <c r="F129" s="154"/>
      <c r="G129" s="154"/>
      <c r="H129" s="154"/>
      <c r="I129" s="136"/>
      <c r="J129" s="136"/>
      <c r="K129" s="136"/>
      <c r="L129" s="136"/>
      <c r="M129" s="136"/>
      <c r="N129" s="136"/>
    </row>
    <row r="130" spans="1:14" ht="12.75" hidden="1">
      <c r="A130" s="149"/>
      <c r="B130" s="157"/>
      <c r="C130" s="151"/>
      <c r="D130" s="156"/>
      <c r="E130" s="154"/>
      <c r="F130" s="154"/>
      <c r="G130" s="154"/>
      <c r="H130" s="154"/>
      <c r="I130" s="136"/>
      <c r="J130" s="136"/>
      <c r="K130" s="136"/>
      <c r="L130" s="136"/>
      <c r="M130" s="136"/>
      <c r="N130" s="136"/>
    </row>
    <row r="131" spans="1:14" ht="12.75" hidden="1">
      <c r="A131" s="149"/>
      <c r="B131" s="157"/>
      <c r="C131" s="151"/>
      <c r="D131" s="154"/>
      <c r="E131" s="154"/>
      <c r="F131" s="154"/>
      <c r="G131" s="154"/>
      <c r="H131" s="154"/>
      <c r="I131" s="136"/>
      <c r="J131" s="136"/>
      <c r="K131" s="136"/>
      <c r="L131" s="136"/>
      <c r="M131" s="136"/>
      <c r="N131" s="136"/>
    </row>
    <row r="132" spans="1:14" ht="12.75" hidden="1">
      <c r="B132" s="136"/>
      <c r="C132" s="136"/>
      <c r="D132" s="136"/>
      <c r="E132" s="136"/>
      <c r="F132" s="136"/>
      <c r="G132" s="136"/>
      <c r="H132" s="136"/>
      <c r="I132" s="136"/>
      <c r="J132" s="136"/>
      <c r="K132" s="136"/>
      <c r="L132" s="136"/>
      <c r="M132" s="136"/>
      <c r="N132" s="136"/>
    </row>
    <row r="133" spans="1:14" ht="12.75" hidden="1">
      <c r="B133" s="136"/>
      <c r="C133" s="136"/>
      <c r="D133" s="136"/>
      <c r="E133" s="136"/>
      <c r="F133" s="136"/>
      <c r="G133" s="136"/>
      <c r="H133" s="136"/>
      <c r="I133" s="136"/>
      <c r="J133" s="136"/>
      <c r="K133" s="136"/>
      <c r="L133" s="136"/>
      <c r="M133" s="136"/>
      <c r="N133" s="136"/>
    </row>
    <row r="134" spans="1:14" ht="12.75" hidden="1">
      <c r="B134" s="136"/>
      <c r="C134" s="136"/>
      <c r="D134" s="136"/>
      <c r="E134" s="136"/>
      <c r="F134" s="136"/>
      <c r="G134" s="136"/>
      <c r="H134" s="136"/>
      <c r="I134" s="136"/>
      <c r="J134" s="136"/>
      <c r="K134" s="136"/>
      <c r="L134" s="136"/>
      <c r="M134" s="136"/>
      <c r="N134" s="136"/>
    </row>
    <row r="135" spans="1:14" ht="12.75" hidden="1">
      <c r="B135" s="136"/>
      <c r="C135" s="136"/>
      <c r="D135" s="136"/>
      <c r="E135" s="136"/>
      <c r="F135" s="136"/>
      <c r="G135" s="136"/>
      <c r="H135" s="136"/>
      <c r="I135" s="136"/>
      <c r="J135" s="136"/>
      <c r="K135" s="136"/>
      <c r="L135" s="136"/>
      <c r="M135" s="136"/>
      <c r="N135" s="136"/>
    </row>
    <row r="136" spans="1:14" ht="12.75" hidden="1">
      <c r="B136" s="136"/>
      <c r="C136" s="136"/>
      <c r="D136" s="136"/>
      <c r="E136" s="136"/>
      <c r="F136" s="136"/>
      <c r="G136" s="136"/>
      <c r="H136" s="136"/>
      <c r="I136" s="136"/>
      <c r="J136" s="136"/>
      <c r="K136" s="136"/>
      <c r="L136" s="136"/>
      <c r="M136" s="136"/>
      <c r="N136" s="136"/>
    </row>
    <row r="137" spans="1:14" ht="12.75" hidden="1">
      <c r="B137" s="136"/>
      <c r="C137" s="136"/>
      <c r="D137" s="136"/>
      <c r="E137" s="136"/>
      <c r="F137" s="136"/>
      <c r="G137" s="136"/>
      <c r="H137" s="136"/>
      <c r="I137" s="136"/>
      <c r="J137" s="136"/>
      <c r="K137" s="136"/>
      <c r="L137" s="136"/>
      <c r="M137" s="136"/>
      <c r="N137" s="136"/>
    </row>
    <row r="138" spans="1:14" ht="12.75" hidden="1">
      <c r="B138" s="136"/>
      <c r="C138" s="136"/>
      <c r="D138" s="136"/>
      <c r="E138" s="136"/>
      <c r="F138" s="136"/>
      <c r="G138" s="136"/>
      <c r="H138" s="136"/>
      <c r="I138" s="136"/>
      <c r="J138" s="136"/>
      <c r="K138" s="136"/>
      <c r="L138" s="136"/>
      <c r="M138" s="136"/>
      <c r="N138" s="136"/>
    </row>
    <row r="139" spans="1:14" ht="12.75" hidden="1">
      <c r="B139" s="136"/>
      <c r="C139" s="136"/>
      <c r="D139" s="136"/>
      <c r="E139" s="136"/>
      <c r="F139" s="136"/>
      <c r="G139" s="136"/>
      <c r="H139" s="136"/>
      <c r="I139" s="136"/>
      <c r="J139" s="136"/>
      <c r="K139" s="136"/>
      <c r="L139" s="136"/>
      <c r="M139" s="136"/>
      <c r="N139" s="136"/>
    </row>
    <row r="140" spans="1:14" ht="12.75" hidden="1">
      <c r="B140" s="136"/>
      <c r="C140" s="136"/>
      <c r="D140" s="136"/>
      <c r="E140" s="136"/>
      <c r="F140" s="136"/>
      <c r="G140" s="136"/>
      <c r="H140" s="136"/>
      <c r="I140" s="136"/>
      <c r="J140" s="136"/>
      <c r="K140" s="136"/>
      <c r="L140" s="136"/>
      <c r="M140" s="136"/>
      <c r="N140" s="136"/>
    </row>
    <row r="141" spans="1:14" ht="12.75" hidden="1">
      <c r="B141" s="136"/>
      <c r="C141" s="136"/>
      <c r="D141" s="136"/>
      <c r="E141" s="136"/>
      <c r="F141" s="136"/>
      <c r="G141" s="136"/>
      <c r="H141" s="136"/>
      <c r="I141" s="136"/>
      <c r="J141" s="136"/>
      <c r="K141" s="136"/>
      <c r="L141" s="136"/>
      <c r="M141" s="136"/>
      <c r="N141" s="136"/>
    </row>
    <row r="142" spans="1:14" ht="12.75" hidden="1">
      <c r="B142" s="136"/>
      <c r="C142" s="136"/>
      <c r="D142" s="136"/>
      <c r="E142" s="136"/>
      <c r="F142" s="136"/>
      <c r="G142" s="136"/>
      <c r="H142" s="136"/>
      <c r="I142" s="136"/>
      <c r="J142" s="136"/>
      <c r="K142" s="136"/>
      <c r="L142" s="136"/>
      <c r="M142" s="136"/>
      <c r="N142" s="136"/>
    </row>
    <row r="143" spans="1:14" ht="12.75" hidden="1">
      <c r="B143" s="136"/>
      <c r="C143" s="136"/>
      <c r="D143" s="136"/>
      <c r="E143" s="136"/>
      <c r="F143" s="136"/>
      <c r="G143" s="136"/>
      <c r="H143" s="136"/>
      <c r="I143" s="136"/>
      <c r="J143" s="136"/>
      <c r="K143" s="136"/>
      <c r="L143" s="136"/>
      <c r="M143" s="136"/>
      <c r="N143" s="136"/>
    </row>
    <row r="144" spans="1:14" ht="12.75" hidden="1">
      <c r="B144" s="136"/>
      <c r="C144" s="136"/>
      <c r="D144" s="136"/>
      <c r="E144" s="136"/>
      <c r="F144" s="136"/>
      <c r="G144" s="136"/>
      <c r="H144" s="136"/>
      <c r="I144" s="136"/>
      <c r="J144" s="136"/>
      <c r="K144" s="136"/>
      <c r="L144" s="136"/>
      <c r="M144" s="136"/>
      <c r="N144" s="136"/>
    </row>
    <row r="145" spans="2:14" ht="12.75" hidden="1">
      <c r="B145" s="136"/>
      <c r="C145" s="136"/>
      <c r="D145" s="136"/>
      <c r="E145" s="136"/>
      <c r="F145" s="136"/>
      <c r="G145" s="136"/>
      <c r="H145" s="136"/>
      <c r="I145" s="136"/>
      <c r="J145" s="136"/>
      <c r="K145" s="136"/>
      <c r="L145" s="136"/>
      <c r="M145" s="136"/>
      <c r="N145" s="136"/>
    </row>
    <row r="146" spans="2:14" ht="12.75" hidden="1">
      <c r="B146" s="136"/>
      <c r="C146" s="136"/>
      <c r="D146" s="136"/>
      <c r="E146" s="136"/>
      <c r="F146" s="136"/>
      <c r="G146" s="136"/>
      <c r="H146" s="136"/>
      <c r="I146" s="136"/>
      <c r="J146" s="136"/>
      <c r="K146" s="136"/>
      <c r="L146" s="136"/>
      <c r="M146" s="136"/>
      <c r="N146" s="136"/>
    </row>
    <row r="147" spans="2:14" ht="12.75" hidden="1">
      <c r="B147" s="136"/>
      <c r="C147" s="136"/>
      <c r="D147" s="136"/>
      <c r="E147" s="136"/>
      <c r="F147" s="136"/>
      <c r="G147" s="136"/>
      <c r="H147" s="136"/>
      <c r="I147" s="136"/>
      <c r="J147" s="136"/>
      <c r="K147" s="136"/>
      <c r="L147" s="136"/>
      <c r="M147" s="136"/>
      <c r="N147" s="136"/>
    </row>
    <row r="148" spans="2:14" ht="12.75" hidden="1">
      <c r="B148" s="136"/>
      <c r="C148" s="136"/>
      <c r="D148" s="136"/>
      <c r="E148" s="136"/>
      <c r="F148" s="136"/>
      <c r="G148" s="136"/>
      <c r="H148" s="136"/>
      <c r="I148" s="136"/>
      <c r="J148" s="136"/>
      <c r="K148" s="136"/>
      <c r="L148" s="136"/>
      <c r="M148" s="136"/>
      <c r="N148" s="136"/>
    </row>
    <row r="149" spans="2:14" ht="12.75" hidden="1">
      <c r="B149" s="136"/>
      <c r="C149" s="136"/>
      <c r="D149" s="136"/>
      <c r="E149" s="136"/>
      <c r="F149" s="136"/>
      <c r="G149" s="136"/>
      <c r="H149" s="136"/>
      <c r="I149" s="136"/>
      <c r="J149" s="136"/>
      <c r="K149" s="136"/>
      <c r="L149" s="136"/>
      <c r="M149" s="136"/>
      <c r="N149" s="136"/>
    </row>
    <row r="150" spans="2:14" ht="12.75" hidden="1">
      <c r="B150" s="136"/>
      <c r="C150" s="136"/>
      <c r="D150" s="136"/>
      <c r="E150" s="136"/>
      <c r="F150" s="136"/>
      <c r="G150" s="136"/>
      <c r="H150" s="136"/>
      <c r="I150" s="136"/>
      <c r="J150" s="136"/>
      <c r="K150" s="136"/>
      <c r="L150" s="136"/>
      <c r="M150" s="136"/>
      <c r="N150" s="136"/>
    </row>
    <row r="151" spans="2:14" ht="12.75" hidden="1">
      <c r="B151" s="136"/>
      <c r="C151" s="136"/>
      <c r="D151" s="136"/>
      <c r="E151" s="136"/>
      <c r="F151" s="136"/>
      <c r="G151" s="136"/>
      <c r="H151" s="136"/>
      <c r="I151" s="136"/>
      <c r="J151" s="136"/>
      <c r="K151" s="136"/>
      <c r="L151" s="136"/>
      <c r="M151" s="136"/>
      <c r="N151" s="136"/>
    </row>
    <row r="152" spans="2:14" ht="12.75" hidden="1">
      <c r="B152" s="136"/>
      <c r="C152" s="136"/>
      <c r="D152" s="136"/>
      <c r="E152" s="136"/>
      <c r="F152" s="136"/>
      <c r="G152" s="136"/>
      <c r="H152" s="136"/>
      <c r="I152" s="136"/>
      <c r="J152" s="136"/>
      <c r="K152" s="136"/>
      <c r="L152" s="136"/>
      <c r="M152" s="136"/>
      <c r="N152" s="136"/>
    </row>
    <row r="153" spans="2:14" ht="12.75" hidden="1">
      <c r="B153" s="136"/>
      <c r="C153" s="136"/>
      <c r="D153" s="136"/>
      <c r="E153" s="136"/>
      <c r="F153" s="136"/>
      <c r="G153" s="136"/>
      <c r="H153" s="136"/>
      <c r="I153" s="136"/>
      <c r="J153" s="136"/>
      <c r="K153" s="136"/>
      <c r="L153" s="136"/>
      <c r="M153" s="136"/>
      <c r="N153" s="136"/>
    </row>
    <row r="154" spans="2:14" ht="12.75" hidden="1">
      <c r="B154" s="136"/>
      <c r="C154" s="136"/>
      <c r="D154" s="136"/>
      <c r="E154" s="136"/>
      <c r="F154" s="136"/>
      <c r="G154" s="136"/>
      <c r="H154" s="136"/>
      <c r="I154" s="136"/>
      <c r="J154" s="136"/>
      <c r="K154" s="136"/>
      <c r="L154" s="136"/>
      <c r="M154" s="136"/>
      <c r="N154" s="136"/>
    </row>
    <row r="155" spans="2:14" ht="12.75" hidden="1">
      <c r="B155" s="136"/>
      <c r="C155" s="136"/>
      <c r="D155" s="136"/>
      <c r="E155" s="136"/>
      <c r="F155" s="136"/>
      <c r="G155" s="136"/>
      <c r="H155" s="136"/>
      <c r="I155" s="136"/>
      <c r="J155" s="136"/>
      <c r="K155" s="136"/>
      <c r="L155" s="136"/>
      <c r="M155" s="136"/>
      <c r="N155" s="136"/>
    </row>
    <row r="156" spans="2:14" ht="12.75" hidden="1">
      <c r="B156" s="136"/>
      <c r="C156" s="136"/>
      <c r="D156" s="136"/>
      <c r="E156" s="136"/>
      <c r="F156" s="136"/>
      <c r="G156" s="136"/>
      <c r="H156" s="136"/>
      <c r="I156" s="136"/>
      <c r="J156" s="136"/>
      <c r="K156" s="136"/>
      <c r="L156" s="136"/>
      <c r="M156" s="136"/>
      <c r="N156" s="136"/>
    </row>
    <row r="157" spans="2:14" ht="12.75" hidden="1">
      <c r="B157" s="136"/>
      <c r="C157" s="136"/>
      <c r="D157" s="136"/>
      <c r="E157" s="136"/>
      <c r="F157" s="136"/>
      <c r="G157" s="136"/>
      <c r="H157" s="136"/>
      <c r="I157" s="136"/>
      <c r="J157" s="136"/>
      <c r="K157" s="136"/>
      <c r="L157" s="136"/>
      <c r="M157" s="136"/>
      <c r="N157" s="136"/>
    </row>
    <row r="158" spans="2:14" ht="12.75" hidden="1">
      <c r="B158" s="136"/>
      <c r="C158" s="136"/>
      <c r="D158" s="136"/>
      <c r="E158" s="136"/>
      <c r="F158" s="136"/>
      <c r="G158" s="136"/>
      <c r="H158" s="136"/>
      <c r="I158" s="136"/>
      <c r="J158" s="136"/>
      <c r="K158" s="136"/>
      <c r="L158" s="136"/>
      <c r="M158" s="136"/>
      <c r="N158" s="136"/>
    </row>
    <row r="159" spans="2:14" ht="12.75" hidden="1">
      <c r="B159" s="136"/>
      <c r="C159" s="136"/>
      <c r="D159" s="136"/>
      <c r="E159" s="136"/>
      <c r="F159" s="136"/>
      <c r="G159" s="136"/>
      <c r="H159" s="136"/>
      <c r="I159" s="136"/>
      <c r="J159" s="136"/>
      <c r="K159" s="136"/>
      <c r="L159" s="136"/>
      <c r="M159" s="136"/>
      <c r="N159" s="136"/>
    </row>
    <row r="160" spans="2:14" ht="12.75" hidden="1">
      <c r="B160" s="136"/>
      <c r="C160" s="136"/>
      <c r="D160" s="136"/>
      <c r="E160" s="136"/>
      <c r="F160" s="136"/>
      <c r="G160" s="136"/>
      <c r="H160" s="136"/>
      <c r="I160" s="136"/>
      <c r="J160" s="136"/>
      <c r="K160" s="136"/>
      <c r="L160" s="136"/>
      <c r="M160" s="136"/>
      <c r="N160" s="136"/>
    </row>
    <row r="161" spans="2:14" ht="12.75" hidden="1">
      <c r="B161" s="136"/>
      <c r="C161" s="136"/>
      <c r="D161" s="136"/>
      <c r="E161" s="136"/>
      <c r="F161" s="136"/>
      <c r="G161" s="136"/>
      <c r="H161" s="136"/>
      <c r="I161" s="136"/>
      <c r="J161" s="136"/>
      <c r="K161" s="136"/>
      <c r="L161" s="136"/>
      <c r="M161" s="136"/>
      <c r="N161" s="136"/>
    </row>
    <row r="162" spans="2:14" ht="12.75" hidden="1">
      <c r="B162" s="136"/>
      <c r="C162" s="136"/>
      <c r="D162" s="136"/>
      <c r="E162" s="136"/>
      <c r="F162" s="136"/>
      <c r="G162" s="136"/>
      <c r="H162" s="136"/>
      <c r="I162" s="136"/>
      <c r="J162" s="136"/>
      <c r="K162" s="136"/>
      <c r="L162" s="136"/>
      <c r="M162" s="136"/>
      <c r="N162" s="136"/>
    </row>
    <row r="163" spans="2:14" ht="12.75" hidden="1">
      <c r="B163" s="136"/>
      <c r="C163" s="136"/>
      <c r="D163" s="136"/>
      <c r="E163" s="136"/>
      <c r="F163" s="136"/>
      <c r="G163" s="136"/>
      <c r="H163" s="136"/>
      <c r="I163" s="136"/>
      <c r="J163" s="136"/>
      <c r="K163" s="136"/>
      <c r="L163" s="136"/>
      <c r="M163" s="136"/>
      <c r="N163" s="136"/>
    </row>
    <row r="164" spans="2:14" ht="12.75" hidden="1">
      <c r="B164" s="136"/>
      <c r="C164" s="136"/>
      <c r="D164" s="136"/>
      <c r="E164" s="136"/>
      <c r="F164" s="136"/>
      <c r="G164" s="136"/>
      <c r="H164" s="136"/>
      <c r="I164" s="136"/>
      <c r="J164" s="136"/>
      <c r="K164" s="136"/>
      <c r="L164" s="136"/>
      <c r="M164" s="136"/>
      <c r="N164" s="136"/>
    </row>
    <row r="165" spans="2:14" ht="12.75" hidden="1">
      <c r="B165" s="136"/>
      <c r="C165" s="136"/>
      <c r="D165" s="136"/>
      <c r="E165" s="136"/>
      <c r="F165" s="136"/>
      <c r="G165" s="136"/>
      <c r="H165" s="136"/>
      <c r="I165" s="136"/>
      <c r="J165" s="136"/>
      <c r="K165" s="136"/>
      <c r="L165" s="136"/>
      <c r="M165" s="136"/>
      <c r="N165" s="136"/>
    </row>
    <row r="166" spans="2:14" ht="12.75" hidden="1">
      <c r="B166" s="136"/>
      <c r="C166" s="136"/>
      <c r="D166" s="136"/>
      <c r="E166" s="136"/>
      <c r="F166" s="136"/>
      <c r="G166" s="136"/>
      <c r="H166" s="136"/>
      <c r="I166" s="136"/>
      <c r="J166" s="136"/>
      <c r="K166" s="136"/>
      <c r="L166" s="136"/>
      <c r="M166" s="136"/>
      <c r="N166" s="136"/>
    </row>
    <row r="167" spans="2:14" ht="12.75" hidden="1">
      <c r="B167" s="136"/>
      <c r="C167" s="136"/>
      <c r="D167" s="136"/>
      <c r="E167" s="136"/>
      <c r="F167" s="136"/>
      <c r="G167" s="136"/>
      <c r="H167" s="136"/>
      <c r="I167" s="136"/>
      <c r="J167" s="136"/>
      <c r="K167" s="136"/>
      <c r="L167" s="136"/>
      <c r="M167" s="136"/>
      <c r="N167" s="136"/>
    </row>
    <row r="168" spans="2:14" ht="12.75" hidden="1">
      <c r="B168" s="136"/>
      <c r="C168" s="136"/>
      <c r="D168" s="136"/>
      <c r="E168" s="136"/>
      <c r="F168" s="136"/>
      <c r="G168" s="136"/>
      <c r="H168" s="136"/>
      <c r="I168" s="136"/>
      <c r="J168" s="136"/>
      <c r="K168" s="136"/>
      <c r="L168" s="136"/>
      <c r="M168" s="136"/>
      <c r="N168" s="136"/>
    </row>
    <row r="169" spans="2:14" ht="12.75" hidden="1">
      <c r="B169" s="136"/>
      <c r="C169" s="136"/>
      <c r="D169" s="136"/>
      <c r="E169" s="136"/>
      <c r="F169" s="136"/>
      <c r="G169" s="136"/>
      <c r="H169" s="136"/>
      <c r="I169" s="136"/>
      <c r="J169" s="136"/>
      <c r="K169" s="136"/>
      <c r="L169" s="136"/>
      <c r="M169" s="136"/>
      <c r="N169" s="136"/>
    </row>
    <row r="170" spans="2:14" ht="12.75" hidden="1">
      <c r="B170" s="136"/>
      <c r="C170" s="136"/>
      <c r="D170" s="136"/>
      <c r="E170" s="136"/>
      <c r="F170" s="136"/>
      <c r="G170" s="136"/>
      <c r="H170" s="136"/>
      <c r="I170" s="136"/>
      <c r="J170" s="136"/>
      <c r="K170" s="136"/>
      <c r="L170" s="136"/>
      <c r="M170" s="136"/>
      <c r="N170" s="136"/>
    </row>
    <row r="171" spans="2:14" ht="12.75" hidden="1">
      <c r="B171" s="136"/>
      <c r="C171" s="136"/>
      <c r="D171" s="136"/>
      <c r="E171" s="136"/>
      <c r="F171" s="136"/>
      <c r="G171" s="136"/>
      <c r="H171" s="136"/>
      <c r="I171" s="136"/>
      <c r="J171" s="136"/>
      <c r="K171" s="136"/>
      <c r="L171" s="136"/>
      <c r="M171" s="136"/>
      <c r="N171" s="136"/>
    </row>
    <row r="172" spans="2:14" ht="12.75" hidden="1">
      <c r="B172" s="136"/>
      <c r="C172" s="136"/>
      <c r="D172" s="136"/>
      <c r="E172" s="136"/>
      <c r="F172" s="136"/>
      <c r="G172" s="136"/>
      <c r="H172" s="136"/>
      <c r="I172" s="136"/>
      <c r="J172" s="136"/>
      <c r="K172" s="136"/>
      <c r="L172" s="136"/>
      <c r="M172" s="136"/>
      <c r="N172" s="136"/>
    </row>
    <row r="173" spans="2:14" ht="12.75" hidden="1">
      <c r="B173" s="136"/>
      <c r="C173" s="136"/>
      <c r="D173" s="136"/>
      <c r="E173" s="136"/>
      <c r="F173" s="136"/>
      <c r="G173" s="136"/>
      <c r="H173" s="136"/>
      <c r="I173" s="136"/>
      <c r="J173" s="136"/>
      <c r="K173" s="136"/>
      <c r="L173" s="136"/>
      <c r="M173" s="136"/>
      <c r="N173" s="136"/>
    </row>
    <row r="174" spans="2:14" ht="12.75" hidden="1">
      <c r="B174" s="136"/>
      <c r="C174" s="136"/>
      <c r="D174" s="136"/>
      <c r="E174" s="136"/>
      <c r="F174" s="136"/>
      <c r="G174" s="136"/>
      <c r="H174" s="136"/>
      <c r="I174" s="136"/>
      <c r="J174" s="136"/>
      <c r="K174" s="136"/>
      <c r="L174" s="136"/>
      <c r="M174" s="136"/>
      <c r="N174" s="136"/>
    </row>
    <row r="175" spans="2:14" ht="12.75" hidden="1">
      <c r="B175" s="136"/>
      <c r="C175" s="136"/>
      <c r="D175" s="136"/>
      <c r="E175" s="136"/>
      <c r="F175" s="136"/>
      <c r="G175" s="136"/>
      <c r="H175" s="136"/>
      <c r="I175" s="136"/>
      <c r="J175" s="136"/>
      <c r="K175" s="136"/>
      <c r="L175" s="136"/>
      <c r="M175" s="136"/>
      <c r="N175" s="136"/>
    </row>
    <row r="176" spans="2:14" ht="12.75" hidden="1">
      <c r="B176" s="136"/>
      <c r="C176" s="136"/>
      <c r="D176" s="136"/>
      <c r="E176" s="136"/>
      <c r="F176" s="136"/>
      <c r="G176" s="136"/>
      <c r="H176" s="136"/>
      <c r="I176" s="136"/>
      <c r="J176" s="136"/>
      <c r="K176" s="136"/>
      <c r="L176" s="136"/>
      <c r="M176" s="136"/>
      <c r="N176" s="136"/>
    </row>
    <row r="177" spans="2:14" ht="12.75" hidden="1">
      <c r="B177" s="136"/>
      <c r="C177" s="136"/>
      <c r="D177" s="136"/>
      <c r="E177" s="136"/>
      <c r="F177" s="136"/>
      <c r="G177" s="136"/>
      <c r="H177" s="136"/>
      <c r="I177" s="136"/>
      <c r="J177" s="136"/>
      <c r="K177" s="136"/>
      <c r="L177" s="136"/>
      <c r="M177" s="136"/>
      <c r="N177" s="136"/>
    </row>
    <row r="178" spans="2:14" ht="12.75" hidden="1">
      <c r="B178" s="136"/>
      <c r="C178" s="136"/>
      <c r="D178" s="136"/>
      <c r="E178" s="136"/>
      <c r="F178" s="136"/>
      <c r="G178" s="136"/>
      <c r="H178" s="136"/>
      <c r="I178" s="136"/>
      <c r="J178" s="136"/>
      <c r="K178" s="136"/>
      <c r="L178" s="136"/>
      <c r="M178" s="136"/>
      <c r="N178" s="136"/>
    </row>
    <row r="179" spans="2:14" ht="12.75" hidden="1">
      <c r="B179" s="136"/>
      <c r="C179" s="136"/>
      <c r="D179" s="136"/>
      <c r="E179" s="136"/>
      <c r="F179" s="136"/>
      <c r="G179" s="136"/>
      <c r="H179" s="136"/>
      <c r="I179" s="136"/>
      <c r="J179" s="136"/>
      <c r="K179" s="136"/>
      <c r="L179" s="136"/>
      <c r="M179" s="136"/>
      <c r="N179" s="136"/>
    </row>
    <row r="180" spans="2:14" ht="12.75" hidden="1">
      <c r="B180" s="136"/>
      <c r="C180" s="136"/>
      <c r="D180" s="136"/>
      <c r="E180" s="136"/>
      <c r="F180" s="136"/>
      <c r="G180" s="136"/>
      <c r="H180" s="136"/>
      <c r="I180" s="136"/>
      <c r="J180" s="136"/>
      <c r="K180" s="136"/>
      <c r="L180" s="136"/>
      <c r="M180" s="136"/>
      <c r="N180" s="136"/>
    </row>
    <row r="181" spans="2:14" ht="12.75" hidden="1">
      <c r="B181" s="136"/>
      <c r="C181" s="136"/>
      <c r="D181" s="136"/>
      <c r="E181" s="136"/>
      <c r="F181" s="136"/>
      <c r="G181" s="136"/>
      <c r="H181" s="136"/>
      <c r="I181" s="136"/>
      <c r="J181" s="136"/>
      <c r="K181" s="136"/>
      <c r="L181" s="136"/>
      <c r="M181" s="136"/>
      <c r="N181" s="136"/>
    </row>
    <row r="182" spans="2:14" ht="12.75" hidden="1">
      <c r="B182" s="136"/>
      <c r="C182" s="136"/>
      <c r="D182" s="136"/>
      <c r="E182" s="136"/>
      <c r="F182" s="136"/>
      <c r="G182" s="136"/>
      <c r="H182" s="136"/>
      <c r="I182" s="136"/>
      <c r="J182" s="136"/>
      <c r="K182" s="136"/>
      <c r="L182" s="136"/>
      <c r="M182" s="136"/>
      <c r="N182" s="136"/>
    </row>
    <row r="183" spans="2:14" ht="12.75" hidden="1">
      <c r="B183" s="136"/>
      <c r="C183" s="136"/>
      <c r="D183" s="136"/>
      <c r="E183" s="136"/>
      <c r="F183" s="136"/>
      <c r="G183" s="136"/>
      <c r="H183" s="136"/>
      <c r="I183" s="136"/>
      <c r="J183" s="136"/>
      <c r="K183" s="136"/>
      <c r="L183" s="136"/>
      <c r="M183" s="136"/>
      <c r="N183" s="136"/>
    </row>
    <row r="184" spans="2:14" ht="12.75" hidden="1">
      <c r="B184" s="136"/>
      <c r="C184" s="136"/>
      <c r="D184" s="136"/>
      <c r="E184" s="136"/>
      <c r="F184" s="136"/>
      <c r="G184" s="136"/>
      <c r="H184" s="136"/>
      <c r="I184" s="136"/>
      <c r="J184" s="136"/>
      <c r="K184" s="136"/>
      <c r="L184" s="136"/>
      <c r="M184" s="136"/>
      <c r="N184" s="136"/>
    </row>
    <row r="185" spans="2:14" ht="12.75" hidden="1">
      <c r="B185" s="136"/>
      <c r="C185" s="136"/>
      <c r="D185" s="136"/>
      <c r="E185" s="136"/>
      <c r="F185" s="136"/>
      <c r="G185" s="136"/>
      <c r="H185" s="136"/>
      <c r="I185" s="136"/>
      <c r="J185" s="136"/>
      <c r="K185" s="136"/>
      <c r="L185" s="136"/>
      <c r="M185" s="136"/>
      <c r="N185" s="136"/>
    </row>
    <row r="186" spans="2:14" ht="12.75" hidden="1">
      <c r="B186" s="136"/>
      <c r="C186" s="136"/>
      <c r="D186" s="136"/>
      <c r="E186" s="136"/>
      <c r="F186" s="136"/>
      <c r="G186" s="136"/>
      <c r="H186" s="136"/>
      <c r="I186" s="136"/>
      <c r="J186" s="136"/>
      <c r="K186" s="136"/>
      <c r="L186" s="136"/>
      <c r="M186" s="136"/>
      <c r="N186" s="136"/>
    </row>
    <row r="187" spans="2:14" ht="12.75" hidden="1">
      <c r="B187" s="136"/>
      <c r="C187" s="136"/>
      <c r="D187" s="136"/>
      <c r="E187" s="136"/>
      <c r="F187" s="136"/>
      <c r="G187" s="136"/>
      <c r="H187" s="136"/>
      <c r="I187" s="136"/>
      <c r="J187" s="136"/>
      <c r="K187" s="136"/>
      <c r="L187" s="136"/>
      <c r="M187" s="136"/>
      <c r="N187" s="136"/>
    </row>
    <row r="188" spans="2:14" ht="12.75" hidden="1">
      <c r="B188" s="136"/>
      <c r="C188" s="136"/>
      <c r="D188" s="136"/>
      <c r="E188" s="136"/>
      <c r="F188" s="136"/>
      <c r="G188" s="136"/>
      <c r="H188" s="136"/>
      <c r="I188" s="136"/>
      <c r="J188" s="136"/>
      <c r="K188" s="136"/>
      <c r="L188" s="136"/>
      <c r="M188" s="136"/>
      <c r="N188" s="136"/>
    </row>
    <row r="189" spans="2:14" ht="12.75" hidden="1">
      <c r="B189" s="136"/>
      <c r="C189" s="136"/>
      <c r="D189" s="136"/>
      <c r="E189" s="136"/>
      <c r="F189" s="136"/>
      <c r="G189" s="136"/>
      <c r="H189" s="136"/>
      <c r="I189" s="136"/>
      <c r="J189" s="136"/>
      <c r="K189" s="136"/>
      <c r="L189" s="136"/>
      <c r="M189" s="136"/>
      <c r="N189" s="136"/>
    </row>
    <row r="190" spans="2:14" ht="12.75" hidden="1">
      <c r="B190" s="136"/>
      <c r="C190" s="136"/>
      <c r="D190" s="136"/>
      <c r="E190" s="136"/>
      <c r="F190" s="136"/>
      <c r="G190" s="136"/>
      <c r="H190" s="136"/>
      <c r="I190" s="136"/>
      <c r="J190" s="136"/>
      <c r="K190" s="136"/>
      <c r="L190" s="136"/>
      <c r="M190" s="136"/>
      <c r="N190" s="136"/>
    </row>
    <row r="191" spans="2:14" ht="12.75" hidden="1">
      <c r="B191" s="136"/>
      <c r="C191" s="136"/>
      <c r="D191" s="136"/>
      <c r="E191" s="136"/>
      <c r="F191" s="136"/>
      <c r="G191" s="136"/>
      <c r="H191" s="136"/>
      <c r="I191" s="136"/>
      <c r="J191" s="136"/>
      <c r="K191" s="136"/>
      <c r="L191" s="136"/>
      <c r="M191" s="136"/>
      <c r="N191" s="136"/>
    </row>
    <row r="192" spans="2:14" ht="12.75" hidden="1">
      <c r="B192" s="136"/>
      <c r="C192" s="136"/>
      <c r="D192" s="136"/>
      <c r="E192" s="136"/>
      <c r="F192" s="136"/>
      <c r="G192" s="136"/>
      <c r="H192" s="136"/>
      <c r="I192" s="136"/>
      <c r="J192" s="136"/>
      <c r="K192" s="136"/>
      <c r="L192" s="136"/>
      <c r="M192" s="136"/>
      <c r="N192" s="136"/>
    </row>
    <row r="193" spans="2:14" ht="12.75" hidden="1">
      <c r="B193" s="136"/>
      <c r="C193" s="136"/>
      <c r="D193" s="136"/>
      <c r="E193" s="136"/>
      <c r="F193" s="136"/>
      <c r="G193" s="136"/>
      <c r="H193" s="136"/>
      <c r="I193" s="136"/>
      <c r="J193" s="136"/>
      <c r="K193" s="136"/>
      <c r="L193" s="136"/>
      <c r="M193" s="136"/>
      <c r="N193" s="136"/>
    </row>
    <row r="194" spans="2:14" ht="12.75" hidden="1">
      <c r="B194" s="136"/>
      <c r="C194" s="136"/>
      <c r="D194" s="136"/>
      <c r="E194" s="136"/>
      <c r="F194" s="136"/>
      <c r="G194" s="136"/>
      <c r="H194" s="136"/>
      <c r="I194" s="136"/>
      <c r="J194" s="136"/>
      <c r="K194" s="136"/>
      <c r="L194" s="136"/>
      <c r="M194" s="136"/>
      <c r="N194" s="136"/>
    </row>
    <row r="195" spans="2:14" ht="12.75" hidden="1">
      <c r="B195" s="136"/>
      <c r="C195" s="136"/>
      <c r="D195" s="136"/>
      <c r="E195" s="136"/>
      <c r="F195" s="136"/>
      <c r="G195" s="136"/>
      <c r="H195" s="136"/>
      <c r="I195" s="136"/>
      <c r="J195" s="136"/>
      <c r="K195" s="136"/>
      <c r="L195" s="136"/>
      <c r="M195" s="136"/>
      <c r="N195" s="136"/>
    </row>
    <row r="196" spans="2:14" ht="12.75" hidden="1">
      <c r="B196" s="136"/>
      <c r="C196" s="136"/>
      <c r="D196" s="136"/>
      <c r="E196" s="136"/>
      <c r="F196" s="136"/>
      <c r="G196" s="136"/>
      <c r="H196" s="136"/>
      <c r="I196" s="136"/>
      <c r="J196" s="136"/>
      <c r="K196" s="136"/>
      <c r="L196" s="136"/>
      <c r="M196" s="136"/>
      <c r="N196" s="136"/>
    </row>
    <row r="197" spans="2:14" ht="12.75" hidden="1">
      <c r="B197" s="136"/>
      <c r="C197" s="136"/>
      <c r="D197" s="136"/>
      <c r="E197" s="136"/>
      <c r="F197" s="136"/>
      <c r="G197" s="136"/>
      <c r="H197" s="136"/>
      <c r="I197" s="136"/>
      <c r="J197" s="136"/>
      <c r="K197" s="136"/>
      <c r="L197" s="136"/>
      <c r="M197" s="136"/>
      <c r="N197" s="136"/>
    </row>
    <row r="198" spans="2:14" ht="12.75" hidden="1">
      <c r="B198" s="136"/>
      <c r="C198" s="136"/>
      <c r="D198" s="136"/>
      <c r="E198" s="136"/>
      <c r="F198" s="136"/>
      <c r="G198" s="136"/>
      <c r="H198" s="136"/>
      <c r="I198" s="136"/>
      <c r="J198" s="136"/>
      <c r="K198" s="136"/>
      <c r="L198" s="136"/>
      <c r="M198" s="136"/>
      <c r="N198" s="136"/>
    </row>
    <row r="199" spans="2:14" ht="12.75" hidden="1">
      <c r="B199" s="136"/>
      <c r="C199" s="136"/>
      <c r="D199" s="136"/>
      <c r="E199" s="136"/>
      <c r="F199" s="136"/>
      <c r="G199" s="136"/>
      <c r="H199" s="136"/>
      <c r="I199" s="136"/>
      <c r="J199" s="136"/>
      <c r="K199" s="136"/>
      <c r="L199" s="136"/>
      <c r="M199" s="136"/>
      <c r="N199" s="136"/>
    </row>
    <row r="200" spans="2:14" ht="12.75" hidden="1">
      <c r="B200" s="136"/>
      <c r="C200" s="136"/>
      <c r="D200" s="136"/>
      <c r="E200" s="136"/>
      <c r="F200" s="136"/>
      <c r="G200" s="136"/>
      <c r="H200" s="136"/>
      <c r="I200" s="136"/>
      <c r="J200" s="136"/>
      <c r="K200" s="136"/>
      <c r="L200" s="136"/>
      <c r="M200" s="136"/>
      <c r="N200" s="136"/>
    </row>
    <row r="201" spans="2:14" ht="12.75" hidden="1">
      <c r="B201" s="136"/>
      <c r="C201" s="136"/>
      <c r="D201" s="136"/>
      <c r="E201" s="136"/>
      <c r="F201" s="136"/>
      <c r="G201" s="136"/>
      <c r="H201" s="136"/>
      <c r="I201" s="136"/>
      <c r="J201" s="136"/>
      <c r="K201" s="136"/>
      <c r="L201" s="136"/>
      <c r="M201" s="136"/>
      <c r="N201" s="136"/>
    </row>
    <row r="202" spans="2:14" ht="12.75" hidden="1">
      <c r="B202" s="136"/>
      <c r="C202" s="136"/>
      <c r="D202" s="136"/>
      <c r="E202" s="136"/>
      <c r="F202" s="136"/>
      <c r="G202" s="136"/>
      <c r="H202" s="136"/>
      <c r="I202" s="136"/>
      <c r="J202" s="136"/>
      <c r="K202" s="136"/>
      <c r="L202" s="136"/>
      <c r="M202" s="136"/>
      <c r="N202" s="136"/>
    </row>
    <row r="203" spans="2:14" ht="12.75" hidden="1">
      <c r="B203" s="136"/>
      <c r="C203" s="136"/>
      <c r="D203" s="136"/>
      <c r="E203" s="136"/>
      <c r="F203" s="136"/>
      <c r="G203" s="136"/>
      <c r="H203" s="136"/>
      <c r="I203" s="136"/>
      <c r="J203" s="136"/>
      <c r="K203" s="136"/>
      <c r="L203" s="136"/>
      <c r="M203" s="136"/>
      <c r="N203" s="136"/>
    </row>
    <row r="204" spans="2:14" ht="12.75" hidden="1">
      <c r="B204" s="136"/>
      <c r="C204" s="136"/>
      <c r="D204" s="136"/>
      <c r="E204" s="136"/>
      <c r="F204" s="136"/>
      <c r="G204" s="136"/>
      <c r="H204" s="136"/>
      <c r="I204" s="136"/>
      <c r="J204" s="136"/>
      <c r="K204" s="136"/>
      <c r="L204" s="136"/>
      <c r="M204" s="136"/>
      <c r="N204" s="136"/>
    </row>
    <row r="205" spans="2:14" ht="12.75" hidden="1">
      <c r="B205" s="136"/>
      <c r="C205" s="136"/>
      <c r="D205" s="136"/>
      <c r="E205" s="136"/>
      <c r="F205" s="136"/>
      <c r="G205" s="136"/>
      <c r="H205" s="136"/>
      <c r="I205" s="136"/>
      <c r="J205" s="136"/>
      <c r="K205" s="136"/>
      <c r="L205" s="136"/>
      <c r="M205" s="136"/>
      <c r="N205" s="136"/>
    </row>
    <row r="206" spans="2:14" ht="12.75" hidden="1">
      <c r="B206" s="136"/>
      <c r="C206" s="136"/>
      <c r="D206" s="136"/>
      <c r="E206" s="136"/>
      <c r="F206" s="136"/>
      <c r="G206" s="136"/>
      <c r="H206" s="136"/>
      <c r="I206" s="136"/>
      <c r="J206" s="136"/>
      <c r="K206" s="136"/>
      <c r="L206" s="136"/>
      <c r="M206" s="136"/>
      <c r="N206" s="136"/>
    </row>
    <row r="207" spans="2:14" ht="12.75" hidden="1">
      <c r="B207" s="136"/>
      <c r="C207" s="136"/>
      <c r="D207" s="136"/>
      <c r="E207" s="136"/>
      <c r="F207" s="136"/>
      <c r="G207" s="136"/>
      <c r="H207" s="136"/>
      <c r="I207" s="136"/>
      <c r="J207" s="136"/>
      <c r="K207" s="136"/>
      <c r="L207" s="136"/>
      <c r="M207" s="136"/>
      <c r="N207" s="136"/>
    </row>
    <row r="208" spans="2:14" ht="12.75" hidden="1">
      <c r="B208" s="136"/>
      <c r="C208" s="136"/>
      <c r="D208" s="136"/>
      <c r="E208" s="136"/>
      <c r="F208" s="136"/>
      <c r="G208" s="136"/>
      <c r="H208" s="136"/>
      <c r="I208" s="136"/>
      <c r="J208" s="136"/>
      <c r="K208" s="136"/>
      <c r="L208" s="136"/>
      <c r="M208" s="136"/>
      <c r="N208" s="136"/>
    </row>
    <row r="209" spans="2:14" ht="12.75" hidden="1">
      <c r="B209" s="136"/>
      <c r="C209" s="136"/>
      <c r="D209" s="136"/>
      <c r="E209" s="136"/>
      <c r="F209" s="136"/>
      <c r="G209" s="136"/>
      <c r="H209" s="136"/>
      <c r="I209" s="136"/>
      <c r="J209" s="136"/>
      <c r="K209" s="136"/>
      <c r="L209" s="136"/>
      <c r="M209" s="136"/>
      <c r="N209" s="136"/>
    </row>
    <row r="210" spans="2:14" ht="12.75" hidden="1">
      <c r="B210" s="136"/>
      <c r="C210" s="136"/>
      <c r="D210" s="136"/>
      <c r="E210" s="136"/>
      <c r="F210" s="136"/>
      <c r="G210" s="136"/>
      <c r="H210" s="136"/>
      <c r="I210" s="136"/>
      <c r="J210" s="136"/>
      <c r="K210" s="136"/>
      <c r="L210" s="136"/>
      <c r="M210" s="136"/>
      <c r="N210" s="136"/>
    </row>
    <row r="211" spans="2:14" ht="12.75" hidden="1">
      <c r="B211" s="136"/>
      <c r="C211" s="136"/>
      <c r="D211" s="136"/>
      <c r="E211" s="136"/>
      <c r="F211" s="136"/>
      <c r="G211" s="136"/>
      <c r="H211" s="136"/>
      <c r="I211" s="136"/>
      <c r="J211" s="136"/>
      <c r="K211" s="136"/>
      <c r="L211" s="136"/>
      <c r="M211" s="136"/>
      <c r="N211" s="136"/>
    </row>
    <row r="212" spans="2:14" ht="12.75" hidden="1">
      <c r="B212" s="136"/>
      <c r="C212" s="136"/>
      <c r="D212" s="136"/>
      <c r="E212" s="136"/>
      <c r="F212" s="136"/>
      <c r="G212" s="136"/>
      <c r="H212" s="136"/>
      <c r="I212" s="136"/>
      <c r="J212" s="136"/>
      <c r="K212" s="136"/>
      <c r="L212" s="136"/>
      <c r="M212" s="136"/>
      <c r="N212" s="136"/>
    </row>
    <row r="213" spans="2:14" ht="12.75" hidden="1">
      <c r="B213" s="136"/>
      <c r="C213" s="136"/>
      <c r="D213" s="136"/>
      <c r="E213" s="136"/>
      <c r="F213" s="136"/>
      <c r="G213" s="136"/>
      <c r="H213" s="136"/>
      <c r="I213" s="136"/>
      <c r="J213" s="136"/>
      <c r="K213" s="136"/>
      <c r="L213" s="136"/>
      <c r="M213" s="136"/>
      <c r="N213" s="136"/>
    </row>
    <row r="214" spans="2:14" ht="12.75" hidden="1">
      <c r="B214" s="136"/>
      <c r="C214" s="136"/>
      <c r="D214" s="136"/>
      <c r="E214" s="136"/>
      <c r="F214" s="136"/>
      <c r="G214" s="136"/>
      <c r="H214" s="136"/>
      <c r="I214" s="136"/>
      <c r="J214" s="136"/>
      <c r="K214" s="136"/>
      <c r="L214" s="136"/>
      <c r="M214" s="136"/>
      <c r="N214" s="136"/>
    </row>
    <row r="215" spans="2:14" ht="12.75" hidden="1">
      <c r="B215" s="136"/>
      <c r="C215" s="136"/>
      <c r="D215" s="136"/>
      <c r="E215" s="136"/>
      <c r="F215" s="136"/>
      <c r="G215" s="136"/>
      <c r="H215" s="136"/>
      <c r="I215" s="136"/>
      <c r="J215" s="136"/>
      <c r="K215" s="136"/>
      <c r="L215" s="136"/>
      <c r="M215" s="136"/>
      <c r="N215" s="136"/>
    </row>
    <row r="216" spans="2:14" ht="12.75" hidden="1">
      <c r="B216" s="136"/>
      <c r="C216" s="136"/>
      <c r="D216" s="136"/>
      <c r="E216" s="136"/>
      <c r="F216" s="136"/>
      <c r="G216" s="136"/>
      <c r="H216" s="136"/>
      <c r="I216" s="136"/>
      <c r="J216" s="136"/>
      <c r="K216" s="136"/>
      <c r="L216" s="136"/>
      <c r="M216" s="136"/>
      <c r="N216" s="136"/>
    </row>
    <row r="217" spans="2:14" ht="12.75" hidden="1">
      <c r="B217" s="136"/>
      <c r="C217" s="136"/>
      <c r="D217" s="136"/>
      <c r="E217" s="136"/>
      <c r="F217" s="136"/>
      <c r="G217" s="136"/>
      <c r="H217" s="136"/>
      <c r="I217" s="136"/>
      <c r="J217" s="136"/>
      <c r="K217" s="136"/>
      <c r="L217" s="136"/>
      <c r="M217" s="136"/>
      <c r="N217" s="136"/>
    </row>
    <row r="218" spans="2:14" ht="12.75" hidden="1">
      <c r="B218" s="136"/>
      <c r="C218" s="136"/>
      <c r="D218" s="136"/>
      <c r="E218" s="136"/>
      <c r="F218" s="136"/>
      <c r="G218" s="136"/>
      <c r="H218" s="136"/>
      <c r="I218" s="136"/>
      <c r="J218" s="136"/>
      <c r="K218" s="136"/>
      <c r="L218" s="136"/>
      <c r="M218" s="136"/>
      <c r="N218" s="136"/>
    </row>
    <row r="219" spans="2:14" ht="12.75" hidden="1">
      <c r="B219" s="136"/>
      <c r="C219" s="136"/>
      <c r="D219" s="136"/>
      <c r="E219" s="136"/>
      <c r="F219" s="136"/>
      <c r="G219" s="136"/>
      <c r="H219" s="136"/>
      <c r="I219" s="136"/>
      <c r="J219" s="136"/>
      <c r="K219" s="136"/>
      <c r="L219" s="136"/>
      <c r="M219" s="136"/>
      <c r="N219" s="136"/>
    </row>
    <row r="220" spans="2:14" ht="12.75" hidden="1">
      <c r="B220" s="136"/>
      <c r="C220" s="136"/>
      <c r="D220" s="136"/>
      <c r="E220" s="136"/>
      <c r="F220" s="136"/>
      <c r="G220" s="136"/>
      <c r="H220" s="136"/>
      <c r="I220" s="136"/>
      <c r="J220" s="136"/>
      <c r="K220" s="136"/>
      <c r="L220" s="136"/>
      <c r="M220" s="136"/>
      <c r="N220" s="136"/>
    </row>
    <row r="221" spans="2:14" ht="12.75" hidden="1">
      <c r="B221" s="136"/>
      <c r="C221" s="136"/>
      <c r="D221" s="136"/>
      <c r="E221" s="136"/>
      <c r="F221" s="136"/>
      <c r="G221" s="136"/>
      <c r="H221" s="136"/>
      <c r="I221" s="136"/>
      <c r="J221" s="136"/>
      <c r="K221" s="136"/>
      <c r="L221" s="136"/>
      <c r="M221" s="136"/>
      <c r="N221" s="136"/>
    </row>
    <row r="222" spans="2:14" ht="12.75" hidden="1">
      <c r="B222" s="136"/>
      <c r="C222" s="136"/>
      <c r="D222" s="136"/>
      <c r="E222" s="136"/>
      <c r="F222" s="136"/>
      <c r="G222" s="136"/>
      <c r="H222" s="136"/>
      <c r="I222" s="136"/>
      <c r="J222" s="136"/>
      <c r="K222" s="136"/>
      <c r="L222" s="136"/>
      <c r="M222" s="136"/>
      <c r="N222" s="136"/>
    </row>
    <row r="223" spans="2:14" ht="12.75" hidden="1">
      <c r="B223" s="136"/>
      <c r="C223" s="136"/>
      <c r="D223" s="136"/>
      <c r="E223" s="136"/>
      <c r="F223" s="136"/>
      <c r="G223" s="136"/>
      <c r="H223" s="136"/>
      <c r="I223" s="136"/>
      <c r="J223" s="136"/>
      <c r="K223" s="136"/>
      <c r="L223" s="136"/>
      <c r="M223" s="136"/>
      <c r="N223" s="136"/>
    </row>
    <row r="224" spans="2:14" ht="12.75" hidden="1">
      <c r="B224" s="136"/>
      <c r="C224" s="136"/>
      <c r="D224" s="136"/>
      <c r="E224" s="136"/>
      <c r="F224" s="136"/>
      <c r="G224" s="136"/>
      <c r="H224" s="136"/>
      <c r="I224" s="136"/>
      <c r="J224" s="136"/>
      <c r="K224" s="136"/>
      <c r="L224" s="136"/>
      <c r="M224" s="136"/>
      <c r="N224" s="136"/>
    </row>
    <row r="225" spans="2:14" ht="12.75" hidden="1">
      <c r="B225" s="136"/>
      <c r="C225" s="136"/>
      <c r="D225" s="136"/>
      <c r="E225" s="136"/>
      <c r="F225" s="136"/>
      <c r="G225" s="136"/>
      <c r="H225" s="136"/>
      <c r="I225" s="136"/>
      <c r="J225" s="136"/>
      <c r="K225" s="136"/>
      <c r="L225" s="136"/>
      <c r="M225" s="136"/>
      <c r="N225" s="136"/>
    </row>
    <row r="226" spans="2:14" ht="12.75" hidden="1">
      <c r="B226" s="136"/>
      <c r="C226" s="136"/>
      <c r="D226" s="136"/>
      <c r="E226" s="136"/>
      <c r="F226" s="136"/>
      <c r="G226" s="136"/>
      <c r="H226" s="136"/>
      <c r="I226" s="136"/>
      <c r="J226" s="136"/>
      <c r="K226" s="136"/>
      <c r="L226" s="136"/>
      <c r="M226" s="136"/>
      <c r="N226" s="136"/>
    </row>
    <row r="227" spans="2:14" ht="12.75" hidden="1">
      <c r="B227" s="136"/>
      <c r="C227" s="136"/>
      <c r="D227" s="136"/>
      <c r="E227" s="136"/>
      <c r="F227" s="136"/>
      <c r="G227" s="136"/>
      <c r="H227" s="136"/>
      <c r="I227" s="136"/>
      <c r="J227" s="136"/>
      <c r="K227" s="136"/>
      <c r="L227" s="136"/>
      <c r="M227" s="136"/>
      <c r="N227" s="136"/>
    </row>
    <row r="228" spans="2:14" ht="12.75" hidden="1">
      <c r="B228" s="136"/>
      <c r="C228" s="136"/>
      <c r="D228" s="136"/>
      <c r="E228" s="136"/>
      <c r="F228" s="136"/>
      <c r="G228" s="136"/>
      <c r="H228" s="136"/>
      <c r="I228" s="136"/>
      <c r="J228" s="136"/>
      <c r="K228" s="136"/>
      <c r="L228" s="136"/>
      <c r="M228" s="136"/>
      <c r="N228" s="136"/>
    </row>
    <row r="229" spans="2:14" ht="12.75" hidden="1">
      <c r="B229" s="136"/>
      <c r="C229" s="136"/>
      <c r="D229" s="136"/>
      <c r="E229" s="136"/>
      <c r="F229" s="136"/>
      <c r="G229" s="136"/>
      <c r="H229" s="136"/>
      <c r="I229" s="136"/>
      <c r="J229" s="136"/>
      <c r="K229" s="136"/>
      <c r="L229" s="136"/>
      <c r="M229" s="136"/>
      <c r="N229" s="136"/>
    </row>
    <row r="230" spans="2:14" ht="12.75" hidden="1">
      <c r="B230" s="136"/>
      <c r="C230" s="136"/>
      <c r="D230" s="136"/>
      <c r="E230" s="136"/>
      <c r="F230" s="136"/>
      <c r="G230" s="136"/>
      <c r="H230" s="136"/>
      <c r="I230" s="136"/>
      <c r="J230" s="136"/>
      <c r="K230" s="136"/>
      <c r="L230" s="136"/>
      <c r="M230" s="136"/>
      <c r="N230" s="136"/>
    </row>
    <row r="231" spans="2:14" ht="12.75" hidden="1">
      <c r="B231" s="136"/>
      <c r="C231" s="136"/>
      <c r="D231" s="136"/>
      <c r="E231" s="136"/>
      <c r="F231" s="136"/>
      <c r="G231" s="136"/>
      <c r="H231" s="136"/>
      <c r="I231" s="136"/>
      <c r="J231" s="136"/>
      <c r="K231" s="136"/>
      <c r="L231" s="136"/>
      <c r="M231" s="136"/>
      <c r="N231" s="136"/>
    </row>
    <row r="232" spans="2:14" ht="12.75" hidden="1">
      <c r="B232" s="136"/>
      <c r="C232" s="136"/>
      <c r="D232" s="136"/>
      <c r="E232" s="136"/>
      <c r="F232" s="136"/>
      <c r="G232" s="136"/>
      <c r="H232" s="136"/>
      <c r="I232" s="136"/>
      <c r="J232" s="136"/>
      <c r="K232" s="136"/>
      <c r="L232" s="136"/>
      <c r="M232" s="136"/>
      <c r="N232" s="136"/>
    </row>
    <row r="233" spans="2:14" ht="12.75" hidden="1">
      <c r="B233" s="136"/>
      <c r="C233" s="136"/>
      <c r="D233" s="136"/>
      <c r="E233" s="136"/>
      <c r="F233" s="136"/>
      <c r="G233" s="136"/>
      <c r="H233" s="136"/>
      <c r="I233" s="136"/>
      <c r="J233" s="136"/>
      <c r="K233" s="136"/>
      <c r="L233" s="136"/>
      <c r="M233" s="136"/>
      <c r="N233" s="136"/>
    </row>
    <row r="234" spans="2:14" ht="12.75" hidden="1">
      <c r="B234" s="136"/>
      <c r="C234" s="136"/>
      <c r="D234" s="136"/>
      <c r="E234" s="136"/>
      <c r="F234" s="136"/>
      <c r="G234" s="136"/>
      <c r="H234" s="136"/>
      <c r="I234" s="136"/>
      <c r="J234" s="136"/>
      <c r="K234" s="136"/>
      <c r="L234" s="136"/>
      <c r="M234" s="136"/>
      <c r="N234" s="136"/>
    </row>
    <row r="235" spans="2:14" ht="12.75" hidden="1">
      <c r="B235" s="136"/>
      <c r="C235" s="136"/>
      <c r="D235" s="136"/>
      <c r="E235" s="136"/>
      <c r="F235" s="136"/>
      <c r="G235" s="136"/>
      <c r="H235" s="136"/>
      <c r="I235" s="136"/>
      <c r="J235" s="136"/>
      <c r="K235" s="136"/>
      <c r="L235" s="136"/>
      <c r="M235" s="136"/>
      <c r="N235" s="136"/>
    </row>
    <row r="236" spans="2:14" ht="12.75" hidden="1">
      <c r="B236" s="136"/>
      <c r="C236" s="136"/>
      <c r="D236" s="136"/>
      <c r="E236" s="136"/>
      <c r="F236" s="136"/>
      <c r="G236" s="136"/>
      <c r="H236" s="136"/>
      <c r="I236" s="136"/>
      <c r="J236" s="136"/>
      <c r="K236" s="136"/>
      <c r="L236" s="136"/>
      <c r="M236" s="136"/>
      <c r="N236" s="136"/>
    </row>
    <row r="237" spans="2:14" ht="12.75" hidden="1">
      <c r="B237" s="136"/>
      <c r="C237" s="136"/>
      <c r="D237" s="136"/>
      <c r="E237" s="136"/>
      <c r="F237" s="136"/>
      <c r="G237" s="136"/>
      <c r="H237" s="136"/>
      <c r="I237" s="136"/>
      <c r="J237" s="136"/>
      <c r="K237" s="136"/>
      <c r="L237" s="136"/>
      <c r="M237" s="136"/>
      <c r="N237" s="136"/>
    </row>
    <row r="238" spans="2:14" ht="12.75" hidden="1">
      <c r="B238" s="136"/>
      <c r="C238" s="136"/>
      <c r="D238" s="136"/>
      <c r="E238" s="136"/>
      <c r="F238" s="136"/>
      <c r="G238" s="136"/>
      <c r="H238" s="136"/>
      <c r="I238" s="136"/>
      <c r="J238" s="136"/>
      <c r="K238" s="136"/>
      <c r="L238" s="136"/>
      <c r="M238" s="136"/>
      <c r="N238" s="136"/>
    </row>
    <row r="239" spans="2:14" ht="12.75" hidden="1">
      <c r="B239" s="136"/>
      <c r="C239" s="136"/>
      <c r="D239" s="136"/>
      <c r="E239" s="136"/>
      <c r="F239" s="136"/>
      <c r="G239" s="136"/>
      <c r="H239" s="136"/>
      <c r="I239" s="136"/>
      <c r="J239" s="136"/>
      <c r="K239" s="136"/>
      <c r="L239" s="136"/>
      <c r="M239" s="136"/>
      <c r="N239" s="136"/>
    </row>
    <row r="240" spans="2:14" ht="12.75" hidden="1">
      <c r="B240" s="136"/>
      <c r="C240" s="136"/>
      <c r="D240" s="136"/>
      <c r="E240" s="136"/>
      <c r="F240" s="136"/>
      <c r="G240" s="136"/>
      <c r="H240" s="136"/>
      <c r="I240" s="136"/>
      <c r="J240" s="136"/>
      <c r="K240" s="136"/>
      <c r="L240" s="136"/>
      <c r="M240" s="136"/>
      <c r="N240" s="136"/>
    </row>
    <row r="241" spans="2:14" ht="12.75" hidden="1">
      <c r="B241" s="136"/>
      <c r="C241" s="136"/>
      <c r="D241" s="136"/>
      <c r="E241" s="136"/>
      <c r="F241" s="136"/>
      <c r="G241" s="136"/>
      <c r="H241" s="136"/>
      <c r="I241" s="136"/>
      <c r="J241" s="136"/>
      <c r="K241" s="136"/>
      <c r="L241" s="136"/>
      <c r="M241" s="136"/>
      <c r="N241" s="136"/>
    </row>
    <row r="242" spans="2:14" ht="12.75" hidden="1">
      <c r="B242" s="136"/>
      <c r="C242" s="136"/>
      <c r="D242" s="136"/>
      <c r="E242" s="136"/>
      <c r="F242" s="136"/>
      <c r="G242" s="136"/>
      <c r="H242" s="136"/>
      <c r="I242" s="136"/>
      <c r="J242" s="136"/>
      <c r="K242" s="136"/>
      <c r="L242" s="136"/>
      <c r="M242" s="136"/>
      <c r="N242" s="136"/>
    </row>
    <row r="243" spans="2:14" ht="12.75" hidden="1">
      <c r="B243" s="136"/>
      <c r="C243" s="136"/>
      <c r="D243" s="136"/>
      <c r="E243" s="136"/>
      <c r="F243" s="136"/>
      <c r="G243" s="136"/>
      <c r="H243" s="136"/>
      <c r="I243" s="136"/>
      <c r="J243" s="136"/>
      <c r="K243" s="136"/>
      <c r="L243" s="136"/>
      <c r="M243" s="136"/>
      <c r="N243" s="136"/>
    </row>
    <row r="244" spans="2:14" ht="12.75" hidden="1">
      <c r="B244" s="136"/>
      <c r="C244" s="136"/>
      <c r="D244" s="136"/>
      <c r="E244" s="136"/>
      <c r="F244" s="136"/>
      <c r="G244" s="136"/>
      <c r="H244" s="136"/>
      <c r="I244" s="136"/>
      <c r="J244" s="136"/>
      <c r="K244" s="136"/>
      <c r="L244" s="136"/>
      <c r="M244" s="136"/>
      <c r="N244" s="136"/>
    </row>
    <row r="245" spans="2:14" ht="12.75" hidden="1">
      <c r="B245" s="136"/>
      <c r="C245" s="136"/>
      <c r="D245" s="136"/>
      <c r="E245" s="136"/>
      <c r="F245" s="136"/>
      <c r="G245" s="136"/>
      <c r="H245" s="136"/>
      <c r="I245" s="136"/>
      <c r="J245" s="136"/>
      <c r="K245" s="136"/>
      <c r="L245" s="136"/>
      <c r="M245" s="136"/>
      <c r="N245" s="136"/>
    </row>
    <row r="246" spans="2:14" ht="12.75" hidden="1">
      <c r="B246" s="136"/>
      <c r="C246" s="136"/>
      <c r="D246" s="136"/>
      <c r="E246" s="136"/>
      <c r="F246" s="136"/>
      <c r="G246" s="136"/>
      <c r="H246" s="136"/>
      <c r="I246" s="136"/>
      <c r="J246" s="136"/>
      <c r="K246" s="136"/>
      <c r="L246" s="136"/>
      <c r="M246" s="136"/>
      <c r="N246" s="136"/>
    </row>
    <row r="247" spans="2:14" ht="12.75" hidden="1">
      <c r="B247" s="136"/>
      <c r="C247" s="136"/>
      <c r="D247" s="136"/>
      <c r="E247" s="136"/>
      <c r="F247" s="136"/>
      <c r="G247" s="136"/>
      <c r="H247" s="136"/>
      <c r="I247" s="136"/>
      <c r="J247" s="136"/>
      <c r="K247" s="136"/>
      <c r="L247" s="136"/>
      <c r="M247" s="136"/>
      <c r="N247" s="136"/>
    </row>
    <row r="248" spans="2:14" ht="12.75" hidden="1">
      <c r="B248" s="136"/>
      <c r="C248" s="136"/>
      <c r="D248" s="136"/>
      <c r="E248" s="136"/>
      <c r="F248" s="136"/>
      <c r="G248" s="136"/>
      <c r="H248" s="136"/>
      <c r="I248" s="136"/>
      <c r="J248" s="136"/>
      <c r="K248" s="136"/>
      <c r="L248" s="136"/>
      <c r="M248" s="136"/>
      <c r="N248" s="136"/>
    </row>
    <row r="249" spans="2:14" ht="12.75" hidden="1">
      <c r="B249" s="136"/>
      <c r="C249" s="136"/>
      <c r="D249" s="136"/>
      <c r="E249" s="136"/>
      <c r="F249" s="136"/>
      <c r="G249" s="136"/>
      <c r="H249" s="136"/>
      <c r="I249" s="136"/>
      <c r="J249" s="136"/>
      <c r="K249" s="136"/>
      <c r="L249" s="136"/>
      <c r="M249" s="136"/>
      <c r="N249" s="136"/>
    </row>
    <row r="250" spans="2:14" ht="12.75" hidden="1">
      <c r="B250" s="136"/>
      <c r="C250" s="136"/>
      <c r="D250" s="136"/>
      <c r="E250" s="136"/>
      <c r="F250" s="136"/>
      <c r="G250" s="136"/>
      <c r="H250" s="136"/>
      <c r="I250" s="136"/>
      <c r="J250" s="136"/>
      <c r="K250" s="136"/>
      <c r="L250" s="136"/>
      <c r="M250" s="136"/>
      <c r="N250" s="136"/>
    </row>
    <row r="251" spans="2:14" ht="12.75" hidden="1">
      <c r="B251" s="136"/>
      <c r="C251" s="136"/>
      <c r="D251" s="136"/>
      <c r="E251" s="136"/>
      <c r="F251" s="136"/>
      <c r="G251" s="136"/>
      <c r="H251" s="136"/>
      <c r="I251" s="136"/>
      <c r="J251" s="136"/>
      <c r="K251" s="136"/>
      <c r="L251" s="136"/>
      <c r="M251" s="136"/>
      <c r="N251" s="136"/>
    </row>
    <row r="252" spans="2:14" ht="12.75" hidden="1">
      <c r="B252" s="136"/>
      <c r="C252" s="136"/>
      <c r="D252" s="136"/>
      <c r="E252" s="136"/>
      <c r="F252" s="136"/>
      <c r="G252" s="136"/>
      <c r="H252" s="136"/>
      <c r="I252" s="136"/>
      <c r="J252" s="136"/>
      <c r="K252" s="136"/>
      <c r="L252" s="136"/>
      <c r="M252" s="136"/>
      <c r="N252" s="136"/>
    </row>
    <row r="253" spans="2:14" ht="12.75" hidden="1">
      <c r="B253" s="136"/>
      <c r="C253" s="136"/>
      <c r="D253" s="136"/>
      <c r="E253" s="136"/>
      <c r="F253" s="136"/>
      <c r="G253" s="136"/>
      <c r="H253" s="136"/>
      <c r="I253" s="136"/>
      <c r="J253" s="136"/>
      <c r="K253" s="136"/>
      <c r="L253" s="136"/>
      <c r="M253" s="136"/>
      <c r="N253" s="136"/>
    </row>
    <row r="254" spans="2:14" ht="12.75" hidden="1">
      <c r="B254" s="136"/>
      <c r="C254" s="136"/>
      <c r="D254" s="136"/>
      <c r="E254" s="136"/>
      <c r="F254" s="136"/>
      <c r="G254" s="136"/>
      <c r="H254" s="136"/>
      <c r="I254" s="136"/>
      <c r="J254" s="136"/>
      <c r="K254" s="136"/>
      <c r="L254" s="136"/>
      <c r="M254" s="136"/>
      <c r="N254" s="136"/>
    </row>
    <row r="255" spans="2:14" ht="12.75" hidden="1">
      <c r="B255" s="136"/>
      <c r="C255" s="136"/>
      <c r="D255" s="136"/>
      <c r="E255" s="136"/>
      <c r="F255" s="136"/>
      <c r="G255" s="136"/>
      <c r="H255" s="136"/>
      <c r="I255" s="136"/>
      <c r="J255" s="136"/>
      <c r="K255" s="136"/>
      <c r="L255" s="136"/>
      <c r="M255" s="136"/>
      <c r="N255" s="136"/>
    </row>
    <row r="256" spans="2:14"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hidden="1"/>
    <row r="65522" hidden="1"/>
    <row r="65523" hidden="1"/>
    <row r="65524" hidden="1"/>
    <row r="65525" hidden="1"/>
    <row r="65526" hidden="1"/>
    <row r="65527" hidden="1"/>
    <row r="65528" hidden="1"/>
    <row r="65529" hidden="1"/>
    <row r="65530" hidden="1"/>
    <row r="65531" hidden="1"/>
    <row r="65532" hidden="1"/>
    <row r="65533" hidden="1"/>
  </sheetData>
  <sheetProtection selectLockedCells="1"/>
  <mergeCells count="9">
    <mergeCell ref="B123:H123"/>
    <mergeCell ref="B124:H124"/>
    <mergeCell ref="B112:J115"/>
    <mergeCell ref="B3:I3"/>
    <mergeCell ref="B10:J10"/>
    <mergeCell ref="B15:J15"/>
    <mergeCell ref="B55:J55"/>
    <mergeCell ref="B121:H121"/>
    <mergeCell ref="B122:H122"/>
  </mergeCells>
  <pageMargins left="0.7" right="0.7" top="0.75" bottom="0.75" header="0.3" footer="0.3"/>
  <pageSetup paperSize="9" scale="73" fitToHeight="2" orientation="portrait" r:id="rId1"/>
  <headerFooter alignWithMargins="0"/>
  <rowBreaks count="1" manualBreakCount="1">
    <brk id="33"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28</xdr:row>
                <xdr:rowOff>104775</xdr:rowOff>
              </from>
              <to>
                <xdr:col>5</xdr:col>
                <xdr:colOff>180975</xdr:colOff>
                <xdr:row>31</xdr:row>
                <xdr:rowOff>85725</xdr:rowOff>
              </to>
            </anchor>
          </objectPr>
        </oleObject>
      </mc:Choice>
      <mc:Fallback>
        <oleObject progId="Equation.3" shapeId="2049" r:id="rId4"/>
      </mc:Fallback>
    </mc:AlternateContent>
    <mc:AlternateContent xmlns:mc="http://schemas.openxmlformats.org/markup-compatibility/2006">
      <mc:Choice Requires="x14">
        <oleObject progId="Excel.Sheet.8" shapeId="2050" r:id="rId6">
          <objectPr defaultSize="0" autoPict="0" r:id="rId7">
            <anchor moveWithCells="1" sizeWithCells="1">
              <from>
                <xdr:col>1</xdr:col>
                <xdr:colOff>161925</xdr:colOff>
                <xdr:row>33</xdr:row>
                <xdr:rowOff>123825</xdr:rowOff>
              </from>
              <to>
                <xdr:col>4</xdr:col>
                <xdr:colOff>28575</xdr:colOff>
                <xdr:row>43</xdr:row>
                <xdr:rowOff>180975</xdr:rowOff>
              </to>
            </anchor>
          </objectPr>
        </oleObject>
      </mc:Choice>
      <mc:Fallback>
        <oleObject progId="Excel.Sheet.8" shapeId="2050" r:id="rId6"/>
      </mc:Fallback>
    </mc:AlternateContent>
    <mc:AlternateContent xmlns:mc="http://schemas.openxmlformats.org/markup-compatibility/2006">
      <mc:Choice Requires="x14">
        <oleObject progId="Equation.3" shapeId="2051" r:id="rId8">
          <objectPr defaultSize="0" r:id="rId9">
            <anchor moveWithCells="1" sizeWithCells="1">
              <from>
                <xdr:col>1</xdr:col>
                <xdr:colOff>323850</xdr:colOff>
                <xdr:row>60</xdr:row>
                <xdr:rowOff>95250</xdr:rowOff>
              </from>
              <to>
                <xdr:col>5</xdr:col>
                <xdr:colOff>390525</xdr:colOff>
                <xdr:row>63</xdr:row>
                <xdr:rowOff>38100</xdr:rowOff>
              </to>
            </anchor>
          </objectPr>
        </oleObject>
      </mc:Choice>
      <mc:Fallback>
        <oleObject progId="Equation.3" shapeId="2051" r:id="rId8"/>
      </mc:Fallback>
    </mc:AlternateContent>
    <mc:AlternateContent xmlns:mc="http://schemas.openxmlformats.org/markup-compatibility/2006">
      <mc:Choice Requires="x14">
        <oleObject progId="Excel.Sheet.8" shapeId="2052" r:id="rId10">
          <objectPr defaultSize="0" autoPict="0" r:id="rId11">
            <anchor moveWithCells="1" sizeWithCells="1">
              <from>
                <xdr:col>1</xdr:col>
                <xdr:colOff>342900</xdr:colOff>
                <xdr:row>66</xdr:row>
                <xdr:rowOff>76200</xdr:rowOff>
              </from>
              <to>
                <xdr:col>4</xdr:col>
                <xdr:colOff>219075</xdr:colOff>
                <xdr:row>77</xdr:row>
                <xdr:rowOff>142875</xdr:rowOff>
              </to>
            </anchor>
          </objectPr>
        </oleObject>
      </mc:Choice>
      <mc:Fallback>
        <oleObject progId="Excel.Sheet.8"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161925</xdr:colOff>
                <xdr:row>90</xdr:row>
                <xdr:rowOff>104775</xdr:rowOff>
              </from>
              <to>
                <xdr:col>4</xdr:col>
                <xdr:colOff>781050</xdr:colOff>
                <xdr:row>93</xdr:row>
                <xdr:rowOff>66675</xdr:rowOff>
              </to>
            </anchor>
          </objectPr>
        </oleObject>
      </mc:Choice>
      <mc:Fallback>
        <oleObject progId="Equation.3" shapeId="2053" r:id="rId12"/>
      </mc:Fallback>
    </mc:AlternateContent>
    <mc:AlternateContent xmlns:mc="http://schemas.openxmlformats.org/markup-compatibility/2006">
      <mc:Choice Requires="x14">
        <oleObject progId="Excel.Sheet.8" shapeId="2054" r:id="rId14">
          <objectPr defaultSize="0" autoPict="0" r:id="rId15">
            <anchor moveWithCells="1" sizeWithCells="1">
              <from>
                <xdr:col>1</xdr:col>
                <xdr:colOff>342900</xdr:colOff>
                <xdr:row>95</xdr:row>
                <xdr:rowOff>28575</xdr:rowOff>
              </from>
              <to>
                <xdr:col>4</xdr:col>
                <xdr:colOff>228600</xdr:colOff>
                <xdr:row>105</xdr:row>
                <xdr:rowOff>171450</xdr:rowOff>
              </to>
            </anchor>
          </objectPr>
        </oleObject>
      </mc:Choice>
      <mc:Fallback>
        <oleObject progId="Excel.Sheet.8" shapeId="2054"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VR85"/>
  <sheetViews>
    <sheetView showGridLines="0" showOutlineSymbols="0" zoomScale="130" zoomScaleNormal="130" zoomScaleSheetLayoutView="100" workbookViewId="0">
      <pane ySplit="9" topLeftCell="A60" activePane="bottomLeft" state="frozen"/>
      <selection activeCell="D17" sqref="D17"/>
      <selection pane="bottomLeft" activeCell="B68" sqref="B68"/>
    </sheetView>
  </sheetViews>
  <sheetFormatPr defaultColWidth="0" defaultRowHeight="11.25" zeroHeight="1"/>
  <cols>
    <col min="1" max="1" width="2.5703125" style="13" customWidth="1"/>
    <col min="2" max="2" width="25" style="13" customWidth="1"/>
    <col min="3" max="3" width="21.140625" style="13" customWidth="1"/>
    <col min="4" max="4" width="11.5703125" style="13" customWidth="1"/>
    <col min="5" max="5" width="12.140625" style="13" customWidth="1"/>
    <col min="6" max="6" width="12.7109375" style="13" customWidth="1"/>
    <col min="7" max="7" width="13.28515625" style="13" customWidth="1"/>
    <col min="8" max="8" width="12" style="13" customWidth="1"/>
    <col min="9" max="9" width="9.140625" style="13" customWidth="1"/>
    <col min="10" max="10" width="12.85546875" style="13" customWidth="1"/>
    <col min="11" max="11" width="3.140625" style="13" customWidth="1"/>
    <col min="12" max="12" width="9.140625" style="13" hidden="1"/>
    <col min="13" max="13" width="3.7109375" style="13" hidden="1"/>
    <col min="14" max="14" width="9.140625" style="13" hidden="1"/>
    <col min="15" max="17" width="11.140625" style="13" hidden="1"/>
    <col min="18" max="26" width="9.140625" style="13" hidden="1"/>
    <col min="27" max="266" width="0" style="13" hidden="1"/>
    <col min="267" max="511" width="9.140625" style="13" hidden="1"/>
    <col min="512" max="522" width="0" style="13" hidden="1"/>
    <col min="523" max="767" width="9.140625" style="13" hidden="1"/>
    <col min="768" max="778" width="0" style="13" hidden="1"/>
    <col min="779" max="1023" width="9.140625" style="13" hidden="1"/>
    <col min="1024" max="1034" width="0" style="13" hidden="1"/>
    <col min="1035" max="1279" width="9.140625" style="13" hidden="1"/>
    <col min="1280" max="1290" width="0" style="13" hidden="1"/>
    <col min="1291" max="1535" width="9.140625" style="13" hidden="1"/>
    <col min="1536" max="1546" width="0" style="13" hidden="1"/>
    <col min="1547" max="1791" width="9.140625" style="13" hidden="1"/>
    <col min="1792" max="1802" width="0" style="13" hidden="1"/>
    <col min="1803" max="2047" width="9.140625" style="13" hidden="1"/>
    <col min="2048" max="2058" width="0" style="13" hidden="1"/>
    <col min="2059" max="2303" width="9.140625" style="13" hidden="1"/>
    <col min="2304" max="2314" width="0" style="13" hidden="1"/>
    <col min="2315" max="2559" width="9.140625" style="13" hidden="1"/>
    <col min="2560" max="2570" width="0" style="13" hidden="1"/>
    <col min="2571" max="2815" width="9.140625" style="13" hidden="1"/>
    <col min="2816" max="2826" width="0" style="13" hidden="1"/>
    <col min="2827" max="3071" width="9.140625" style="13" hidden="1"/>
    <col min="3072" max="3082" width="0" style="13" hidden="1"/>
    <col min="3083" max="3327" width="9.140625" style="13" hidden="1"/>
    <col min="3328" max="3338" width="0" style="13" hidden="1"/>
    <col min="3339" max="3583" width="9.140625" style="13" hidden="1"/>
    <col min="3584" max="3594" width="0" style="13" hidden="1"/>
    <col min="3595" max="3839" width="9.140625" style="13" hidden="1"/>
    <col min="3840" max="3850" width="0" style="13" hidden="1"/>
    <col min="3851" max="4095" width="9.140625" style="13" hidden="1"/>
    <col min="4096" max="4106" width="0" style="13" hidden="1"/>
    <col min="4107" max="4351" width="9.140625" style="13" hidden="1"/>
    <col min="4352" max="4362" width="0" style="13" hidden="1"/>
    <col min="4363" max="4607" width="9.140625" style="13" hidden="1"/>
    <col min="4608" max="4618" width="0" style="13" hidden="1"/>
    <col min="4619" max="4863" width="9.140625" style="13" hidden="1"/>
    <col min="4864" max="4874" width="0" style="13" hidden="1"/>
    <col min="4875" max="5119" width="9.140625" style="13" hidden="1"/>
    <col min="5120" max="5130" width="0" style="13" hidden="1"/>
    <col min="5131" max="5375" width="9.140625" style="13" hidden="1"/>
    <col min="5376" max="5386" width="0" style="13" hidden="1"/>
    <col min="5387" max="5631" width="9.140625" style="13" hidden="1"/>
    <col min="5632" max="5642" width="0" style="13" hidden="1"/>
    <col min="5643" max="5887" width="9.140625" style="13" hidden="1"/>
    <col min="5888" max="5898" width="0" style="13" hidden="1"/>
    <col min="5899" max="6143" width="9.140625" style="13" hidden="1"/>
    <col min="6144" max="6154" width="0" style="13" hidden="1"/>
    <col min="6155" max="6399" width="9.140625" style="13" hidden="1"/>
    <col min="6400" max="6410" width="0" style="13" hidden="1"/>
    <col min="6411" max="6655" width="9.140625" style="13" hidden="1"/>
    <col min="6656" max="6666" width="0" style="13" hidden="1"/>
    <col min="6667" max="6911" width="9.140625" style="13" hidden="1"/>
    <col min="6912" max="6922" width="0" style="13" hidden="1"/>
    <col min="6923" max="7167" width="9.140625" style="13" hidden="1"/>
    <col min="7168" max="7178" width="0" style="13" hidden="1"/>
    <col min="7179" max="7423" width="9.140625" style="13" hidden="1"/>
    <col min="7424" max="7434" width="0" style="13" hidden="1"/>
    <col min="7435" max="7679" width="9.140625" style="13" hidden="1"/>
    <col min="7680" max="7690" width="0" style="13" hidden="1"/>
    <col min="7691" max="7935" width="9.140625" style="13" hidden="1"/>
    <col min="7936" max="7946" width="0" style="13" hidden="1"/>
    <col min="7947" max="8191" width="9.140625" style="13" hidden="1"/>
    <col min="8192" max="8202" width="0" style="13" hidden="1"/>
    <col min="8203" max="8447" width="9.140625" style="13" hidden="1"/>
    <col min="8448" max="8458" width="0" style="13" hidden="1"/>
    <col min="8459" max="8703" width="9.140625" style="13" hidden="1"/>
    <col min="8704" max="8714" width="0" style="13" hidden="1"/>
    <col min="8715" max="8959" width="9.140625" style="13" hidden="1"/>
    <col min="8960" max="8970" width="0" style="13" hidden="1"/>
    <col min="8971" max="9215" width="9.140625" style="13" hidden="1"/>
    <col min="9216" max="9226" width="0" style="13" hidden="1"/>
    <col min="9227" max="9471" width="9.140625" style="13" hidden="1"/>
    <col min="9472" max="9482" width="0" style="13" hidden="1"/>
    <col min="9483" max="9727" width="9.140625" style="13" hidden="1"/>
    <col min="9728" max="9738" width="0" style="13" hidden="1"/>
    <col min="9739" max="9983" width="9.140625" style="13" hidden="1"/>
    <col min="9984" max="9994" width="0" style="13" hidden="1"/>
    <col min="9995" max="10239" width="9.140625" style="13" hidden="1"/>
    <col min="10240" max="10250" width="0" style="13" hidden="1"/>
    <col min="10251" max="10495" width="9.140625" style="13" hidden="1"/>
    <col min="10496" max="10506" width="0" style="13" hidden="1"/>
    <col min="10507" max="10751" width="9.140625" style="13" hidden="1"/>
    <col min="10752" max="10762" width="0" style="13" hidden="1"/>
    <col min="10763" max="11007" width="9.140625" style="13" hidden="1"/>
    <col min="11008" max="11018" width="0" style="13" hidden="1"/>
    <col min="11019" max="11263" width="9.140625" style="13" hidden="1"/>
    <col min="11264" max="11274" width="0" style="13" hidden="1"/>
    <col min="11275" max="11519" width="9.140625" style="13" hidden="1"/>
    <col min="11520" max="11530" width="0" style="13" hidden="1"/>
    <col min="11531" max="11775" width="9.140625" style="13" hidden="1"/>
    <col min="11776" max="11786" width="0" style="13" hidden="1"/>
    <col min="11787" max="12031" width="9.140625" style="13" hidden="1"/>
    <col min="12032" max="12042" width="0" style="13" hidden="1"/>
    <col min="12043" max="12287" width="9.140625" style="13" hidden="1"/>
    <col min="12288" max="12298" width="0" style="13" hidden="1"/>
    <col min="12299" max="12543" width="9.140625" style="13" hidden="1"/>
    <col min="12544" max="12554" width="0" style="13" hidden="1"/>
    <col min="12555" max="12799" width="9.140625" style="13" hidden="1"/>
    <col min="12800" max="12810" width="0" style="13" hidden="1"/>
    <col min="12811" max="13055" width="9.140625" style="13" hidden="1"/>
    <col min="13056" max="13066" width="0" style="13" hidden="1"/>
    <col min="13067" max="13311" width="9.140625" style="13" hidden="1"/>
    <col min="13312" max="13322" width="0" style="13" hidden="1"/>
    <col min="13323" max="13567" width="9.140625" style="13" hidden="1"/>
    <col min="13568" max="13578" width="0" style="13" hidden="1"/>
    <col min="13579" max="13823" width="9.140625" style="13" hidden="1"/>
    <col min="13824" max="13834" width="0" style="13" hidden="1"/>
    <col min="13835" max="14079" width="9.140625" style="13" hidden="1"/>
    <col min="14080" max="14090" width="0" style="13" hidden="1"/>
    <col min="14091" max="14335" width="9.140625" style="13" hidden="1"/>
    <col min="14336" max="14346" width="0" style="13" hidden="1"/>
    <col min="14347" max="14591" width="9.140625" style="13" hidden="1"/>
    <col min="14592" max="14602" width="0" style="13" hidden="1"/>
    <col min="14603" max="14847" width="9.140625" style="13" hidden="1"/>
    <col min="14848" max="14858" width="0" style="13" hidden="1"/>
    <col min="14859" max="15103" width="9.140625" style="13" hidden="1"/>
    <col min="15104" max="15114" width="0" style="13" hidden="1"/>
    <col min="15115" max="15359" width="9.140625" style="13" hidden="1"/>
    <col min="15360" max="15370" width="0" style="13" hidden="1"/>
    <col min="15371" max="15615" width="9.140625" style="13" hidden="1"/>
    <col min="15616" max="15626" width="0" style="13" hidden="1"/>
    <col min="15627" max="15871" width="9.140625" style="13" hidden="1"/>
    <col min="15872" max="15882" width="0" style="13" hidden="1"/>
    <col min="15883" max="16127" width="9.140625" style="13" hidden="1"/>
    <col min="16128" max="16138" width="0" style="13" hidden="1"/>
    <col min="16139" max="16384" width="9.140625" style="13" hidden="1"/>
  </cols>
  <sheetData>
    <row r="1" spans="1:18" ht="12" thickBot="1"/>
    <row r="2" spans="1:18" ht="12.75">
      <c r="A2" s="14"/>
      <c r="B2" s="171"/>
      <c r="C2" s="172"/>
      <c r="D2" s="172"/>
      <c r="E2" s="172"/>
      <c r="F2" s="172"/>
      <c r="G2" s="172"/>
      <c r="H2" s="172"/>
      <c r="I2" s="172"/>
      <c r="J2" s="173"/>
      <c r="K2" s="14"/>
      <c r="L2" s="14"/>
      <c r="M2" s="14"/>
      <c r="N2" s="14"/>
      <c r="O2" s="14"/>
    </row>
    <row r="3" spans="1:18" ht="12.75">
      <c r="A3" s="14"/>
      <c r="B3" s="277" t="s">
        <v>137</v>
      </c>
      <c r="C3" s="278"/>
      <c r="D3" s="278"/>
      <c r="E3" s="170"/>
      <c r="F3" s="170"/>
      <c r="G3" s="170"/>
      <c r="H3" s="170"/>
      <c r="I3" s="170"/>
      <c r="J3" s="174"/>
      <c r="K3" s="14"/>
      <c r="L3" s="14"/>
      <c r="M3" s="14"/>
      <c r="O3" s="15" t="s">
        <v>67</v>
      </c>
      <c r="P3" s="15" t="s">
        <v>68</v>
      </c>
      <c r="Q3" s="15" t="s">
        <v>66</v>
      </c>
    </row>
    <row r="4" spans="1:18" ht="12.75" customHeight="1">
      <c r="A4" s="14"/>
      <c r="B4" s="175"/>
      <c r="C4" s="176"/>
      <c r="D4" s="176"/>
      <c r="E4" s="170"/>
      <c r="F4" s="177"/>
      <c r="G4" s="177"/>
      <c r="H4" s="177"/>
      <c r="I4" s="177"/>
      <c r="J4" s="174"/>
      <c r="K4" s="14"/>
      <c r="L4" s="14"/>
      <c r="M4" s="14"/>
      <c r="N4" s="158">
        <v>2021</v>
      </c>
      <c r="O4" s="14" t="s">
        <v>58</v>
      </c>
      <c r="P4" s="17">
        <v>1</v>
      </c>
      <c r="Q4" s="18">
        <v>1000000</v>
      </c>
    </row>
    <row r="5" spans="1:18" s="14" customFormat="1" ht="12.75">
      <c r="B5" s="178" t="s">
        <v>1</v>
      </c>
      <c r="C5" s="279" t="s">
        <v>132</v>
      </c>
      <c r="D5" s="280"/>
      <c r="E5" s="179"/>
      <c r="F5" s="179"/>
      <c r="G5" s="179"/>
      <c r="H5" s="179"/>
      <c r="I5" s="179"/>
      <c r="J5" s="180"/>
      <c r="N5" s="260">
        <f>N4-1</f>
        <v>2020</v>
      </c>
      <c r="O5" s="14" t="s">
        <v>59</v>
      </c>
      <c r="P5" s="17">
        <v>1000</v>
      </c>
      <c r="Q5" s="18">
        <v>1000</v>
      </c>
    </row>
    <row r="6" spans="1:18" s="14" customFormat="1" ht="12.75">
      <c r="B6" s="178" t="s">
        <v>83</v>
      </c>
      <c r="C6" s="279"/>
      <c r="D6" s="280"/>
      <c r="E6" s="181"/>
      <c r="F6" s="181"/>
      <c r="G6" s="284" t="s">
        <v>133</v>
      </c>
      <c r="H6" s="285"/>
      <c r="I6" s="286"/>
      <c r="J6" s="180"/>
      <c r="N6" s="260">
        <f>N5-1</f>
        <v>2019</v>
      </c>
      <c r="O6" s="14" t="s">
        <v>60</v>
      </c>
      <c r="P6" s="17">
        <v>1000000</v>
      </c>
      <c r="Q6" s="18">
        <v>1</v>
      </c>
    </row>
    <row r="7" spans="1:18" s="14" customFormat="1" ht="12.75">
      <c r="B7" s="182" t="s">
        <v>2</v>
      </c>
      <c r="C7" s="183"/>
      <c r="D7" s="181"/>
      <c r="E7" s="184"/>
      <c r="F7" s="181"/>
      <c r="G7" s="181"/>
      <c r="H7" s="181"/>
      <c r="I7" s="185"/>
      <c r="J7" s="180"/>
      <c r="N7" s="16"/>
      <c r="O7" s="14" t="s">
        <v>65</v>
      </c>
    </row>
    <row r="8" spans="1:18" s="14" customFormat="1" ht="13.5" thickBot="1">
      <c r="B8" s="186"/>
      <c r="C8" s="187"/>
      <c r="D8" s="187"/>
      <c r="E8" s="188"/>
      <c r="F8" s="187"/>
      <c r="G8" s="187"/>
      <c r="H8" s="187"/>
      <c r="I8" s="189"/>
      <c r="J8" s="190"/>
      <c r="N8" s="16"/>
      <c r="Q8" s="19">
        <f>VLOOKUP(D13,P4:$Q$6,2,FALSE)</f>
        <v>1000</v>
      </c>
      <c r="R8" s="14" t="s">
        <v>69</v>
      </c>
    </row>
    <row r="9" spans="1:18" s="14" customFormat="1" ht="13.5" thickBot="1">
      <c r="B9" s="20"/>
      <c r="E9" s="21"/>
      <c r="I9" s="22"/>
    </row>
    <row r="10" spans="1:18" s="14" customFormat="1" ht="15.75" thickBot="1">
      <c r="B10" s="195" t="s">
        <v>3</v>
      </c>
      <c r="C10" s="196"/>
      <c r="D10" s="197"/>
      <c r="E10" s="198"/>
      <c r="F10" s="196"/>
      <c r="G10" s="196"/>
      <c r="H10" s="196"/>
      <c r="I10" s="199"/>
      <c r="J10" s="200"/>
    </row>
    <row r="11" spans="1:18" s="14" customFormat="1" ht="23.25" thickBot="1">
      <c r="B11" s="201"/>
      <c r="C11" s="216" t="s">
        <v>84</v>
      </c>
      <c r="D11" s="281" t="s">
        <v>131</v>
      </c>
      <c r="E11" s="282"/>
      <c r="F11" s="283"/>
      <c r="G11" s="202"/>
      <c r="H11" s="202"/>
      <c r="I11" s="203"/>
      <c r="J11" s="204"/>
    </row>
    <row r="12" spans="1:18" s="14" customFormat="1" ht="13.5" thickBot="1">
      <c r="B12" s="201"/>
      <c r="C12" s="202"/>
      <c r="D12" s="205"/>
      <c r="E12" s="206"/>
      <c r="F12" s="202"/>
      <c r="G12" s="202"/>
      <c r="H12" s="202"/>
      <c r="I12" s="203"/>
      <c r="J12" s="204"/>
    </row>
    <row r="13" spans="1:18" s="14" customFormat="1" ht="13.5" thickBot="1">
      <c r="B13" s="201"/>
      <c r="C13" s="213" t="s">
        <v>64</v>
      </c>
      <c r="D13" s="217">
        <v>1000</v>
      </c>
      <c r="E13" s="214" t="s">
        <v>85</v>
      </c>
      <c r="F13" s="215"/>
      <c r="G13" s="202"/>
      <c r="H13" s="202"/>
      <c r="I13" s="203"/>
      <c r="J13" s="204"/>
    </row>
    <row r="14" spans="1:18" s="14" customFormat="1" ht="13.5" thickBot="1">
      <c r="B14" s="201"/>
      <c r="C14" s="202"/>
      <c r="D14" s="205"/>
      <c r="E14" s="206"/>
      <c r="F14" s="207"/>
      <c r="G14" s="202"/>
      <c r="H14" s="202"/>
      <c r="I14" s="203"/>
      <c r="J14" s="204"/>
    </row>
    <row r="15" spans="1:18" s="14" customFormat="1" ht="13.5" thickBot="1">
      <c r="B15" s="201" t="s">
        <v>63</v>
      </c>
      <c r="C15" s="205"/>
      <c r="D15" s="219">
        <v>2021</v>
      </c>
      <c r="E15" s="207">
        <f>D15-1</f>
        <v>2020</v>
      </c>
      <c r="F15" s="207">
        <f>E15-1</f>
        <v>2019</v>
      </c>
      <c r="G15" s="205"/>
      <c r="H15" s="202"/>
      <c r="I15" s="202"/>
      <c r="J15" s="204"/>
    </row>
    <row r="16" spans="1:18" s="14" customFormat="1" ht="13.5" thickBot="1">
      <c r="B16" s="208"/>
      <c r="C16" s="209" t="s">
        <v>57</v>
      </c>
      <c r="D16" s="218" t="s">
        <v>58</v>
      </c>
      <c r="E16" s="194" t="str">
        <f>+D16</f>
        <v>EUR</v>
      </c>
      <c r="F16" s="191" t="str">
        <f>+E16</f>
        <v>EUR</v>
      </c>
      <c r="G16" s="210" t="s">
        <v>4</v>
      </c>
      <c r="H16" s="211"/>
      <c r="I16" s="211"/>
      <c r="J16" s="212"/>
    </row>
    <row r="17" spans="2:10" s="14" customFormat="1" ht="12.75">
      <c r="B17" s="192" t="s">
        <v>5</v>
      </c>
      <c r="C17" s="26"/>
      <c r="D17" s="193"/>
      <c r="E17" s="193"/>
      <c r="F17" s="193"/>
      <c r="G17" s="28"/>
      <c r="H17" s="29"/>
      <c r="I17" s="29"/>
      <c r="J17" s="30"/>
    </row>
    <row r="18" spans="2:10" s="14" customFormat="1" ht="12.75">
      <c r="B18" s="25" t="s">
        <v>6</v>
      </c>
      <c r="C18" s="26"/>
      <c r="D18" s="27"/>
      <c r="E18" s="27"/>
      <c r="F18" s="27"/>
      <c r="G18" s="28"/>
      <c r="H18" s="29"/>
      <c r="I18" s="29"/>
      <c r="J18" s="30"/>
    </row>
    <row r="19" spans="2:10" s="14" customFormat="1" ht="12.75">
      <c r="B19" s="31" t="s">
        <v>7</v>
      </c>
      <c r="C19" s="32"/>
      <c r="D19" s="165"/>
      <c r="E19" s="165"/>
      <c r="F19" s="165"/>
      <c r="G19" s="33" t="s">
        <v>8</v>
      </c>
      <c r="H19" s="29"/>
      <c r="I19" s="29"/>
      <c r="J19" s="30"/>
    </row>
    <row r="20" spans="2:10" s="14" customFormat="1" ht="12.75">
      <c r="B20" s="34" t="s">
        <v>72</v>
      </c>
      <c r="C20" s="28"/>
      <c r="D20" s="35">
        <f>+TotaalVermogenN-VasteActivaN-LiquideMiddelenN</f>
        <v>0</v>
      </c>
      <c r="E20" s="35">
        <f>+TotaalVermogenNmin1-VasteActivaNmin1-LiquideMiddelenNmin1</f>
        <v>0</v>
      </c>
      <c r="F20" s="35">
        <f>+TotaalVermogenNmin2-VasteActivaNmin2-LiquideMiddelenNmin2</f>
        <v>0</v>
      </c>
      <c r="G20" s="33"/>
      <c r="H20" s="29"/>
      <c r="I20" s="29"/>
      <c r="J20" s="30"/>
    </row>
    <row r="21" spans="2:10" s="14" customFormat="1" ht="12.75">
      <c r="B21" s="31" t="s">
        <v>9</v>
      </c>
      <c r="C21" s="32"/>
      <c r="D21" s="165"/>
      <c r="E21" s="165"/>
      <c r="F21" s="165"/>
      <c r="G21" s="28"/>
      <c r="H21" s="29"/>
      <c r="I21" s="29"/>
      <c r="J21" s="30"/>
    </row>
    <row r="22" spans="2:10" s="14" customFormat="1" ht="12.75">
      <c r="B22" s="36"/>
      <c r="C22" s="37" t="s">
        <v>76</v>
      </c>
      <c r="D22" s="38">
        <f>+LiquideMiddelenN+D20</f>
        <v>0</v>
      </c>
      <c r="E22" s="38">
        <f>+LiquideMiddelenNmin1+E20</f>
        <v>0</v>
      </c>
      <c r="F22" s="38">
        <f>TotaalVermogenNmin2-VasteActivaNmin2</f>
        <v>0</v>
      </c>
      <c r="G22" s="28"/>
      <c r="H22" s="29"/>
      <c r="I22" s="29"/>
      <c r="J22" s="30"/>
    </row>
    <row r="23" spans="2:10" s="14" customFormat="1" ht="12.75">
      <c r="B23" s="39"/>
      <c r="C23" s="40" t="s">
        <v>10</v>
      </c>
      <c r="D23" s="27">
        <f>+VlottendeActivaN+VasteActivaN</f>
        <v>0</v>
      </c>
      <c r="E23" s="27">
        <f>+VlottendeActivaNmin1+VasteActivaNmin1</f>
        <v>0</v>
      </c>
      <c r="F23" s="27">
        <f>+VlottendeActivaNmin2+VasteActivaNmin2</f>
        <v>0</v>
      </c>
      <c r="G23" s="41"/>
      <c r="H23" s="29"/>
      <c r="I23" s="29"/>
      <c r="J23" s="30"/>
    </row>
    <row r="24" spans="2:10" s="14" customFormat="1" ht="12.75">
      <c r="B24" s="25" t="s">
        <v>11</v>
      </c>
      <c r="C24" s="26"/>
      <c r="D24" s="27"/>
      <c r="E24" s="27"/>
      <c r="F24" s="27"/>
      <c r="G24" s="28"/>
      <c r="H24" s="29"/>
      <c r="I24" s="29"/>
      <c r="J24" s="30"/>
    </row>
    <row r="25" spans="2:10" s="14" customFormat="1" ht="12.75">
      <c r="B25" s="31" t="s">
        <v>12</v>
      </c>
      <c r="C25" s="32"/>
      <c r="D25" s="165"/>
      <c r="E25" s="165"/>
      <c r="F25" s="165"/>
      <c r="G25" s="33" t="s">
        <v>13</v>
      </c>
      <c r="H25" s="29"/>
      <c r="I25" s="29"/>
      <c r="J25" s="30"/>
    </row>
    <row r="26" spans="2:10" s="14" customFormat="1" ht="12.75">
      <c r="B26" s="31" t="s">
        <v>14</v>
      </c>
      <c r="C26" s="32"/>
      <c r="D26" s="165"/>
      <c r="E26" s="165"/>
      <c r="F26" s="165"/>
      <c r="G26" s="33" t="s">
        <v>15</v>
      </c>
      <c r="H26" s="29"/>
      <c r="I26" s="29"/>
      <c r="J26" s="30"/>
    </row>
    <row r="27" spans="2:10" s="14" customFormat="1" ht="12.75">
      <c r="B27" s="34" t="s">
        <v>16</v>
      </c>
      <c r="C27" s="28"/>
      <c r="D27" s="38">
        <f>TotaalVermogenN-EigenVermogenN-VreemdVermogenLangN</f>
        <v>0</v>
      </c>
      <c r="E27" s="38">
        <f>TotaalVermogenNmin1-EigenVermogenNmin1-VreemdVermogenLangNmin1</f>
        <v>0</v>
      </c>
      <c r="F27" s="38">
        <f>TotaalVermogenNmin2-EigenVermogenNmin2-VreemdVermogenLangNmin2</f>
        <v>0</v>
      </c>
      <c r="G27" s="28"/>
      <c r="H27" s="29"/>
      <c r="I27" s="29"/>
      <c r="J27" s="30"/>
    </row>
    <row r="28" spans="2:10" s="14" customFormat="1" ht="12.75">
      <c r="B28" s="42"/>
      <c r="C28" s="43" t="s">
        <v>17</v>
      </c>
      <c r="D28" s="27">
        <f>TotaalVermogenN-EigenVermogenN</f>
        <v>0</v>
      </c>
      <c r="E28" s="27">
        <f>TotaalVermogenNmin1-EigenVermogenNmin1</f>
        <v>0</v>
      </c>
      <c r="F28" s="27">
        <f>TotaalVermogenNmin2-EigenVermogenNmin2</f>
        <v>0</v>
      </c>
      <c r="G28" s="33"/>
      <c r="H28" s="29"/>
      <c r="I28" s="29"/>
      <c r="J28" s="30"/>
    </row>
    <row r="29" spans="2:10" s="14" customFormat="1" ht="12.75">
      <c r="B29" s="39"/>
      <c r="C29" s="40" t="s">
        <v>18</v>
      </c>
      <c r="D29" s="27">
        <f>SUM(D25:D27)</f>
        <v>0</v>
      </c>
      <c r="E29" s="27">
        <f>SUM(E25:E27)</f>
        <v>0</v>
      </c>
      <c r="F29" s="27">
        <f>SUM(F25:F27)</f>
        <v>0</v>
      </c>
      <c r="G29" s="33"/>
      <c r="H29" s="29"/>
      <c r="I29" s="29"/>
      <c r="J29" s="30"/>
    </row>
    <row r="30" spans="2:10" s="14" customFormat="1" ht="12.75">
      <c r="B30" s="44" t="s">
        <v>19</v>
      </c>
      <c r="C30" s="32"/>
      <c r="D30" s="27"/>
      <c r="E30" s="27"/>
      <c r="F30" s="27"/>
      <c r="G30" s="28"/>
      <c r="H30" s="29"/>
      <c r="I30" s="29"/>
      <c r="J30" s="30"/>
    </row>
    <row r="31" spans="2:10" s="14" customFormat="1" ht="12.75">
      <c r="B31" s="31" t="s">
        <v>20</v>
      </c>
      <c r="C31" s="32"/>
      <c r="D31" s="165"/>
      <c r="E31" s="165"/>
      <c r="F31" s="165"/>
      <c r="G31" s="33" t="s">
        <v>62</v>
      </c>
      <c r="H31" s="29"/>
      <c r="I31" s="29"/>
      <c r="J31" s="30"/>
    </row>
    <row r="32" spans="2:10" s="14" customFormat="1" ht="13.5" thickBot="1">
      <c r="B32" s="45" t="s">
        <v>80</v>
      </c>
      <c r="C32" s="46"/>
      <c r="D32" s="166"/>
      <c r="E32" s="166"/>
      <c r="F32" s="166"/>
      <c r="G32" s="47"/>
      <c r="H32" s="48"/>
      <c r="I32" s="48"/>
      <c r="J32" s="49"/>
    </row>
    <row r="33" spans="1:11" s="14" customFormat="1" ht="13.5" thickBot="1">
      <c r="B33" s="50"/>
      <c r="C33" s="28"/>
      <c r="D33" s="28"/>
      <c r="E33" s="28"/>
      <c r="F33" s="28"/>
      <c r="G33" s="51"/>
      <c r="H33" s="29"/>
      <c r="I33" s="29"/>
      <c r="J33" s="29"/>
    </row>
    <row r="34" spans="1:11" s="14" customFormat="1" ht="13.5" thickTop="1">
      <c r="B34" s="52" t="str">
        <f>+"Omrekenkoers " &amp; D16 &amp; "  -&gt;  EUR"</f>
        <v>Omrekenkoers EUR  -&gt;  EUR</v>
      </c>
      <c r="C34" s="53"/>
      <c r="D34" s="167">
        <v>1</v>
      </c>
      <c r="E34" s="167">
        <f>D34</f>
        <v>1</v>
      </c>
      <c r="F34" s="168">
        <f>E34</f>
        <v>1</v>
      </c>
      <c r="G34" s="160"/>
      <c r="H34" s="161"/>
      <c r="I34" s="161" t="str">
        <f>"Bij beroep op derde, uw omzet in "&amp;D38&amp;":"</f>
        <v>Bij beroep op derde, uw omzet in 2021:</v>
      </c>
      <c r="J34" s="169"/>
    </row>
    <row r="35" spans="1:11" s="14" customFormat="1" ht="13.5" thickBot="1">
      <c r="B35" s="45" t="str">
        <f>"Omzet in Euro's (in mln.)"</f>
        <v>Omzet in Euro's (in mln.)</v>
      </c>
      <c r="C35" s="54"/>
      <c r="D35" s="55">
        <f>(+D34*D31)/$Q$8</f>
        <v>0</v>
      </c>
      <c r="E35" s="55">
        <f>(+E34*E31)/$Q$8</f>
        <v>0</v>
      </c>
      <c r="F35" s="159">
        <f>(+F34*F31)/$Q$8</f>
        <v>0</v>
      </c>
      <c r="G35" s="162"/>
      <c r="H35" s="163"/>
      <c r="I35" s="164" t="s">
        <v>134</v>
      </c>
      <c r="J35" s="259" t="str">
        <f>IF(J34=0,"",+D31/J34)</f>
        <v/>
      </c>
    </row>
    <row r="36" spans="1:11" s="14" customFormat="1" ht="12.75"/>
    <row r="37" spans="1:11" s="14" customFormat="1" ht="13.5" thickBot="1">
      <c r="H37" s="29"/>
    </row>
    <row r="38" spans="1:11" s="14" customFormat="1" ht="22.5" thickBot="1">
      <c r="B38" s="220" t="s">
        <v>21</v>
      </c>
      <c r="C38" s="221"/>
      <c r="D38" s="222">
        <f>D15</f>
        <v>2021</v>
      </c>
      <c r="E38" s="222">
        <f>E15</f>
        <v>2020</v>
      </c>
      <c r="F38" s="222">
        <f>F15</f>
        <v>2019</v>
      </c>
      <c r="G38" s="222" t="s">
        <v>75</v>
      </c>
      <c r="H38" s="223" t="s">
        <v>61</v>
      </c>
      <c r="I38" s="231"/>
      <c r="J38" s="229" t="s">
        <v>56</v>
      </c>
    </row>
    <row r="39" spans="1:11" s="14" customFormat="1" ht="6" customHeight="1">
      <c r="B39" s="56"/>
      <c r="C39" s="57"/>
      <c r="D39" s="58"/>
      <c r="E39" s="58"/>
      <c r="F39" s="58"/>
      <c r="G39" s="59"/>
      <c r="H39" s="60"/>
      <c r="I39" s="232"/>
      <c r="J39" s="230"/>
    </row>
    <row r="40" spans="1:11" s="14" customFormat="1" ht="12.75" customHeight="1">
      <c r="B40" s="62"/>
      <c r="C40" s="63" t="s">
        <v>22</v>
      </c>
      <c r="D40" s="64">
        <v>4</v>
      </c>
      <c r="E40" s="64">
        <v>2</v>
      </c>
      <c r="F40" s="64">
        <v>1</v>
      </c>
      <c r="G40" s="65"/>
      <c r="H40" s="66"/>
      <c r="I40" s="232"/>
      <c r="J40" s="230"/>
    </row>
    <row r="41" spans="1:11" s="72" customFormat="1" ht="6" customHeight="1" thickBot="1">
      <c r="A41" s="14"/>
      <c r="B41" s="62"/>
      <c r="C41" s="67"/>
      <c r="D41" s="68"/>
      <c r="E41" s="69"/>
      <c r="F41" s="69"/>
      <c r="G41" s="70"/>
      <c r="H41" s="71"/>
      <c r="I41" s="232"/>
      <c r="J41" s="230"/>
    </row>
    <row r="42" spans="1:11" s="72" customFormat="1" ht="12.75">
      <c r="A42" s="14"/>
      <c r="B42" s="73" t="s">
        <v>23</v>
      </c>
      <c r="C42" s="63" t="s">
        <v>24</v>
      </c>
      <c r="D42" s="239">
        <f>IF(TotaalVermogenN=0,0,EigenVermogenN/TotaalVermogenN)</f>
        <v>0</v>
      </c>
      <c r="E42" s="239">
        <f>IF(TotaalVermogenNmin1=0,0,EigenVermogenNmin1/TotaalVermogenNmin1)</f>
        <v>0</v>
      </c>
      <c r="F42" s="239">
        <f>IF(TotaalVermogenNmin2=0,0,EigenVermogenNmin2/TotaalVermogenNmin2)</f>
        <v>0</v>
      </c>
      <c r="G42" s="74">
        <f>C52</f>
        <v>0.15</v>
      </c>
      <c r="H42" s="241">
        <f>(((SolvabiliteitN*D40)+(SolvabiliteitNmin1*E40)+(SolvabiliteitNmin2*F40))/SUM(WeegfactorTotaal))</f>
        <v>0</v>
      </c>
      <c r="I42" s="233"/>
      <c r="J42" s="243" t="str">
        <f>IF(TotaalVermogenN=0,"",IF(SolvabiliteitGemiddeld&gt;=G52,G53,IF(AND(E52&lt;SolvabiliteitGemiddeld,SolvabiliteitGemiddeld&lt;G52),ROUND(1+((SolvabiliteitGemiddeld-E52)*((G53-E53)/(G52-E52))),2),IF(SolvabiliteitGemiddeld=E52,1,0))))</f>
        <v/>
      </c>
      <c r="K42" s="72">
        <f>IF(J42&gt;=1,1,0)</f>
        <v>1</v>
      </c>
    </row>
    <row r="43" spans="1:11" s="72" customFormat="1" ht="12.75">
      <c r="A43" s="14"/>
      <c r="B43" s="73" t="s">
        <v>25</v>
      </c>
      <c r="C43" s="63" t="s">
        <v>79</v>
      </c>
      <c r="D43" s="239">
        <f>IF(TotaalVermogenN=0,0,NettoResultaatN/TotaalVermogenN)</f>
        <v>0</v>
      </c>
      <c r="E43" s="239">
        <f>IF(TotaalVermogenNmin1=0,0,NettoResultaatNmin1/TotaalVermogenNmin1)</f>
        <v>0</v>
      </c>
      <c r="F43" s="239">
        <f>IF(TotaalVermogenNmin2=0,0,NettoResultaatNmin2/TotaalVermogenNmin2)</f>
        <v>0</v>
      </c>
      <c r="G43" s="75">
        <f>E54</f>
        <v>0</v>
      </c>
      <c r="H43" s="241">
        <f>(((RentabiliteitNmin2*F40)+(RentabiliteitNmin1*E40)+(RentabiliteitN*D40))/SUM(WeegfactorTotaal))</f>
        <v>0</v>
      </c>
      <c r="I43" s="233"/>
      <c r="J43" s="244" t="str">
        <f>IF(NettoResultaatN="","",IF(SUM(D17:E32)=0,0,IF(RentabiliteitGemiddeld&gt;=G54,G55,IF(AND(E54&lt;RentabiliteitGemiddeld,RentabiliteitGemiddeld&lt;G54),ROUND(1+(((RentabiliteitGemiddeld-E54)/(G54-E54))*(G55-E55)),2),IF(RentabiliteitGemiddeld=E54,1,0)))))</f>
        <v/>
      </c>
      <c r="K43" s="72">
        <f>IF(J43&gt;=1,1,IF(H42&gt;=0.4,1,0))</f>
        <v>1</v>
      </c>
    </row>
    <row r="44" spans="1:11" s="72" customFormat="1" ht="13.5" thickBot="1">
      <c r="A44" s="14"/>
      <c r="B44" s="76" t="s">
        <v>26</v>
      </c>
      <c r="C44" s="77" t="s">
        <v>27</v>
      </c>
      <c r="D44" s="240">
        <f>IF(TotaalVermogenN=0,0,IF(VreemdVermogenKortN=0,1.5,VlottendeActivaN/VreemdVermogenKortN))</f>
        <v>0</v>
      </c>
      <c r="E44" s="240">
        <f>IF(TotaalVermogenNmin1=0,0,IF(VreemdVermogenKortNmin1=0,1.5,VlottendeActivaNmin1/VreemdVermogenKortNmin1))</f>
        <v>0</v>
      </c>
      <c r="F44" s="240">
        <f>IF(TotaalVermogenNmin2=0,0,IF(VreemdVermogenKortNmin2=0,1.5,VlottendeActivaNmin2/VreemdVermogenKortNmin2))</f>
        <v>0</v>
      </c>
      <c r="G44" s="78">
        <f>E56</f>
        <v>1</v>
      </c>
      <c r="H44" s="242">
        <f>(((CurrentRatioNmin2*F40)+(CurrentRatioNmin1*E40)+(CurrentRatioN*D40))/SUM(WeegfactorTotaal))</f>
        <v>0</v>
      </c>
      <c r="I44" s="234"/>
      <c r="J44" s="245" t="str">
        <f>IF(LiquideMiddelenN="","",IF(CurrentRatioGemiddeld&gt;=G56,G57,IF(AND(E56&lt;CurrentRatioGemiddeld,CurrentRatioGemiddeld&lt;G56),ROUND(1+(((CurrentRatioGemiddeld-E56)/(G56-E56))*(G57-E57)),2),IF(CurrentRatioGemiddeld=E56,1,0))))</f>
        <v/>
      </c>
    </row>
    <row r="45" spans="1:11" s="72" customFormat="1" ht="13.5" thickBot="1">
      <c r="A45" s="14"/>
      <c r="B45" s="79"/>
      <c r="C45" s="80"/>
      <c r="D45" s="81"/>
      <c r="E45" s="81"/>
      <c r="F45" s="81"/>
      <c r="G45" s="82"/>
      <c r="H45" s="81"/>
      <c r="I45" s="29"/>
      <c r="J45" s="61"/>
    </row>
    <row r="46" spans="1:11" s="72" customFormat="1" ht="13.5" thickBot="1">
      <c r="A46" s="14"/>
      <c r="B46" s="79"/>
      <c r="C46" s="80"/>
      <c r="D46" s="81"/>
      <c r="E46" s="81"/>
      <c r="G46" s="82"/>
      <c r="H46" s="83" t="s">
        <v>55</v>
      </c>
      <c r="I46" s="29"/>
      <c r="J46" s="84">
        <f>SUM(J42:J44)</f>
        <v>0</v>
      </c>
      <c r="K46" s="72">
        <f>SUM(K42:K45)</f>
        <v>2</v>
      </c>
    </row>
    <row r="47" spans="1:11" s="72" customFormat="1" ht="13.5" thickBot="1">
      <c r="A47" s="14"/>
      <c r="B47" s="85"/>
      <c r="C47" s="86"/>
      <c r="D47" s="14"/>
      <c r="E47" s="87"/>
      <c r="F47" s="87"/>
      <c r="G47" s="87"/>
      <c r="H47" s="87"/>
      <c r="I47" s="88"/>
      <c r="J47" s="29"/>
    </row>
    <row r="48" spans="1:11" s="14" customFormat="1" ht="12.75">
      <c r="B48" s="236" t="s">
        <v>28</v>
      </c>
      <c r="C48" s="224"/>
      <c r="D48" s="224"/>
      <c r="E48" s="224"/>
      <c r="F48" s="224"/>
      <c r="G48" s="224"/>
      <c r="H48" s="225"/>
      <c r="I48" s="23"/>
      <c r="J48" s="24"/>
    </row>
    <row r="49" spans="2:10" s="14" customFormat="1" ht="12.75">
      <c r="B49" s="237"/>
      <c r="C49" s="235"/>
      <c r="D49" s="235"/>
      <c r="E49" s="235"/>
      <c r="F49" s="235"/>
      <c r="G49" s="235"/>
      <c r="H49" s="238"/>
      <c r="I49" s="29"/>
      <c r="J49" s="30"/>
    </row>
    <row r="50" spans="2:10" s="14" customFormat="1" ht="13.5" customHeight="1" thickBot="1">
      <c r="B50" s="226" t="s">
        <v>29</v>
      </c>
      <c r="C50" s="227" t="s">
        <v>30</v>
      </c>
      <c r="D50" s="227" t="s">
        <v>29</v>
      </c>
      <c r="E50" s="227" t="s">
        <v>75</v>
      </c>
      <c r="F50" s="227" t="s">
        <v>77</v>
      </c>
      <c r="G50" s="227" t="s">
        <v>78</v>
      </c>
      <c r="H50" s="228"/>
      <c r="I50" s="91"/>
      <c r="J50" s="30"/>
    </row>
    <row r="51" spans="2:10" s="14" customFormat="1" ht="7.5" customHeight="1" thickBot="1">
      <c r="B51" s="89"/>
      <c r="C51" s="29"/>
      <c r="D51" s="90"/>
      <c r="E51" s="91"/>
      <c r="F51" s="92"/>
      <c r="G51" s="92"/>
      <c r="H51" s="92"/>
      <c r="I51" s="91"/>
      <c r="J51" s="30"/>
    </row>
    <row r="52" spans="2:10" s="14" customFormat="1" ht="12.75">
      <c r="B52" s="257" t="s">
        <v>23</v>
      </c>
      <c r="C52" s="246">
        <v>0.15</v>
      </c>
      <c r="D52" s="247" t="s">
        <v>31</v>
      </c>
      <c r="E52" s="248">
        <f>C52</f>
        <v>0.15</v>
      </c>
      <c r="F52" s="249" t="str">
        <f>E52*100&amp;"% - "&amp;G52*100&amp;"%"</f>
        <v>15% - 45%</v>
      </c>
      <c r="G52" s="250">
        <f>C52+0.3</f>
        <v>0.44999999999999996</v>
      </c>
      <c r="H52" s="250"/>
      <c r="I52" s="89"/>
      <c r="J52" s="30"/>
    </row>
    <row r="53" spans="2:10" s="14" customFormat="1" ht="12.75">
      <c r="B53" s="93" t="s">
        <v>24</v>
      </c>
      <c r="C53" s="94"/>
      <c r="D53" s="63" t="s">
        <v>32</v>
      </c>
      <c r="E53" s="94">
        <v>1</v>
      </c>
      <c r="F53" s="95" t="str">
        <f>E53&amp;" tot "&amp;G53</f>
        <v>1 tot 4</v>
      </c>
      <c r="G53" s="96">
        <v>4</v>
      </c>
      <c r="H53" s="97"/>
      <c r="I53" s="89"/>
      <c r="J53" s="30"/>
    </row>
    <row r="54" spans="2:10" s="14" customFormat="1" ht="12.75">
      <c r="B54" s="258" t="s">
        <v>25</v>
      </c>
      <c r="C54" s="251">
        <v>0</v>
      </c>
      <c r="D54" s="252" t="s">
        <v>31</v>
      </c>
      <c r="E54" s="253">
        <f>C54</f>
        <v>0</v>
      </c>
      <c r="F54" s="254" t="str">
        <f>E54*100&amp;"% - "&amp;G54*100&amp;"%"</f>
        <v>0% - 10%</v>
      </c>
      <c r="G54" s="253">
        <v>0.1</v>
      </c>
      <c r="H54" s="255"/>
      <c r="I54" s="89"/>
      <c r="J54" s="30"/>
    </row>
    <row r="55" spans="2:10" s="14" customFormat="1" ht="12.75">
      <c r="B55" s="93" t="s">
        <v>81</v>
      </c>
      <c r="C55" s="94"/>
      <c r="D55" s="63" t="s">
        <v>32</v>
      </c>
      <c r="E55" s="94">
        <v>1</v>
      </c>
      <c r="F55" s="95" t="str">
        <f>E55&amp;" tot "&amp;G55</f>
        <v>1 tot 2</v>
      </c>
      <c r="G55" s="94">
        <v>2</v>
      </c>
      <c r="H55" s="97"/>
      <c r="I55" s="89"/>
      <c r="J55" s="30"/>
    </row>
    <row r="56" spans="2:10" s="14" customFormat="1" ht="12.75">
      <c r="B56" s="258" t="s">
        <v>26</v>
      </c>
      <c r="C56" s="256">
        <v>1</v>
      </c>
      <c r="D56" s="252" t="str">
        <f>D52</f>
        <v>Norm: &gt;=</v>
      </c>
      <c r="E56" s="254">
        <f>C56</f>
        <v>1</v>
      </c>
      <c r="F56" s="254" t="str">
        <f>E56&amp;" - "&amp;G56</f>
        <v>1 - 1,5</v>
      </c>
      <c r="G56" s="254">
        <v>1.5</v>
      </c>
      <c r="H56" s="255"/>
      <c r="I56" s="89"/>
      <c r="J56" s="30"/>
    </row>
    <row r="57" spans="2:10" s="14" customFormat="1" ht="12.75">
      <c r="B57" s="93" t="s">
        <v>33</v>
      </c>
      <c r="C57" s="94"/>
      <c r="D57" s="63" t="s">
        <v>32</v>
      </c>
      <c r="E57" s="94">
        <v>1</v>
      </c>
      <c r="F57" s="95" t="str">
        <f>E57&amp;" tot "&amp;G57</f>
        <v>1 tot 3</v>
      </c>
      <c r="G57" s="94">
        <v>3</v>
      </c>
      <c r="H57" s="98"/>
      <c r="I57" s="89"/>
      <c r="J57" s="30"/>
    </row>
    <row r="58" spans="2:10" s="14" customFormat="1" ht="12.75">
      <c r="B58" s="99"/>
      <c r="C58" s="51"/>
      <c r="D58" s="90"/>
      <c r="E58" s="91"/>
      <c r="F58" s="92"/>
      <c r="G58" s="92"/>
      <c r="H58" s="92"/>
      <c r="I58" s="91"/>
      <c r="J58" s="30"/>
    </row>
    <row r="59" spans="2:10" s="14" customFormat="1" ht="12.75">
      <c r="B59" s="100" t="s">
        <v>34</v>
      </c>
      <c r="C59" s="101"/>
      <c r="D59" s="29"/>
      <c r="E59" s="29"/>
      <c r="F59" s="29"/>
      <c r="G59" s="29"/>
      <c r="H59" s="29"/>
      <c r="I59" s="29"/>
      <c r="J59" s="30"/>
    </row>
    <row r="60" spans="2:10" s="14" customFormat="1" ht="12.75">
      <c r="B60" s="102" t="str">
        <f>"1) De inschrijver dient gemiddeld een waardering te verkrijgen van minimaal 4 punten, onder de volgende voorwaarden:"</f>
        <v>1) De inschrijver dient gemiddeld een waardering te verkrijgen van minimaal 4 punten, onder de volgende voorwaarden:</v>
      </c>
      <c r="C60" s="51"/>
      <c r="D60" s="29"/>
      <c r="E60" s="29"/>
      <c r="F60" s="29"/>
      <c r="G60" s="29"/>
      <c r="H60" s="29"/>
      <c r="I60" s="29"/>
      <c r="J60" s="30"/>
    </row>
    <row r="61" spans="2:10" s="14" customFormat="1" ht="12.75" customHeight="1">
      <c r="B61" s="272" t="s">
        <v>74</v>
      </c>
      <c r="C61" s="273"/>
      <c r="D61" s="273"/>
      <c r="E61" s="273"/>
      <c r="F61" s="273"/>
      <c r="G61" s="273"/>
      <c r="H61" s="273"/>
      <c r="I61" s="29"/>
      <c r="J61" s="30"/>
    </row>
    <row r="62" spans="2:10" s="14" customFormat="1" ht="24.75" customHeight="1">
      <c r="B62" s="274" t="str">
        <f>"- er dient een minimale score van 1 punt op rentabiliteit behaald te worden. Indien dit niet behaald wordt dan dient er ter compensatie minimaal een gemiddelde solvabiliteit van "&amp;G52*100-10&amp;"% gehaald te worden,"</f>
        <v>- er dient een minimale score van 1 punt op rentabiliteit behaald te worden. Indien dit niet behaald wordt dan dient er ter compensatie minimaal een gemiddelde solvabiliteit van 35% gehaald te worden,</v>
      </c>
      <c r="C62" s="275"/>
      <c r="D62" s="275"/>
      <c r="E62" s="275"/>
      <c r="F62" s="275"/>
      <c r="G62" s="275"/>
      <c r="H62" s="275"/>
      <c r="I62" s="29"/>
      <c r="J62" s="30"/>
    </row>
    <row r="63" spans="2:10" s="14" customFormat="1" ht="12" customHeight="1">
      <c r="B63" s="272" t="s">
        <v>73</v>
      </c>
      <c r="C63" s="276"/>
      <c r="D63" s="276"/>
      <c r="E63" s="276"/>
      <c r="F63" s="276"/>
      <c r="G63" s="276"/>
      <c r="H63" s="276"/>
      <c r="I63" s="29"/>
      <c r="J63" s="30"/>
    </row>
    <row r="64" spans="2:10" s="14" customFormat="1" ht="12.75">
      <c r="B64" s="103"/>
      <c r="C64" s="104"/>
      <c r="D64" s="105"/>
      <c r="E64" s="91"/>
      <c r="F64" s="91"/>
      <c r="G64" s="91"/>
      <c r="H64" s="91"/>
      <c r="I64" s="91"/>
      <c r="J64" s="30"/>
    </row>
    <row r="65" spans="2:10" s="14" customFormat="1" ht="12.75">
      <c r="B65" s="100" t="s">
        <v>35</v>
      </c>
      <c r="C65" s="104"/>
      <c r="D65" s="105"/>
      <c r="E65" s="91"/>
      <c r="F65" s="91"/>
      <c r="G65" s="91"/>
      <c r="H65" s="91"/>
      <c r="I65" s="91"/>
      <c r="J65" s="30"/>
    </row>
    <row r="66" spans="2:10" s="14" customFormat="1" ht="12.75">
      <c r="B66" s="102" t="s">
        <v>36</v>
      </c>
      <c r="C66" s="51"/>
      <c r="D66" s="90"/>
      <c r="E66" s="91"/>
      <c r="F66" s="91"/>
      <c r="G66" s="91"/>
      <c r="H66" s="91"/>
      <c r="I66" s="91"/>
      <c r="J66" s="30"/>
    </row>
    <row r="67" spans="2:10" s="14" customFormat="1" ht="12.75">
      <c r="B67" s="99" t="s">
        <v>70</v>
      </c>
      <c r="C67" s="51"/>
      <c r="D67" s="90"/>
      <c r="E67" s="91"/>
      <c r="F67" s="91"/>
      <c r="G67" s="91"/>
      <c r="H67" s="91"/>
      <c r="I67" s="91"/>
      <c r="J67" s="30"/>
    </row>
    <row r="68" spans="2:10" s="14" customFormat="1" ht="12.75">
      <c r="B68" s="106" t="str">
        <f>"           - jaar "&amp;F15&amp;" "&amp;F40&amp; "/"&amp;SUM(D40:F40)</f>
        <v xml:space="preserve">           - jaar 2019 1/7</v>
      </c>
      <c r="C68" s="51"/>
      <c r="D68" s="90"/>
      <c r="E68" s="91"/>
      <c r="F68" s="91"/>
      <c r="G68" s="91"/>
      <c r="H68" s="91"/>
      <c r="I68" s="91"/>
      <c r="J68" s="30"/>
    </row>
    <row r="69" spans="2:10" s="14" customFormat="1" ht="12.75">
      <c r="B69" s="106" t="str">
        <f>"           - jaar "&amp;E15&amp;" "&amp;E40&amp;"/"&amp;SUM(D40:F40)</f>
        <v xml:space="preserve">           - jaar 2020 2/7</v>
      </c>
      <c r="C69" s="51"/>
      <c r="D69" s="90"/>
      <c r="E69" s="91"/>
      <c r="F69" s="91"/>
      <c r="G69" s="91"/>
      <c r="H69" s="91"/>
      <c r="I69" s="91"/>
      <c r="J69" s="30"/>
    </row>
    <row r="70" spans="2:10" s="14" customFormat="1" ht="12.75">
      <c r="B70" s="106" t="str">
        <f>"           - jaar "&amp;D15&amp;" "&amp;D40&amp; "/"&amp;SUM(D40:F40)</f>
        <v xml:space="preserve">           - jaar 2021 4/7</v>
      </c>
      <c r="C70" s="51"/>
      <c r="D70" s="91"/>
      <c r="E70" s="91"/>
      <c r="F70" s="91"/>
      <c r="G70" s="91"/>
      <c r="H70" s="91"/>
      <c r="I70" s="91"/>
      <c r="J70" s="30"/>
    </row>
    <row r="71" spans="2:10" s="14" customFormat="1" ht="13.5" thickBot="1">
      <c r="B71" s="107"/>
      <c r="C71" s="48"/>
      <c r="D71" s="48"/>
      <c r="E71" s="48"/>
      <c r="F71" s="48"/>
      <c r="G71" s="48"/>
      <c r="H71" s="48"/>
      <c r="I71" s="48"/>
      <c r="J71" s="49"/>
    </row>
    <row r="72" spans="2:10" s="14" customFormat="1" ht="12.75"/>
    <row r="73" spans="2:10" s="14" customFormat="1" ht="12.75" hidden="1"/>
    <row r="74" spans="2:10" s="14" customFormat="1" ht="12.75" hidden="1"/>
    <row r="75" spans="2:10" s="14" customFormat="1" ht="12.75" hidden="1"/>
    <row r="76" spans="2:10" s="14" customFormat="1" ht="12.75" hidden="1"/>
    <row r="77" spans="2:10" s="14" customFormat="1" ht="12.75" hidden="1"/>
    <row r="78" spans="2:10" s="14" customFormat="1" ht="12.75" hidden="1">
      <c r="D78" s="108"/>
      <c r="E78" s="108"/>
      <c r="F78" s="108"/>
    </row>
    <row r="79" spans="2:10" s="14" customFormat="1" ht="12.75" hidden="1">
      <c r="F79" s="109"/>
    </row>
    <row r="80" spans="2:10" s="14" customFormat="1" ht="12.75" hidden="1"/>
    <row r="81" s="14" customFormat="1" ht="12.75" hidden="1"/>
    <row r="82" s="14" customFormat="1" ht="12.75" hidden="1"/>
    <row r="83" s="14" customFormat="1" ht="12.75" hidden="1"/>
    <row r="84" s="14" customFormat="1" ht="12.75" hidden="1"/>
    <row r="85" s="14" customFormat="1" ht="12.75" hidden="1"/>
  </sheetData>
  <sheetProtection selectLockedCells="1"/>
  <mergeCells count="8">
    <mergeCell ref="B61:H61"/>
    <mergeCell ref="B62:H62"/>
    <mergeCell ref="B63:H63"/>
    <mergeCell ref="B3:D3"/>
    <mergeCell ref="C5:D5"/>
    <mergeCell ref="C6:D6"/>
    <mergeCell ref="D11:F11"/>
    <mergeCell ref="G6:I6"/>
  </mergeCells>
  <conditionalFormatting sqref="J46">
    <cfRule type="expression" dxfId="2" priority="1" stopIfTrue="1">
      <formula>AND($K$46&gt;=2,$J$46&gt;=4)</formula>
    </cfRule>
    <cfRule type="expression" dxfId="1" priority="2" stopIfTrue="1">
      <formula>OR($K$46&lt;2,$J$46&lt;4)</formula>
    </cfRule>
  </conditionalFormatting>
  <conditionalFormatting sqref="E21:F21">
    <cfRule type="cellIs" dxfId="0" priority="3" stopIfTrue="1" operator="greaterThan">
      <formula>"VlottendeActivaNmin1"</formula>
    </cfRule>
  </conditionalFormatting>
  <dataValidations count="4">
    <dataValidation type="list" allowBlank="1" showInputMessage="1" showErrorMessage="1" sqref="D15" xr:uid="{00000000-0002-0000-0100-000000000000}">
      <formula1>$N$4:$N$6</formula1>
    </dataValidation>
    <dataValidation type="list" allowBlank="1" showInputMessage="1" showErrorMessage="1" sqref="D65547 D131083 D196619 D262155 D327691 D393227 D458763 D524299 D589835 D655371 D720907 D786443 D851979 D917515 D983051" xr:uid="{00000000-0002-0000-0100-000001000000}">
      <formula1>$N$4:$N$5</formula1>
    </dataValidation>
    <dataValidation type="list" allowBlank="1" showInputMessage="1" showErrorMessage="1" sqref="D16 D65548 D131084 D196620 D262156 D327692 D393228 D458764 D524300 D589836 D655372 D720908 D786444 D851980 D917516 D983052" xr:uid="{00000000-0002-0000-0100-000002000000}">
      <formula1>$O$4:$O$7</formula1>
    </dataValidation>
    <dataValidation type="list" allowBlank="1" showInputMessage="1" showErrorMessage="1" sqref="D13 D65545 D131081 D196617 D262153 D327689 D393225 D458761 D524297 D589833 D655369 D720905 D786441 D851977 D917513 D983049" xr:uid="{00000000-0002-0000-0100-000003000000}">
      <formula1>$P$4:$P$6</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18" sqref="D18"/>
    </sheetView>
  </sheetViews>
  <sheetFormatPr defaultColWidth="9.140625" defaultRowHeight="11.25"/>
  <cols>
    <col min="1" max="1" width="2.85546875" style="1" customWidth="1"/>
    <col min="2" max="2" width="18.5703125" style="1" bestFit="1" customWidth="1"/>
    <col min="3" max="3" width="7" style="1" customWidth="1"/>
    <col min="4" max="8" width="10.28515625" style="1" customWidth="1"/>
    <col min="9" max="9" width="10" style="1" customWidth="1"/>
    <col min="10" max="16384" width="9.140625" style="1"/>
  </cols>
  <sheetData>
    <row r="1" spans="2:6">
      <c r="B1" s="1" t="s">
        <v>71</v>
      </c>
      <c r="C1" s="1" t="s">
        <v>82</v>
      </c>
    </row>
    <row r="3" spans="2:6">
      <c r="B3" s="1" t="s">
        <v>37</v>
      </c>
      <c r="C3" s="1" t="s">
        <v>37</v>
      </c>
    </row>
    <row r="5" spans="2:6">
      <c r="B5" s="1" t="s">
        <v>38</v>
      </c>
      <c r="C5" s="1">
        <v>4</v>
      </c>
    </row>
    <row r="6" spans="2:6">
      <c r="B6" s="1" t="s">
        <v>39</v>
      </c>
      <c r="C6" s="1">
        <v>2</v>
      </c>
    </row>
    <row r="7" spans="2:6">
      <c r="B7" s="1" t="s">
        <v>40</v>
      </c>
      <c r="C7" s="1">
        <v>1</v>
      </c>
    </row>
    <row r="8" spans="2:6">
      <c r="B8" s="1" t="s">
        <v>41</v>
      </c>
      <c r="C8" s="1">
        <f>SUM(C5:C7)</f>
        <v>7</v>
      </c>
    </row>
    <row r="10" spans="2:6">
      <c r="B10" s="1" t="s">
        <v>42</v>
      </c>
      <c r="C10" s="2">
        <v>1</v>
      </c>
    </row>
    <row r="12" spans="2:6">
      <c r="B12" s="3" t="s">
        <v>43</v>
      </c>
      <c r="C12" s="4"/>
      <c r="D12" s="5"/>
      <c r="E12" s="4"/>
      <c r="F12" s="4"/>
    </row>
    <row r="13" spans="2:6">
      <c r="B13" s="4"/>
      <c r="C13" s="4"/>
      <c r="D13" s="6"/>
      <c r="E13" s="6"/>
      <c r="F13" s="6"/>
    </row>
    <row r="14" spans="2:6">
      <c r="B14" s="6" t="s">
        <v>44</v>
      </c>
      <c r="C14" s="4" t="s">
        <v>0</v>
      </c>
      <c r="D14" s="6" t="s">
        <v>45</v>
      </c>
      <c r="E14" s="6" t="s">
        <v>46</v>
      </c>
      <c r="F14" s="6"/>
    </row>
    <row r="15" spans="2:6">
      <c r="B15" s="7">
        <v>1</v>
      </c>
      <c r="C15" s="8" t="s">
        <v>47</v>
      </c>
      <c r="D15" s="8">
        <v>0</v>
      </c>
      <c r="E15" s="8">
        <v>1</v>
      </c>
      <c r="F15" s="8">
        <f>IF(InschrijvenPerceel1=1,D15,0)</f>
        <v>0</v>
      </c>
    </row>
    <row r="16" spans="2:6">
      <c r="B16" s="7">
        <v>2</v>
      </c>
      <c r="C16" s="8" t="s">
        <v>48</v>
      </c>
      <c r="D16" s="8">
        <v>0</v>
      </c>
      <c r="E16" s="8">
        <v>1</v>
      </c>
      <c r="F16" s="8">
        <f>IF(InschrijvenPerceel2=1,D16,0)</f>
        <v>0</v>
      </c>
    </row>
    <row r="17" spans="2:7">
      <c r="B17" s="7">
        <v>3</v>
      </c>
      <c r="C17" s="8" t="s">
        <v>49</v>
      </c>
      <c r="D17" s="8">
        <v>0</v>
      </c>
      <c r="E17" s="8">
        <v>1</v>
      </c>
      <c r="F17" s="8">
        <f>IF(InschrijvenPerceel3=1,D17,0)</f>
        <v>0</v>
      </c>
    </row>
    <row r="18" spans="2:7">
      <c r="B18" s="7">
        <v>4</v>
      </c>
      <c r="C18" s="8" t="s">
        <v>50</v>
      </c>
      <c r="D18" s="8"/>
      <c r="E18" s="8">
        <v>0</v>
      </c>
      <c r="F18" s="8">
        <f>IF(InschrijvenPerceel4=1,D18,0)</f>
        <v>0</v>
      </c>
    </row>
    <row r="19" spans="2:7">
      <c r="B19" s="9"/>
      <c r="C19" s="10"/>
      <c r="D19" s="8">
        <v>0</v>
      </c>
      <c r="E19" s="8">
        <f>COUNTIF(E15:E18,1)</f>
        <v>3</v>
      </c>
      <c r="F19" s="12">
        <f>IF(AantalPercelenIngeschreven&gt;=2,SUM(Perceelsom)*Multiperceelfactor,SUM(Perceelsom))</f>
        <v>0</v>
      </c>
      <c r="G19" s="11" t="s">
        <v>51</v>
      </c>
    </row>
    <row r="20" spans="2:7">
      <c r="G20" s="1">
        <f>+Omzetwaarde</f>
        <v>0</v>
      </c>
    </row>
    <row r="21" spans="2:7">
      <c r="B21" s="1" t="s">
        <v>52</v>
      </c>
      <c r="C21" s="1" t="s">
        <v>53</v>
      </c>
    </row>
    <row r="22" spans="2:7">
      <c r="C22" s="1" t="s">
        <v>54</v>
      </c>
    </row>
  </sheetData>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Toelichting Kengetallen</vt:lpstr>
      <vt:lpstr>Kengetallen</vt:lpstr>
      <vt:lpstr>Parameters</vt:lpstr>
      <vt:lpstr>AantalPercelenIngeschreven</vt:lpstr>
      <vt:lpstr>'Toelichting Kengetallen'!Afdrukbereik</vt:lpstr>
      <vt:lpstr>'Toelichting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Kengetallen!WeegfactorNmin2</vt:lpstr>
      <vt:lpstr>'Toelichting 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Anne Matthijs A.M. van Marle</cp:lastModifiedBy>
  <cp:lastPrinted>2010-03-19T08:33:14Z</cp:lastPrinted>
  <dcterms:created xsi:type="dcterms:W3CDTF">2005-12-12T14:07:38Z</dcterms:created>
  <dcterms:modified xsi:type="dcterms:W3CDTF">2023-09-11T12:44:39Z</dcterms:modified>
</cp:coreProperties>
</file>