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autoCompressPictures="0"/>
  <mc:AlternateContent xmlns:mc="http://schemas.openxmlformats.org/markup-compatibility/2006">
    <mc:Choice Requires="x15">
      <x15ac:absPath xmlns:x15ac="http://schemas.microsoft.com/office/spreadsheetml/2010/11/ac" url="G:\INK\Inkoop Wijdemeren\Aanbestedingen 2023\aanbesteding openbare verlichting\0.3 nota van inlichtingen\correctie bijlagen\"/>
    </mc:Choice>
  </mc:AlternateContent>
  <xr:revisionPtr revIDLastSave="0" documentId="8_{C721F0E0-0552-499D-AD1A-CD8CEA5DB574}" xr6:coauthVersionLast="47" xr6:coauthVersionMax="47" xr10:uidLastSave="{00000000-0000-0000-0000-000000000000}"/>
  <workbookProtection workbookAlgorithmName="SHA-512" workbookHashValue="mBkecVHaGaSUJq6BnZLFlu7r0n+X5u/Ed6spt3opggiFEL3K3jvESrMnCkYcJdUhYf0AUn+S3HTDpBWawsMkBA==" workbookSaltValue="J/Zt80ay2uoWP6dF8p2Ogw==" workbookSpinCount="100000" lockStructure="1"/>
  <bookViews>
    <workbookView xWindow="6060" yWindow="1035" windowWidth="21600" windowHeight="11385" xr2:uid="{00000000-000D-0000-FFFF-FFFF00000000}"/>
  </bookViews>
  <sheets>
    <sheet name="kortingen" sheetId="2" r:id="rId1"/>
  </sheets>
  <definedNames>
    <definedName name="_xlnm.Print_Area" localSheetId="0">kortingen!$D$1:$Y$25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21" i="2" l="1"/>
  <c r="F22" i="2"/>
  <c r="I21" i="2"/>
  <c r="I44" i="2"/>
  <c r="P10" i="2"/>
  <c r="Q10" i="2" s="1"/>
  <c r="P11" i="2"/>
  <c r="Q11" i="2" s="1"/>
  <c r="P7" i="2"/>
  <c r="Q7" i="2" s="1"/>
  <c r="P8" i="2"/>
  <c r="Q8" i="2" s="1"/>
  <c r="R8" i="2" s="1"/>
  <c r="P9" i="2"/>
  <c r="Q9" i="2" s="1"/>
  <c r="P6" i="2"/>
  <c r="Q6" i="2" s="1"/>
  <c r="R6" i="2" s="1"/>
  <c r="R7" i="2" l="1"/>
  <c r="S7" i="2"/>
  <c r="T7" i="2" s="1"/>
  <c r="U7" i="2" s="1"/>
  <c r="I7" i="2" s="1"/>
  <c r="S11" i="2"/>
  <c r="R11" i="2"/>
  <c r="R10" i="2"/>
  <c r="S10" i="2"/>
  <c r="R9" i="2"/>
  <c r="S9" i="2"/>
  <c r="S8" i="2"/>
  <c r="T8" i="2" s="1"/>
  <c r="U8" i="2" s="1"/>
  <c r="I8" i="2" s="1"/>
  <c r="S6" i="2"/>
  <c r="T6" i="2" s="1"/>
  <c r="U6" i="2" s="1"/>
  <c r="I6" i="2" s="1"/>
  <c r="T11" i="2" l="1"/>
  <c r="T10" i="2"/>
  <c r="U10" i="2" s="1"/>
  <c r="T9" i="2"/>
  <c r="U9" i="2" s="1"/>
  <c r="I9" i="2" s="1"/>
  <c r="H18" i="2" s="1"/>
  <c r="I18" i="2" s="1"/>
  <c r="H16" i="2"/>
  <c r="I16" i="2" s="1"/>
  <c r="H17" i="2"/>
  <c r="I17" i="2" s="1"/>
  <c r="H15" i="2"/>
  <c r="I15" i="2" s="1"/>
  <c r="U11" i="2" l="1"/>
  <c r="I11" i="2" s="1"/>
  <c r="H20" i="2" s="1"/>
  <c r="I20" i="2" s="1"/>
  <c r="I10" i="2"/>
  <c r="H19" i="2" l="1"/>
  <c r="I19" i="2" s="1"/>
  <c r="F45" i="2"/>
  <c r="N10" i="2"/>
  <c r="N11" i="2" s="1"/>
  <c r="N13" i="2" s="1"/>
  <c r="N18" i="2"/>
  <c r="N14" i="2" l="1"/>
  <c r="N15" i="2" s="1"/>
  <c r="N19" i="2" s="1"/>
  <c r="N20" i="2" s="1"/>
</calcChain>
</file>

<file path=xl/sharedStrings.xml><?xml version="1.0" encoding="utf-8"?>
<sst xmlns="http://schemas.openxmlformats.org/spreadsheetml/2006/main" count="41" uniqueCount="33">
  <si>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</si>
  <si>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</si>
  <si>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</si>
  <si>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</si>
  <si>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</si>
  <si>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</si>
  <si>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</si>
  <si>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</si>
  <si>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</si>
  <si>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</si>
  <si>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</si>
  <si>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</si>
  <si>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</si>
  <si>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</si>
  <si>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</si>
  <si>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</si>
  <si>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</si>
  <si>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</si>
  <si>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</si>
  <si>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</si>
  <si>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TELEMANAGEMENT</t>
  </si>
  <si>
    <t>Luminext</t>
  </si>
  <si>
    <t>Remoticom</t>
  </si>
  <si>
    <t>Signify - Philips</t>
  </si>
  <si>
    <t>SUSTAINDER</t>
  </si>
  <si>
    <t>LUG - Maas en Hagoort</t>
  </si>
  <si>
    <t>Rekenvoorbeeld TELEMANAGEMENT</t>
  </si>
  <si>
    <t xml:space="preserve">Inschrijver dient in onderstaande tabel de kortingspercentages in te vullen die gedurende de contractperiode gehanteerd worden. Deze netto in te vullen bedragen dienen overeen te komen met de ingevulde bedragen uit post 40 60 10 uit de RAW-raamovereenkomst. Mocht dit niet met elkaar overeenkomen, kan opdrachtgever overgaan tot uitsluiting. </t>
  </si>
  <si>
    <t>In te vullen in post 40 60 10</t>
  </si>
  <si>
    <t xml:space="preserve">NB: de definitieve TM-systeem keuze wordt in de contractperiode vastgesteld. </t>
  </si>
  <si>
    <t>Schreder</t>
  </si>
  <si>
    <t>Kortingspercentage in kolom I 6-11</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</si>
  <si>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6 t/m 11 
De uitkomst in </t>
    </r>
    <r>
      <rPr>
        <b/>
        <sz val="11"/>
        <color theme="1"/>
        <rFont val="Calibri"/>
        <family val="2"/>
        <scheme val="minor"/>
      </rPr>
      <t xml:space="preserve">CEL H21 </t>
    </r>
    <r>
      <rPr>
        <sz val="11"/>
        <color theme="1"/>
        <rFont val="Calibri"/>
        <family val="2"/>
        <scheme val="minor"/>
      </rPr>
      <t xml:space="preserve">dient u in te vullen bij post 40 60 10 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</si>
</sst>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0.0%"/>
  </numFmts>
  <fonts count="37">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sz val="8"/>
      <name val="Calibri"/>
      <family val="2"/>
      <scheme val="minor"/>
    </font>
    <font>
      <b/>
      <i/>
      <sz val="11"/>
      <color theme="1"/>
      <name val="Calibri"/>
      <family val="2"/>
      <scheme val="minor"/>
    </font>
    <font>
      <b/>
      <i/>
      <sz val="11"/>
      <color rgb="FFFF0000"/>
      <name val="Calibri"/>
      <family val="2"/>
      <scheme val="minor"/>
    </font>
    <font>
      <b/>
      <sz val="11"/>
      <color rgb="FFFF0000"/>
      <name val="Calibri (Hoofdtekst)"/>
    </font>
    <font>
      <sz val="11"/>
      <color theme="1"/>
      <name val="Calibri (Hoofdtekst)"/>
    </font>
    <font>
      <b/>
      <sz val="10"/>
      <color theme="1"/>
      <name val="Calibri (Hoofdtekst)"/>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43"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cellStyleXfs>
  <cellXfs count="97">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16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0" fillId="37" borderId="11" xfId="0" applyFill="1" applyBorder="1" applyAlignment="1" applyProtection="1">
      <alignment vertical="center"/>
      <protection hidden="1"/>
    </xf>
    <xf numFmtId="0" fontId="0" fillId="37" borderId="11" xfId="0" applyFill="1" applyBorder="1" applyAlignment="1" applyProtection="1">
      <alignment horizontal="center" vertical="center"/>
      <protection hidden="1"/>
    </xf>
    <xf numFmtId="0" fontId="0" fillId="40" borderId="11" xfId="0" applyFill="1" applyBorder="1" applyAlignment="1" applyProtection="1">
      <alignment vertical="center"/>
      <protection hidden="1"/>
    </xf>
    <xf numFmtId="0" fontId="0" fillId="40" borderId="11" xfId="0" applyFill="1" applyBorder="1" applyAlignment="1" applyProtection="1">
      <alignment horizontal="center" vertical="center"/>
      <protection hidden="1"/>
    </xf>
    <xf numFmtId="0" fontId="25" fillId="34" borderId="19" xfId="0" applyFont="1" applyFill="1" applyBorder="1" applyProtection="1">
      <protection hidden="1"/>
    </xf>
    <xf numFmtId="0" fontId="26" fillId="34" borderId="0" xfId="0" applyFont="1" applyFill="1" applyAlignment="1" applyProtection="1">
      <alignment horizontal="center"/>
      <protection hidden="1"/>
    </xf>
    <xf numFmtId="164" fontId="26" fillId="34" borderId="0" xfId="43" applyFont="1" applyFill="1" applyBorder="1" applyProtection="1">
      <protection hidden="1"/>
    </xf>
    <xf numFmtId="0" fontId="26" fillId="34" borderId="20" xfId="0" applyFont="1" applyFill="1" applyBorder="1" applyProtection="1">
      <protection hidden="1"/>
    </xf>
    <xf numFmtId="0" fontId="0" fillId="38" borderId="11" xfId="0" applyFill="1" applyBorder="1" applyAlignment="1" applyProtection="1">
      <alignment vertical="center"/>
      <protection hidden="1"/>
    </xf>
    <xf numFmtId="0" fontId="0" fillId="38" borderId="11" xfId="0" applyFill="1" applyBorder="1" applyAlignment="1" applyProtection="1">
      <alignment horizontal="center" vertical="center"/>
      <protection hidden="1"/>
    </xf>
    <xf numFmtId="0" fontId="26" fillId="34" borderId="19" xfId="0" applyFont="1" applyFill="1" applyBorder="1" applyAlignment="1" applyProtection="1">
      <alignment horizontal="right"/>
      <protection hidden="1"/>
    </xf>
    <xf numFmtId="9" fontId="26" fillId="34" borderId="0" xfId="44" applyFont="1" applyFill="1" applyBorder="1" applyAlignment="1" applyProtection="1">
      <alignment horizontal="center"/>
      <protection hidden="1"/>
    </xf>
    <xf numFmtId="0" fontId="0" fillId="36" borderId="11" xfId="0" applyFill="1" applyBorder="1" applyAlignment="1" applyProtection="1">
      <alignment vertical="center"/>
      <protection hidden="1"/>
    </xf>
    <xf numFmtId="0" fontId="0" fillId="36" borderId="11" xfId="0" applyFill="1" applyBorder="1" applyAlignment="1" applyProtection="1">
      <alignment horizontal="center" vertical="center"/>
      <protection hidden="1"/>
    </xf>
    <xf numFmtId="0" fontId="26" fillId="34" borderId="19" xfId="0" applyFont="1" applyFill="1" applyBorder="1" applyAlignment="1" applyProtection="1">
      <alignment horizontal="left"/>
      <protection hidden="1"/>
    </xf>
    <xf numFmtId="0" fontId="27" fillId="34" borderId="19" xfId="0" applyFont="1" applyFill="1" applyBorder="1" applyAlignment="1" applyProtection="1">
      <alignment horizontal="left"/>
      <protection hidden="1"/>
    </xf>
    <xf numFmtId="9" fontId="5" fillId="34" borderId="0" xfId="44" applyFont="1" applyFill="1" applyBorder="1" applyAlignment="1" applyProtection="1">
      <alignment horizontal="center"/>
      <protection hidden="1"/>
    </xf>
    <xf numFmtId="164" fontId="5" fillId="34" borderId="0" xfId="43" applyFont="1" applyFill="1" applyBorder="1" applyProtection="1">
      <protection hidden="1"/>
    </xf>
    <xf numFmtId="0" fontId="5" fillId="34" borderId="20" xfId="0" applyFont="1" applyFill="1" applyBorder="1" applyProtection="1">
      <protection hidden="1"/>
    </xf>
    <xf numFmtId="0" fontId="0" fillId="0" borderId="10" xfId="0" applyBorder="1" applyAlignment="1" applyProtection="1">
      <alignment horizontal="center"/>
      <protection hidden="1"/>
    </xf>
    <xf numFmtId="0" fontId="18" fillId="34" borderId="19" xfId="0" applyFont="1" applyFill="1" applyBorder="1" applyAlignment="1" applyProtection="1">
      <alignment horizontal="right"/>
      <protection hidden="1"/>
    </xf>
    <xf numFmtId="165" fontId="18" fillId="34" borderId="0" xfId="44" applyNumberFormat="1" applyFont="1" applyFill="1" applyBorder="1" applyAlignment="1" applyProtection="1">
      <alignment horizontal="center"/>
      <protection hidden="1"/>
    </xf>
    <xf numFmtId="164" fontId="18" fillId="34" borderId="0" xfId="43" applyFont="1" applyFill="1" applyBorder="1" applyProtection="1">
      <protection hidden="1"/>
    </xf>
    <xf numFmtId="164" fontId="0" fillId="37" borderId="11" xfId="43" applyFont="1" applyFill="1" applyBorder="1" applyAlignment="1" applyProtection="1">
      <alignment horizontal="center" vertical="center"/>
      <protection hidden="1"/>
    </xf>
    <xf numFmtId="164" fontId="0" fillId="37" borderId="10" xfId="43" applyFont="1" applyFill="1" applyBorder="1" applyAlignment="1" applyProtection="1">
      <alignment horizontal="center" vertical="center"/>
      <protection hidden="1"/>
    </xf>
    <xf numFmtId="164" fontId="0" fillId="40" borderId="11" xfId="43" applyFont="1" applyFill="1" applyBorder="1" applyAlignment="1" applyProtection="1">
      <alignment horizontal="center" vertical="center"/>
      <protection hidden="1"/>
    </xf>
    <xf numFmtId="164" fontId="0" fillId="40" borderId="10" xfId="43" applyFont="1" applyFill="1" applyBorder="1" applyAlignment="1" applyProtection="1">
      <alignment horizontal="center" vertical="center"/>
      <protection hidden="1"/>
    </xf>
    <xf numFmtId="0" fontId="18" fillId="34" borderId="0" xfId="0" applyFont="1" applyFill="1" applyAlignment="1" applyProtection="1">
      <alignment horizontal="center"/>
      <protection hidden="1"/>
    </xf>
    <xf numFmtId="164" fontId="0" fillId="38" borderId="11" xfId="43" applyFont="1" applyFill="1" applyBorder="1" applyAlignment="1" applyProtection="1">
      <alignment horizontal="center" vertical="center"/>
      <protection hidden="1"/>
    </xf>
    <xf numFmtId="164" fontId="0" fillId="38" borderId="10" xfId="43" applyFont="1" applyFill="1" applyBorder="1" applyAlignment="1" applyProtection="1">
      <alignment horizontal="center" vertical="center"/>
      <protection hidden="1"/>
    </xf>
    <xf numFmtId="0" fontId="5" fillId="34" borderId="19" xfId="0" applyFont="1" applyFill="1" applyBorder="1" applyProtection="1">
      <protection hidden="1"/>
    </xf>
    <xf numFmtId="0" fontId="5" fillId="34" borderId="0" xfId="0" applyFont="1" applyFill="1" applyProtection="1">
      <protection hidden="1"/>
    </xf>
    <xf numFmtId="164" fontId="0" fillId="36" borderId="11" xfId="43" applyFont="1" applyFill="1" applyBorder="1" applyAlignment="1" applyProtection="1">
      <alignment horizontal="center" vertical="center"/>
      <protection hidden="1"/>
    </xf>
    <xf numFmtId="164" fontId="0" fillId="36" borderId="10" xfId="43" applyFont="1" applyFill="1" applyBorder="1" applyAlignment="1" applyProtection="1">
      <alignment horizontal="center" vertical="center"/>
      <protection hidden="1"/>
    </xf>
    <xf numFmtId="0" fontId="5" fillId="34" borderId="19" xfId="0" applyFont="1" applyFill="1" applyBorder="1" applyAlignment="1" applyProtection="1">
      <alignment horizontal="left"/>
      <protection hidden="1"/>
    </xf>
    <xf numFmtId="0" fontId="5" fillId="34" borderId="19" xfId="0" applyFont="1" applyFill="1" applyBorder="1" applyAlignment="1" applyProtection="1">
      <alignment horizontal="right"/>
      <protection hidden="1"/>
    </xf>
    <xf numFmtId="0" fontId="27" fillId="33" borderId="21" xfId="0" applyFont="1" applyFill="1" applyBorder="1" applyProtection="1">
      <protection hidden="1"/>
    </xf>
    <xf numFmtId="0" fontId="33" fillId="33" borderId="23" xfId="0" applyFont="1" applyFill="1" applyBorder="1" applyAlignment="1" applyProtection="1">
      <alignment horizontal="right"/>
      <protection hidden="1"/>
    </xf>
    <xf numFmtId="164" fontId="32" fillId="33" borderId="18" xfId="0" applyNumberFormat="1" applyFont="1" applyFill="1" applyBorder="1" applyProtection="1">
      <protection hidden="1"/>
    </xf>
    <xf numFmtId="0" fontId="28" fillId="0" borderId="0" xfId="0" applyFont="1" applyProtection="1">
      <protection hidden="1"/>
    </xf>
    <xf numFmtId="0" fontId="20" fillId="34" borderId="15" xfId="0" applyFont="1" applyFill="1" applyBorder="1" applyAlignment="1" applyProtection="1">
      <alignment horizontal="left"/>
      <protection hidden="1"/>
    </xf>
    <xf numFmtId="0" fontId="20" fillId="34" borderId="16" xfId="0" applyFont="1" applyFill="1" applyBorder="1" applyProtection="1">
      <protection hidden="1"/>
    </xf>
    <xf numFmtId="43" fontId="20" fillId="35" borderId="18" xfId="42" applyFont="1" applyFill="1" applyBorder="1" applyAlignment="1" applyProtection="1">
      <alignment horizontal="center" vertical="center"/>
      <protection hidden="1"/>
    </xf>
    <xf numFmtId="0" fontId="5" fillId="34" borderId="17" xfId="0" applyFont="1" applyFill="1" applyBorder="1" applyProtection="1">
      <protection hidden="1"/>
    </xf>
    <xf numFmtId="0" fontId="21" fillId="0" borderId="0" xfId="0" applyFont="1" applyProtection="1">
      <protection hidden="1"/>
    </xf>
    <xf numFmtId="164" fontId="21" fillId="0" borderId="0" xfId="0" applyNumberFormat="1" applyFont="1" applyProtection="1">
      <protection hidden="1"/>
    </xf>
    <xf numFmtId="0" fontId="0" fillId="41" borderId="11" xfId="0" applyFill="1" applyBorder="1" applyAlignment="1" applyProtection="1">
      <alignment vertical="center"/>
      <protection hidden="1"/>
    </xf>
    <xf numFmtId="0" fontId="0" fillId="41" borderId="11" xfId="0" applyFill="1" applyBorder="1" applyAlignment="1" applyProtection="1">
      <alignment horizontal="center" vertical="center"/>
      <protection hidden="1"/>
    </xf>
    <xf numFmtId="164" fontId="0" fillId="41" borderId="11" xfId="43" applyFont="1" applyFill="1" applyBorder="1" applyAlignment="1" applyProtection="1">
      <alignment horizontal="center" vertical="center"/>
      <protection hidden="1"/>
    </xf>
    <xf numFmtId="10" fontId="0" fillId="37" borderId="11" xfId="44" applyNumberFormat="1" applyFont="1" applyFill="1" applyBorder="1" applyAlignment="1" applyProtection="1">
      <alignment horizontal="center" vertical="center"/>
      <protection locked="0" hidden="1"/>
    </xf>
    <xf numFmtId="10" fontId="0" fillId="37" borderId="10" xfId="44" applyNumberFormat="1" applyFont="1" applyFill="1" applyBorder="1" applyAlignment="1" applyProtection="1">
      <alignment horizontal="center" vertical="center"/>
      <protection hidden="1"/>
    </xf>
    <xf numFmtId="10" fontId="0" fillId="40" borderId="11" xfId="44" applyNumberFormat="1" applyFont="1" applyFill="1" applyBorder="1" applyAlignment="1" applyProtection="1">
      <alignment horizontal="center" vertical="center"/>
      <protection locked="0" hidden="1"/>
    </xf>
    <xf numFmtId="10" fontId="0" fillId="40" borderId="10" xfId="44" applyNumberFormat="1" applyFont="1" applyFill="1" applyBorder="1" applyAlignment="1" applyProtection="1">
      <alignment horizontal="center" vertical="center"/>
      <protection hidden="1"/>
    </xf>
    <xf numFmtId="10" fontId="0" fillId="38" borderId="11" xfId="44" applyNumberFormat="1" applyFont="1" applyFill="1" applyBorder="1" applyAlignment="1" applyProtection="1">
      <alignment horizontal="center" vertical="center"/>
      <protection locked="0" hidden="1"/>
    </xf>
    <xf numFmtId="10" fontId="0" fillId="38" borderId="10" xfId="44" applyNumberFormat="1" applyFont="1" applyFill="1" applyBorder="1" applyAlignment="1" applyProtection="1">
      <alignment horizontal="center" vertical="center"/>
      <protection hidden="1"/>
    </xf>
    <xf numFmtId="10" fontId="0" fillId="36" borderId="11" xfId="44" applyNumberFormat="1" applyFont="1" applyFill="1" applyBorder="1" applyAlignment="1" applyProtection="1">
      <alignment horizontal="center" vertical="center"/>
      <protection locked="0" hidden="1"/>
    </xf>
    <xf numFmtId="10" fontId="0" fillId="36" borderId="10" xfId="44" applyNumberFormat="1" applyFont="1" applyFill="1" applyBorder="1" applyAlignment="1" applyProtection="1">
      <alignment horizontal="center" vertical="center"/>
      <protection hidden="1"/>
    </xf>
    <xf numFmtId="10" fontId="0" fillId="41" borderId="11" xfId="44" applyNumberFormat="1" applyFont="1" applyFill="1" applyBorder="1" applyAlignment="1" applyProtection="1">
      <alignment horizontal="center" vertical="center"/>
      <protection locked="0" hidden="1"/>
    </xf>
    <xf numFmtId="10" fontId="0" fillId="41" borderId="10" xfId="44" applyNumberFormat="1" applyFont="1" applyFill="1" applyBorder="1" applyAlignment="1" applyProtection="1">
      <alignment horizontal="center" vertical="center"/>
      <protection hidden="1"/>
    </xf>
    <xf numFmtId="0" fontId="35" fillId="0" borderId="0" xfId="0" applyFont="1" applyProtection="1">
      <protection hidden="1"/>
    </xf>
    <xf numFmtId="0" fontId="36" fillId="0" borderId="0" xfId="0" applyFont="1" applyAlignment="1" applyProtection="1">
      <alignment horizontal="left" vertical="top" wrapText="1"/>
      <protection hidden="1"/>
    </xf>
    <xf numFmtId="164" fontId="28" fillId="0" borderId="0" xfId="0" applyNumberFormat="1" applyFont="1" applyProtection="1">
      <protection hidden="1"/>
    </xf>
    <xf numFmtId="164" fontId="0" fillId="0" borderId="0" xfId="43" applyFont="1" applyProtection="1">
      <protection hidden="1"/>
    </xf>
    <xf numFmtId="164" fontId="0" fillId="41" borderId="10" xfId="43" applyFont="1" applyFill="1" applyBorder="1" applyAlignment="1" applyProtection="1">
      <alignment horizontal="center" vertical="center"/>
      <protection hidden="1"/>
    </xf>
    <xf numFmtId="0" fontId="17" fillId="39" borderId="12" xfId="0" applyFont="1" applyFill="1" applyBorder="1" applyAlignment="1" applyProtection="1">
      <alignment horizontal="center" vertical="center"/>
      <protection hidden="1"/>
    </xf>
    <xf numFmtId="0" fontId="17" fillId="39" borderId="13" xfId="0" applyFont="1" applyFill="1" applyBorder="1" applyAlignment="1" applyProtection="1">
      <alignment horizontal="center" vertical="center"/>
      <protection hidden="1"/>
    </xf>
    <xf numFmtId="0" fontId="17" fillId="39" borderId="14" xfId="0" applyFont="1" applyFill="1" applyBorder="1" applyAlignment="1" applyProtection="1">
      <alignment horizontal="center" vertical="center"/>
      <protection hidden="1"/>
    </xf>
    <xf numFmtId="0" fontId="17" fillId="39" borderId="15" xfId="0" applyFont="1" applyFill="1" applyBorder="1" applyAlignment="1" applyProtection="1">
      <alignment horizontal="center" vertical="center"/>
      <protection hidden="1"/>
    </xf>
    <xf numFmtId="0" fontId="17" fillId="39" borderId="16" xfId="0" applyFont="1" applyFill="1" applyBorder="1" applyAlignment="1" applyProtection="1">
      <alignment horizontal="center" vertical="center"/>
      <protection hidden="1"/>
    </xf>
    <xf numFmtId="0" fontId="17" fillId="39"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8"/>
  <sheetViews>
    <sheetView showGridLines="0" tabSelected="1" topLeftCell="A3" zoomScale="150" zoomScaleNormal="150" workbookViewId="0">
      <selection activeCell="J12" sqref="J12"/>
    </sheetView>
  </sheetViews>
  <sheetFormatPr defaultColWidth="0" defaultRowHeight="15" zeroHeight="1"/>
  <cols>
    <col min="1" max="1" width="8.85546875" style="3" customWidth="1"/>
    <col min="2" max="2" width="6.42578125" style="3" customWidth="1"/>
    <col min="3" max="3" width="1.7109375" style="3" customWidth="1"/>
    <col min="4" max="4" width="3.7109375" style="3" customWidth="1"/>
    <col min="5" max="5" width="38.140625" style="3" customWidth="1"/>
    <col min="6" max="6" width="22.7109375" style="3" customWidth="1"/>
    <col min="7" max="7" width="11" style="3" customWidth="1"/>
    <col min="8" max="11" width="12.7109375" style="3" customWidth="1"/>
    <col min="12" max="12" width="24.28515625" style="3" customWidth="1"/>
    <col min="13" max="13" width="10.7109375" style="3" customWidth="1"/>
    <col min="14" max="14" width="10.28515625" style="74" customWidth="1"/>
    <col min="15" max="15" width="18.42578125" style="3" customWidth="1"/>
    <col min="16" max="16" width="14.140625" style="71" customWidth="1"/>
    <col min="17" max="22" width="14.140625" style="71" hidden="1" customWidth="1"/>
    <col min="23" max="23" width="3.7109375" style="71" hidden="1" customWidth="1"/>
    <col min="24" max="24" width="5.85546875" style="71" hidden="1" customWidth="1"/>
    <col min="25" max="25" width="3" style="71" hidden="1" customWidth="1"/>
    <col min="26" max="26" width="8.85546875" style="71" hidden="1" customWidth="1"/>
    <col min="27" max="27" width="42.7109375" style="71" hidden="1" customWidth="1"/>
    <col min="28" max="16384" width="8.85546875" style="71" hidden="1"/>
  </cols>
  <sheetData>
    <row r="1" spans="1:27">
      <c r="A1" s="2"/>
      <c r="B1" s="2"/>
      <c r="C1" s="2"/>
      <c r="D1" s="2"/>
      <c r="E1" s="1"/>
      <c r="F1" s="2"/>
      <c r="G1" s="2"/>
      <c r="H1" s="2"/>
      <c r="I1" s="2"/>
      <c r="J1" s="2"/>
      <c r="K1" s="2"/>
      <c r="M1" s="2"/>
      <c r="N1" s="4"/>
      <c r="O1" s="2"/>
    </row>
    <row r="2" spans="1:27" ht="16.5" thickBot="1">
      <c r="A2" s="2"/>
      <c r="B2" s="2"/>
      <c r="C2" s="2"/>
      <c r="D2" s="2"/>
      <c r="E2" s="5"/>
      <c r="F2" s="2"/>
      <c r="G2" s="2"/>
      <c r="H2" s="2"/>
      <c r="I2" s="2"/>
      <c r="J2" s="2"/>
      <c r="K2" s="2"/>
      <c r="M2" s="2"/>
      <c r="N2" s="4"/>
      <c r="O2" s="2"/>
    </row>
    <row r="3" spans="1:27" ht="65.25" customHeight="1" thickBot="1">
      <c r="A3" s="2"/>
      <c r="B3" s="2"/>
      <c r="C3" s="2"/>
      <c r="D3" s="2"/>
      <c r="E3" s="82" t="s">
        <v>27</v>
      </c>
      <c r="F3" s="83"/>
      <c r="G3" s="83"/>
      <c r="H3" s="83"/>
      <c r="I3" s="83"/>
      <c r="J3" s="83"/>
      <c r="K3" s="83"/>
      <c r="L3" s="84"/>
      <c r="M3" s="2"/>
      <c r="N3" s="4"/>
      <c r="O3" s="2"/>
    </row>
    <row r="4" spans="1:27" ht="15" customHeight="1">
      <c r="A4" s="2"/>
      <c r="B4" s="2"/>
      <c r="C4" s="2"/>
      <c r="D4" s="2"/>
      <c r="E4" s="6"/>
      <c r="F4" s="7"/>
      <c r="G4" s="7"/>
      <c r="H4" s="7"/>
      <c r="I4" s="7"/>
      <c r="J4" s="7"/>
      <c r="K4" s="7"/>
      <c r="L4" s="7"/>
      <c r="M4" s="2"/>
      <c r="N4" s="4"/>
      <c r="O4" s="2"/>
    </row>
    <row r="5" spans="1:27" ht="65.25" customHeight="1" thickBot="1">
      <c r="A5" s="2"/>
      <c r="B5" s="2"/>
      <c r="C5" s="2"/>
      <c r="D5" s="2"/>
      <c r="E5" s="8" t="s">
        <v>20</v>
      </c>
      <c r="F5" s="9" t="s">
        <v>15</v>
      </c>
      <c r="G5" s="10" t="s">
        <v>12</v>
      </c>
      <c r="H5" s="10" t="s">
        <v>1</v>
      </c>
      <c r="I5" s="11" t="s">
        <v>13</v>
      </c>
      <c r="J5" s="2"/>
      <c r="K5" s="2"/>
      <c r="L5" s="2"/>
      <c r="M5" s="2"/>
      <c r="N5" s="2"/>
      <c r="O5" s="2"/>
      <c r="P5" s="56"/>
      <c r="Q5" s="56"/>
      <c r="R5" s="56"/>
      <c r="S5" s="56"/>
      <c r="T5" s="56"/>
      <c r="U5" s="56"/>
      <c r="V5" s="56"/>
    </row>
    <row r="6" spans="1:27" ht="15.75" thickBot="1">
      <c r="A6" s="2"/>
      <c r="B6" s="2"/>
      <c r="C6" s="2"/>
      <c r="D6" s="2"/>
      <c r="E6" s="12" t="s">
        <v>21</v>
      </c>
      <c r="F6" s="61"/>
      <c r="G6" s="61"/>
      <c r="H6" s="61"/>
      <c r="I6" s="62">
        <f>U6</f>
        <v>0</v>
      </c>
      <c r="J6" s="2"/>
      <c r="K6" s="2"/>
      <c r="L6" s="85" t="s">
        <v>26</v>
      </c>
      <c r="M6" s="86"/>
      <c r="N6" s="86"/>
      <c r="O6" s="87"/>
      <c r="P6" s="56">
        <f>$N$8*F6</f>
        <v>0</v>
      </c>
      <c r="Q6" s="56">
        <f>$N$8-P6</f>
        <v>250</v>
      </c>
      <c r="R6" s="56">
        <f>Q6*G6</f>
        <v>0</v>
      </c>
      <c r="S6" s="56">
        <f>Q6*H6</f>
        <v>0</v>
      </c>
      <c r="T6" s="56">
        <f>Q6+R6+S6</f>
        <v>250</v>
      </c>
      <c r="U6" s="56">
        <f>($N$8-T6)/$N$8</f>
        <v>0</v>
      </c>
      <c r="V6" s="56"/>
    </row>
    <row r="7" spans="1:27">
      <c r="A7" s="2"/>
      <c r="B7" s="2"/>
      <c r="C7" s="2"/>
      <c r="D7" s="2"/>
      <c r="E7" s="14" t="s">
        <v>22</v>
      </c>
      <c r="F7" s="63"/>
      <c r="G7" s="63"/>
      <c r="H7" s="63"/>
      <c r="I7" s="64">
        <f t="shared" ref="I7:I11" si="0">U7</f>
        <v>0</v>
      </c>
      <c r="J7" s="2"/>
      <c r="K7" s="2"/>
      <c r="L7" s="16" t="s">
        <v>6</v>
      </c>
      <c r="M7" s="17"/>
      <c r="N7" s="18"/>
      <c r="O7" s="19"/>
      <c r="P7" s="56">
        <f t="shared" ref="P7:P9" si="1">$N$8*F7</f>
        <v>0</v>
      </c>
      <c r="Q7" s="56">
        <f t="shared" ref="Q7:Q9" si="2">$N$8-P7</f>
        <v>250</v>
      </c>
      <c r="R7" s="56">
        <f t="shared" ref="R7:R9" si="3">Q7*G7</f>
        <v>0</v>
      </c>
      <c r="S7" s="56">
        <f t="shared" ref="S7:S9" si="4">Q7*H7</f>
        <v>0</v>
      </c>
      <c r="T7" s="56">
        <f t="shared" ref="T7:T9" si="5">Q7+R7+S7</f>
        <v>250</v>
      </c>
      <c r="U7" s="56">
        <f t="shared" ref="U7:U11" si="6">($N$8-T7)/$N$8</f>
        <v>0</v>
      </c>
      <c r="V7" s="56"/>
      <c r="AA7" s="72"/>
    </row>
    <row r="8" spans="1:27">
      <c r="A8" s="2"/>
      <c r="B8" s="2"/>
      <c r="C8" s="2"/>
      <c r="D8" s="2"/>
      <c r="E8" s="20" t="s">
        <v>23</v>
      </c>
      <c r="F8" s="65"/>
      <c r="G8" s="65"/>
      <c r="H8" s="65"/>
      <c r="I8" s="66">
        <f t="shared" si="0"/>
        <v>0</v>
      </c>
      <c r="J8" s="2"/>
      <c r="K8" s="2"/>
      <c r="L8" s="22" t="s">
        <v>7</v>
      </c>
      <c r="M8" s="23"/>
      <c r="N8" s="18">
        <v>250</v>
      </c>
      <c r="O8" s="19"/>
      <c r="P8" s="56">
        <f t="shared" si="1"/>
        <v>0</v>
      </c>
      <c r="Q8" s="56">
        <f t="shared" si="2"/>
        <v>250</v>
      </c>
      <c r="R8" s="56">
        <f t="shared" si="3"/>
        <v>0</v>
      </c>
      <c r="S8" s="56">
        <f t="shared" si="4"/>
        <v>0</v>
      </c>
      <c r="T8" s="56">
        <f t="shared" si="5"/>
        <v>250</v>
      </c>
      <c r="U8" s="56">
        <f t="shared" si="6"/>
        <v>0</v>
      </c>
      <c r="V8" s="56"/>
      <c r="AA8" s="72"/>
    </row>
    <row r="9" spans="1:27">
      <c r="A9" s="2"/>
      <c r="B9" s="2"/>
      <c r="C9" s="2"/>
      <c r="D9" s="2"/>
      <c r="E9" s="24" t="s">
        <v>24</v>
      </c>
      <c r="F9" s="67"/>
      <c r="G9" s="67"/>
      <c r="H9" s="67"/>
      <c r="I9" s="68">
        <f t="shared" si="0"/>
        <v>0</v>
      </c>
      <c r="J9" s="2"/>
      <c r="K9" s="2"/>
      <c r="L9" s="26"/>
      <c r="M9" s="23"/>
      <c r="N9" s="18"/>
      <c r="O9" s="19"/>
      <c r="P9" s="56">
        <f t="shared" si="1"/>
        <v>0</v>
      </c>
      <c r="Q9" s="56">
        <f t="shared" si="2"/>
        <v>250</v>
      </c>
      <c r="R9" s="56">
        <f t="shared" si="3"/>
        <v>0</v>
      </c>
      <c r="S9" s="56">
        <f t="shared" si="4"/>
        <v>0</v>
      </c>
      <c r="T9" s="56">
        <f t="shared" si="5"/>
        <v>250</v>
      </c>
      <c r="U9" s="56">
        <f t="shared" si="6"/>
        <v>0</v>
      </c>
      <c r="V9" s="56"/>
      <c r="AA9" s="72"/>
    </row>
    <row r="10" spans="1:27">
      <c r="A10" s="2"/>
      <c r="B10" s="2"/>
      <c r="C10" s="2"/>
      <c r="D10" s="2"/>
      <c r="E10" s="58" t="s">
        <v>30</v>
      </c>
      <c r="F10" s="69"/>
      <c r="G10" s="69"/>
      <c r="H10" s="69"/>
      <c r="I10" s="70">
        <f>U10</f>
        <v>0</v>
      </c>
      <c r="J10" s="2"/>
      <c r="K10" s="2"/>
      <c r="L10" s="26" t="s">
        <v>8</v>
      </c>
      <c r="M10" s="23">
        <v>0.4</v>
      </c>
      <c r="N10" s="18">
        <f>N8*M10</f>
        <v>100</v>
      </c>
      <c r="O10" s="19"/>
      <c r="P10" s="56">
        <f t="shared" ref="P10:P11" si="7">$N$8*F10</f>
        <v>0</v>
      </c>
      <c r="Q10" s="56">
        <f t="shared" ref="Q10:Q11" si="8">$N$8-P10</f>
        <v>250</v>
      </c>
      <c r="R10" s="56">
        <f t="shared" ref="R10:R11" si="9">Q10*G10</f>
        <v>0</v>
      </c>
      <c r="S10" s="56">
        <f t="shared" ref="S10:S11" si="10">Q10*H10</f>
        <v>0</v>
      </c>
      <c r="T10" s="56">
        <f t="shared" ref="T10:T11" si="11">Q10+R10+S10</f>
        <v>250</v>
      </c>
      <c r="U10" s="56">
        <f t="shared" si="6"/>
        <v>0</v>
      </c>
      <c r="V10" s="56"/>
      <c r="AA10" s="72"/>
    </row>
    <row r="11" spans="1:27">
      <c r="A11" s="2"/>
      <c r="B11" s="2"/>
      <c r="C11" s="2"/>
      <c r="D11" s="2"/>
      <c r="E11" s="14" t="s">
        <v>25</v>
      </c>
      <c r="F11" s="63"/>
      <c r="G11" s="63"/>
      <c r="H11" s="63"/>
      <c r="I11" s="68">
        <f t="shared" si="0"/>
        <v>0</v>
      </c>
      <c r="J11" s="2"/>
      <c r="K11" s="2"/>
      <c r="L11" s="22" t="s">
        <v>0</v>
      </c>
      <c r="M11" s="23"/>
      <c r="N11" s="18">
        <f>N8-N10</f>
        <v>150</v>
      </c>
      <c r="O11" s="19"/>
      <c r="P11" s="56">
        <f t="shared" si="7"/>
        <v>0</v>
      </c>
      <c r="Q11" s="56">
        <f t="shared" si="8"/>
        <v>250</v>
      </c>
      <c r="R11" s="56">
        <f t="shared" si="9"/>
        <v>0</v>
      </c>
      <c r="S11" s="56">
        <f t="shared" si="10"/>
        <v>0</v>
      </c>
      <c r="T11" s="56">
        <f t="shared" si="11"/>
        <v>250</v>
      </c>
      <c r="U11" s="56">
        <f t="shared" si="6"/>
        <v>0</v>
      </c>
      <c r="V11" s="56"/>
      <c r="AA11" s="72"/>
    </row>
    <row r="12" spans="1:27">
      <c r="A12" s="2"/>
      <c r="B12" s="2"/>
      <c r="C12" s="2"/>
      <c r="D12" s="2"/>
      <c r="E12" s="2"/>
      <c r="F12" s="2"/>
      <c r="G12" s="2"/>
      <c r="H12" s="2"/>
      <c r="I12" s="2"/>
      <c r="J12" s="2"/>
      <c r="K12" s="2"/>
      <c r="L12" s="27" t="s">
        <v>5</v>
      </c>
      <c r="M12" s="28"/>
      <c r="N12" s="29"/>
      <c r="O12" s="30"/>
      <c r="P12" s="56"/>
      <c r="Q12" s="56"/>
      <c r="R12" s="56"/>
      <c r="S12" s="56"/>
      <c r="T12" s="56"/>
      <c r="U12" s="56"/>
      <c r="V12" s="56"/>
      <c r="AA12" s="72"/>
    </row>
    <row r="13" spans="1:27">
      <c r="A13" s="2"/>
      <c r="B13" s="2"/>
      <c r="C13" s="2"/>
      <c r="D13" s="2"/>
      <c r="E13" s="2"/>
      <c r="F13" s="2"/>
      <c r="G13" s="2"/>
      <c r="H13" s="2"/>
      <c r="I13" s="2"/>
      <c r="J13" s="2"/>
      <c r="K13" s="2"/>
      <c r="L13" s="32" t="s">
        <v>2</v>
      </c>
      <c r="M13" s="33">
        <v>0.05</v>
      </c>
      <c r="N13" s="34">
        <f>N11*M13</f>
        <v>7.5</v>
      </c>
      <c r="O13" s="30"/>
      <c r="P13" s="56"/>
      <c r="Q13" s="56"/>
      <c r="R13" s="56"/>
      <c r="S13" s="56"/>
      <c r="T13" s="56"/>
      <c r="U13" s="56"/>
      <c r="V13" s="56"/>
      <c r="AA13" s="72"/>
    </row>
    <row r="14" spans="1:27">
      <c r="A14" s="2"/>
      <c r="B14" s="2"/>
      <c r="C14" s="2"/>
      <c r="D14" s="2"/>
      <c r="E14" s="2"/>
      <c r="F14" s="31" t="s">
        <v>16</v>
      </c>
      <c r="G14" s="31" t="s">
        <v>18</v>
      </c>
      <c r="H14" s="31" t="s">
        <v>17</v>
      </c>
      <c r="I14" s="31" t="s">
        <v>19</v>
      </c>
      <c r="J14" s="2"/>
      <c r="K14" s="2"/>
      <c r="L14" s="32" t="s">
        <v>1</v>
      </c>
      <c r="M14" s="33">
        <v>7.4999999999999997E-2</v>
      </c>
      <c r="N14" s="34">
        <f>N11*M14</f>
        <v>11.25</v>
      </c>
      <c r="O14" s="30"/>
      <c r="P14" s="56"/>
      <c r="Q14" s="56"/>
      <c r="R14" s="56"/>
      <c r="S14" s="56"/>
      <c r="T14" s="56"/>
      <c r="U14" s="56"/>
      <c r="V14" s="56"/>
      <c r="AA14" s="72"/>
    </row>
    <row r="15" spans="1:27">
      <c r="A15" s="2"/>
      <c r="B15" s="2"/>
      <c r="C15" s="2"/>
      <c r="D15" s="2"/>
      <c r="E15" s="12" t="s">
        <v>21</v>
      </c>
      <c r="F15" s="13">
        <v>75</v>
      </c>
      <c r="G15" s="35">
        <v>250</v>
      </c>
      <c r="H15" s="35">
        <f>G15-(G15*I6)</f>
        <v>250</v>
      </c>
      <c r="I15" s="36">
        <f>F15*H15</f>
        <v>18750</v>
      </c>
      <c r="J15" s="2"/>
      <c r="K15" s="2"/>
      <c r="L15" s="32" t="s">
        <v>3</v>
      </c>
      <c r="M15" s="39"/>
      <c r="N15" s="34">
        <f>SUM(N11:N14)</f>
        <v>168.75</v>
      </c>
      <c r="O15" s="30"/>
      <c r="P15" s="56"/>
      <c r="Q15" s="56"/>
      <c r="R15" s="56"/>
      <c r="S15" s="56"/>
      <c r="T15" s="56"/>
      <c r="U15" s="56"/>
      <c r="V15" s="56"/>
      <c r="AA15" s="72"/>
    </row>
    <row r="16" spans="1:27">
      <c r="A16" s="2"/>
      <c r="B16" s="2"/>
      <c r="C16" s="2"/>
      <c r="D16" s="2"/>
      <c r="E16" s="14" t="s">
        <v>22</v>
      </c>
      <c r="F16" s="15">
        <v>75</v>
      </c>
      <c r="G16" s="37">
        <v>250</v>
      </c>
      <c r="H16" s="37">
        <f>G16-(G16*I7)</f>
        <v>250</v>
      </c>
      <c r="I16" s="38">
        <f t="shared" ref="I16:I18" si="12">F16*H16</f>
        <v>18750</v>
      </c>
      <c r="J16" s="2"/>
      <c r="K16" s="2"/>
      <c r="L16" s="42"/>
      <c r="M16" s="43"/>
      <c r="N16" s="29"/>
      <c r="O16" s="30"/>
      <c r="AA16" s="72"/>
    </row>
    <row r="17" spans="1:27">
      <c r="A17" s="2"/>
      <c r="B17" s="2"/>
      <c r="C17" s="2"/>
      <c r="D17" s="2"/>
      <c r="E17" s="20" t="s">
        <v>23</v>
      </c>
      <c r="F17" s="21">
        <v>75</v>
      </c>
      <c r="G17" s="40">
        <v>250</v>
      </c>
      <c r="H17" s="40">
        <f>G17-(G17*I8)</f>
        <v>250</v>
      </c>
      <c r="I17" s="41">
        <f t="shared" si="12"/>
        <v>18750</v>
      </c>
      <c r="J17" s="2"/>
      <c r="K17" s="2"/>
      <c r="L17" s="46" t="s">
        <v>9</v>
      </c>
      <c r="M17" s="43"/>
      <c r="N17" s="29"/>
      <c r="O17" s="30"/>
      <c r="AA17" s="72"/>
    </row>
    <row r="18" spans="1:27">
      <c r="A18" s="2"/>
      <c r="B18" s="2"/>
      <c r="C18" s="2"/>
      <c r="D18" s="2"/>
      <c r="E18" s="24" t="s">
        <v>24</v>
      </c>
      <c r="F18" s="25">
        <v>75</v>
      </c>
      <c r="G18" s="44">
        <v>250</v>
      </c>
      <c r="H18" s="44">
        <f>G18-(G18*I9)</f>
        <v>250</v>
      </c>
      <c r="I18" s="45">
        <f t="shared" si="12"/>
        <v>18750</v>
      </c>
      <c r="J18" s="2"/>
      <c r="K18" s="2"/>
      <c r="L18" s="47" t="s">
        <v>7</v>
      </c>
      <c r="M18" s="43"/>
      <c r="N18" s="29">
        <f>N8</f>
        <v>250</v>
      </c>
      <c r="O18" s="30"/>
      <c r="AA18" s="72"/>
    </row>
    <row r="19" spans="1:27" ht="15.75" thickBot="1">
      <c r="A19" s="2"/>
      <c r="B19" s="2"/>
      <c r="C19" s="2"/>
      <c r="D19" s="2"/>
      <c r="E19" s="58" t="s">
        <v>30</v>
      </c>
      <c r="F19" s="59">
        <v>75</v>
      </c>
      <c r="G19" s="60">
        <v>250</v>
      </c>
      <c r="H19" s="60">
        <f t="shared" ref="H19:H20" si="13">G19-(G19*I10)</f>
        <v>250</v>
      </c>
      <c r="I19" s="75">
        <f t="shared" ref="I19:I20" si="14">F19*H19</f>
        <v>18750</v>
      </c>
      <c r="J19" s="2"/>
      <c r="K19" s="2"/>
      <c r="L19" s="47" t="s">
        <v>14</v>
      </c>
      <c r="M19" s="43"/>
      <c r="N19" s="29">
        <f>N15</f>
        <v>168.75</v>
      </c>
      <c r="O19" s="30"/>
      <c r="AA19" s="72"/>
    </row>
    <row r="20" spans="1:27" ht="15.75" thickBot="1">
      <c r="A20" s="2"/>
      <c r="B20" s="2"/>
      <c r="C20" s="2"/>
      <c r="D20" s="2"/>
      <c r="E20" s="14" t="s">
        <v>25</v>
      </c>
      <c r="F20" s="15">
        <v>75</v>
      </c>
      <c r="G20" s="37">
        <v>250</v>
      </c>
      <c r="H20" s="37">
        <f t="shared" si="13"/>
        <v>250</v>
      </c>
      <c r="I20" s="38">
        <f t="shared" si="14"/>
        <v>18750</v>
      </c>
      <c r="J20" s="2"/>
      <c r="K20" s="51"/>
      <c r="L20" s="52" t="s">
        <v>31</v>
      </c>
      <c r="M20" s="53"/>
      <c r="N20" s="54">
        <f>(N8-N19)/N8*100</f>
        <v>32.5</v>
      </c>
      <c r="O20" s="55" t="s">
        <v>4</v>
      </c>
      <c r="AA20" s="72"/>
    </row>
    <row r="21" spans="1:27" ht="15.75" thickBot="1">
      <c r="A21" s="2"/>
      <c r="B21" s="2"/>
      <c r="C21" s="2"/>
      <c r="D21" s="2"/>
      <c r="E21" s="2"/>
      <c r="F21" s="48"/>
      <c r="G21" s="49" t="s">
        <v>28</v>
      </c>
      <c r="H21" s="50">
        <f>I21/F22</f>
        <v>250</v>
      </c>
      <c r="I21" s="57">
        <f>SUM(I15:I20)</f>
        <v>112500</v>
      </c>
      <c r="J21" s="2"/>
      <c r="K21" s="51"/>
      <c r="M21" s="2"/>
      <c r="N21" s="4"/>
      <c r="O21" s="2"/>
      <c r="AA21" s="72"/>
    </row>
    <row r="22" spans="1:27" ht="15.75" thickBot="1">
      <c r="A22" s="2"/>
      <c r="B22" s="2"/>
      <c r="C22" s="2"/>
      <c r="D22" s="2"/>
      <c r="E22" s="2"/>
      <c r="F22" s="56">
        <f>SUM(F15:F20)</f>
        <v>450</v>
      </c>
      <c r="G22" s="2"/>
      <c r="H22" s="2"/>
      <c r="I22" s="2"/>
      <c r="J22" s="2"/>
      <c r="K22" s="2"/>
      <c r="M22" s="2"/>
      <c r="N22" s="4"/>
      <c r="O22" s="2"/>
      <c r="AA22" s="72"/>
    </row>
    <row r="23" spans="1:27" ht="15" customHeight="1">
      <c r="A23" s="2"/>
      <c r="B23" s="2"/>
      <c r="C23" s="2"/>
      <c r="D23" s="2"/>
      <c r="E23" s="51" t="s">
        <v>10</v>
      </c>
      <c r="F23" s="51"/>
      <c r="G23" s="51"/>
      <c r="H23" s="51"/>
      <c r="I23" s="73"/>
      <c r="J23" s="51"/>
      <c r="K23" s="2"/>
      <c r="L23" s="88" t="s">
        <v>32</v>
      </c>
      <c r="M23" s="89"/>
      <c r="N23" s="89"/>
      <c r="O23" s="90"/>
    </row>
    <row r="24" spans="1:27" ht="15.75" thickBot="1">
      <c r="A24" s="2"/>
      <c r="B24" s="2"/>
      <c r="C24" s="2"/>
      <c r="D24" s="2"/>
      <c r="E24" s="51" t="s">
        <v>11</v>
      </c>
      <c r="F24" s="2"/>
      <c r="G24" s="2"/>
      <c r="H24" s="2"/>
      <c r="I24" s="2"/>
      <c r="J24" s="2"/>
      <c r="K24" s="2"/>
      <c r="L24" s="91"/>
      <c r="M24" s="92"/>
      <c r="N24" s="92"/>
      <c r="O24" s="93"/>
    </row>
    <row r="25" spans="1:27">
      <c r="A25" s="2"/>
      <c r="B25" s="2"/>
      <c r="C25" s="2"/>
      <c r="D25" s="2"/>
      <c r="E25" s="76" t="s">
        <v>29</v>
      </c>
      <c r="F25" s="77"/>
      <c r="G25" s="77"/>
      <c r="H25" s="77"/>
      <c r="I25" s="77"/>
      <c r="J25" s="78"/>
      <c r="K25" s="51"/>
      <c r="L25" s="91"/>
      <c r="M25" s="92"/>
      <c r="N25" s="92"/>
      <c r="O25" s="93"/>
    </row>
    <row r="26" spans="1:27" ht="15.75" thickBot="1">
      <c r="A26" s="2"/>
      <c r="B26" s="2"/>
      <c r="C26" s="2"/>
      <c r="D26" s="2"/>
      <c r="E26" s="79"/>
      <c r="F26" s="80"/>
      <c r="G26" s="80"/>
      <c r="H26" s="80"/>
      <c r="I26" s="80"/>
      <c r="J26" s="81"/>
      <c r="K26" s="2"/>
      <c r="L26" s="91"/>
      <c r="M26" s="92"/>
      <c r="N26" s="92"/>
      <c r="O26" s="93"/>
    </row>
    <row r="27" spans="1:27" ht="15.75" thickBot="1">
      <c r="A27" s="2"/>
      <c r="B27" s="2"/>
      <c r="C27" s="2"/>
      <c r="D27" s="2"/>
      <c r="E27" s="2"/>
      <c r="F27" s="2"/>
      <c r="G27" s="2"/>
      <c r="H27" s="2"/>
      <c r="I27" s="2"/>
      <c r="J27" s="2"/>
      <c r="K27" s="2"/>
      <c r="L27" s="94"/>
      <c r="M27" s="95"/>
      <c r="N27" s="95"/>
      <c r="O27" s="96"/>
    </row>
    <row r="28" spans="1:27" ht="17.100000000000001" hidden="1" customHeight="1">
      <c r="N28" s="3"/>
    </row>
    <row r="29" spans="1:27" hidden="1">
      <c r="J29" s="51"/>
      <c r="N29" s="3"/>
    </row>
    <row r="30" spans="1:27" hidden="1">
      <c r="J30" s="51"/>
      <c r="N30" s="3"/>
    </row>
    <row r="31" spans="1:27" ht="18" hidden="1" customHeight="1">
      <c r="N31" s="3"/>
    </row>
    <row r="32" spans="1:27" ht="15" hidden="1" customHeight="1">
      <c r="N32" s="3"/>
    </row>
    <row r="33" spans="6:14" ht="17.100000000000001" hidden="1" customHeight="1">
      <c r="N33" s="3"/>
    </row>
    <row r="34" spans="6:14" hidden="1">
      <c r="N34" s="3"/>
    </row>
    <row r="35" spans="6:14" ht="17.100000000000001" hidden="1" customHeight="1">
      <c r="N35" s="3"/>
    </row>
    <row r="36" spans="6:14" ht="15.95" hidden="1" customHeight="1">
      <c r="J36" s="51"/>
      <c r="N36" s="3"/>
    </row>
    <row r="37" spans="6:14" hidden="1">
      <c r="N37" s="3"/>
    </row>
    <row r="38" spans="6:14" hidden="1">
      <c r="N38" s="3"/>
    </row>
    <row r="39" spans="6:14" hidden="1">
      <c r="N39" s="3"/>
    </row>
    <row r="40" spans="6:14" ht="17.100000000000001" hidden="1" customHeight="1">
      <c r="N40" s="3"/>
    </row>
    <row r="41" spans="6:14" hidden="1">
      <c r="N41" s="3"/>
    </row>
    <row r="42" spans="6:14" hidden="1">
      <c r="N42" s="3"/>
    </row>
    <row r="43" spans="6:14" hidden="1">
      <c r="N43" s="3"/>
    </row>
    <row r="44" spans="6:14" hidden="1">
      <c r="I44" s="73">
        <f>SUM(I15:I20)</f>
        <v>112500</v>
      </c>
      <c r="J44" s="51"/>
      <c r="N44" s="3"/>
    </row>
    <row r="45" spans="6:14" ht="17.100000000000001" hidden="1" customHeight="1">
      <c r="F45" s="51">
        <f>SUM(F15:F43)</f>
        <v>900</v>
      </c>
      <c r="G45" s="51"/>
      <c r="H45" s="51"/>
      <c r="I45" s="51"/>
      <c r="J45" s="51"/>
      <c r="N45" s="3"/>
    </row>
    <row r="46" spans="6:14" hidden="1">
      <c r="N46" s="3"/>
    </row>
    <row r="47" spans="6:14" hidden="1">
      <c r="N47" s="3"/>
    </row>
    <row r="48" spans="6:14" hidden="1">
      <c r="N48" s="3"/>
    </row>
  </sheetData>
  <sheetProtection algorithmName="SHA-512" hashValue="GBGUuMstOKBQ2gEbn5oVWU/MHzAt1uvWamWLy0uBlqVlBX2i6dnH+GYmmFhoUzOTBFCPPocPqPp+unPAzbhI0Q==" saltValue="z77Gq/9uru5tV6x9PTzvRw==" spinCount="100000" sheet="1" objects="1" scenarios="1"/>
  <mergeCells count="4">
    <mergeCell ref="E25:J26"/>
    <mergeCell ref="E3:L3"/>
    <mergeCell ref="L6:O6"/>
    <mergeCell ref="L23:O27"/>
  </mergeCells>
  <phoneticPr fontId="31" type="noConversion"/>
  <pageMargins left="0.70866141732283472" right="0.70866141732283472" top="0.55118110236220474" bottom="0.55118110236220474" header="0.31496062992125984" footer="0.31496062992125984"/>
  <pageSetup paperSize="9" scale="78" orientation="landscape"/>
  <ignoredErrors>
    <ignoredError sqref="I6 I7:I9"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Dirk Klokke</cp:lastModifiedBy>
  <cp:lastPrinted>2014-08-21T09:07:53Z</cp:lastPrinted>
  <dcterms:created xsi:type="dcterms:W3CDTF">2011-07-22T11:26:59Z</dcterms:created>
  <dcterms:modified xsi:type="dcterms:W3CDTF">2024-01-10T13:17:43Z</dcterms:modified>
  <cp:category/>
</cp:coreProperties>
</file>