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kerkhoff/Library/CloudStorage/Dropbox-BiCbv/BiC Leeuwarden/BiC Leeuwarden/BiC_Consultancy/Fierder Onderwijs/EA Roosterpakket 2023/aanbestedingsdocumenten en bijlagen/definitief/"/>
    </mc:Choice>
  </mc:AlternateContent>
  <xr:revisionPtr revIDLastSave="0" documentId="8_{BCF45D50-45E2-2D47-BEDA-987896068AE7}" xr6:coauthVersionLast="47" xr6:coauthVersionMax="47" xr10:uidLastSave="{00000000-0000-0000-0000-000000000000}"/>
  <bookViews>
    <workbookView xWindow="30340" yWindow="500" windowWidth="44320" windowHeight="19200" xr2:uid="{00000000-000D-0000-FFFF-FFFF00000000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3" i="2" l="1"/>
  <c r="Q4" i="2"/>
  <c r="Q5" i="2"/>
  <c r="L3" i="2"/>
  <c r="B19" i="2" l="1"/>
  <c r="N3" i="2"/>
  <c r="J3" i="2"/>
  <c r="P3" i="2"/>
  <c r="M15" i="2"/>
  <c r="J12" i="2"/>
  <c r="L12" i="2" l="1"/>
  <c r="K12" i="2"/>
  <c r="H3" i="2"/>
  <c r="H7" i="2"/>
  <c r="G7" i="2"/>
  <c r="F7" i="2"/>
  <c r="D3" i="2" l="1"/>
  <c r="C3" i="2"/>
  <c r="E3" i="2"/>
  <c r="B3" i="2"/>
  <c r="G3" i="2"/>
  <c r="F3" i="2"/>
  <c r="Q3" i="2" l="1"/>
  <c r="F16" i="2"/>
  <c r="H16" i="2" l="1"/>
  <c r="G16" i="2"/>
  <c r="F17" i="2"/>
  <c r="B16" i="2"/>
  <c r="C16" i="2"/>
  <c r="D16" i="2"/>
  <c r="E16" i="2"/>
  <c r="I12" i="2"/>
  <c r="G12" i="2"/>
  <c r="F12" i="2"/>
  <c r="E12" i="2"/>
  <c r="D12" i="2"/>
  <c r="C12" i="2"/>
  <c r="B12" i="2"/>
  <c r="H12" i="2"/>
  <c r="B14" i="2"/>
  <c r="M14" i="2" s="1"/>
  <c r="C14" i="2"/>
  <c r="D14" i="2"/>
  <c r="E14" i="2"/>
  <c r="F14" i="2"/>
  <c r="G14" i="2"/>
  <c r="H14" i="2"/>
  <c r="E7" i="2"/>
  <c r="D7" i="2"/>
  <c r="C7" i="2"/>
  <c r="B7" i="2"/>
  <c r="B5" i="2"/>
  <c r="M12" i="2" l="1"/>
</calcChain>
</file>

<file path=xl/sharedStrings.xml><?xml version="1.0" encoding="utf-8"?>
<sst xmlns="http://schemas.openxmlformats.org/spreadsheetml/2006/main" count="87" uniqueCount="49">
  <si>
    <t>4 goed</t>
  </si>
  <si>
    <t>3 voldoende</t>
  </si>
  <si>
    <t>2 matig</t>
  </si>
  <si>
    <t>1 onvoldoende</t>
  </si>
  <si>
    <t>5 uitmuntend</t>
  </si>
  <si>
    <t>KO</t>
  </si>
  <si>
    <t>Totaal:</t>
  </si>
  <si>
    <t>Percentage</t>
  </si>
  <si>
    <t xml:space="preserve"> </t>
  </si>
  <si>
    <t>1. OPEN VRAGEN</t>
  </si>
  <si>
    <t>KO= knock-out en zal leiden tot een uitgebreid gemotiveerde uitsluiting.</t>
  </si>
  <si>
    <t>NB (open vragen):</t>
  </si>
  <si>
    <t>2. DEMONSTRATIE  AANGEBODEN ROOSTERPAKKET</t>
  </si>
  <si>
    <t>Casus 1. Basisrooster</t>
  </si>
  <si>
    <t>Casus 2. Keuzewerktijd uren</t>
  </si>
  <si>
    <t>1. plan van aanpak</t>
  </si>
  <si>
    <t>2. gebruikerservaringen trainingen en flexibiliteit</t>
  </si>
  <si>
    <t>3. aanvragen helpdesk</t>
  </si>
  <si>
    <t>Casus 3. Toetsrooster</t>
  </si>
  <si>
    <t>Casus 4. Maatwerktraject</t>
  </si>
  <si>
    <t>Casus 5. Ouderspreekuur</t>
  </si>
  <si>
    <t>Casus 6. Decanen</t>
  </si>
  <si>
    <t>Casus 7.  Leidinggevenden</t>
  </si>
  <si>
    <t>Casus 8. Functioneel beheer</t>
  </si>
  <si>
    <t>indien er door een inschrijver driemaal of vaker een negatieve waarde gescoord wordt zal dit leiden tot een uitgebreid gemotiveerde uitsluiting.</t>
  </si>
  <si>
    <t>DEMO:</t>
  </si>
  <si>
    <r>
      <t xml:space="preserve">indien er door een inschrijver </t>
    </r>
    <r>
      <rPr>
        <b/>
        <sz val="10"/>
        <color rgb="FFFF0000"/>
        <rFont val="Raleway"/>
      </rPr>
      <t>driemaal of vaker</t>
    </r>
    <r>
      <rPr>
        <sz val="10"/>
        <color rgb="FFFF0000"/>
        <rFont val="Raleway"/>
      </rPr>
      <t xml:space="preserve"> </t>
    </r>
    <r>
      <rPr>
        <b/>
        <sz val="10"/>
        <color rgb="FFFF0000"/>
        <rFont val="Raleway"/>
      </rPr>
      <t>een negatieve waarde</t>
    </r>
    <r>
      <rPr>
        <sz val="10"/>
        <color rgb="FFFF0000"/>
        <rFont val="Raleway"/>
      </rPr>
      <t xml:space="preserve"> (ongeacht waar) gescoord wordt zal dit leiden tot een uitgebreid gemotiveerde uitsluiting.</t>
    </r>
  </si>
  <si>
    <t>Totaal maximaal te behalen  kwaliteit (positieve waarde)</t>
  </si>
  <si>
    <t>4.  SLA
Zware incidenten</t>
  </si>
  <si>
    <t>4.  SLA
Minder zware incidenten</t>
  </si>
  <si>
    <t>4.  SLA
Kleine problemen</t>
  </si>
  <si>
    <t>4.  SLA
Standaard wijzigingen</t>
  </si>
  <si>
    <t xml:space="preserve">Formulier D - Invulformulier open vraag 7.1.4 </t>
  </si>
  <si>
    <t>Zware incidenten</t>
  </si>
  <si>
    <t>Minder zware incidenten</t>
  </si>
  <si>
    <t>Kleine problemen</t>
  </si>
  <si>
    <t>4 uren</t>
  </si>
  <si>
    <t>3 uren</t>
  </si>
  <si>
    <t>2 uren</t>
  </si>
  <si>
    <t>1 uur</t>
  </si>
  <si>
    <t>Maximale hersteltijd kantoortijden</t>
  </si>
  <si>
    <t>8 uren</t>
  </si>
  <si>
    <t>6 uren</t>
  </si>
  <si>
    <t>24 uren</t>
  </si>
  <si>
    <t>12 uren</t>
  </si>
  <si>
    <t>Standaard wijzigingen</t>
  </si>
  <si>
    <t>Casus 8
Beantwoording A</t>
  </si>
  <si>
    <t>Casus 8
Beantwoording B</t>
  </si>
  <si>
    <t>Casus 8
Beantwoording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</si>
</sst>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0.0%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Raleway"/>
    </font>
    <font>
      <b/>
      <sz val="10"/>
      <color rgb="FF000000"/>
      <name val="Raleway"/>
    </font>
    <font>
      <sz val="10"/>
      <color rgb="FF000000"/>
      <name val="Raleway"/>
    </font>
    <font>
      <sz val="10"/>
      <color theme="1"/>
      <name val="Raleway"/>
    </font>
    <font>
      <b/>
      <sz val="10"/>
      <color rgb="FFFF0000"/>
      <name val="Raleway"/>
    </font>
    <font>
      <sz val="10"/>
      <color rgb="FFFF0000"/>
      <name val="Raleway"/>
    </font>
    <font>
      <b/>
      <sz val="8"/>
      <color rgb="FF000000"/>
      <name val="Raleway"/>
    </font>
    <font>
      <b/>
      <sz val="12"/>
      <color theme="1"/>
      <name val="Raleway"/>
    </font>
    <font>
      <b/>
      <sz val="15"/>
      <color theme="0"/>
      <name val="Raleway"/>
    </font>
  </fonts>
  <fills count="11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9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3" fillId="5" borderId="1" xfId="0" applyFont="1" applyFill="1" applyBorder="1" applyAlignment="1">
      <alignment horizontal="justify" vertical="center" wrapText="1"/>
    </xf>
    <xf numFmtId="9" fontId="3" fillId="5" borderId="1" xfId="1" applyFont="1" applyFill="1" applyBorder="1" applyAlignment="1">
      <alignment horizontal="center" vertical="center" wrapText="1"/>
    </xf>
    <xf numFmtId="9" fontId="5" fillId="0" borderId="1" xfId="1" applyFont="1" applyBorder="1"/>
    <xf numFmtId="0" fontId="3" fillId="3" borderId="2" xfId="0" applyFont="1" applyFill="1" applyBorder="1" applyAlignment="1">
      <alignment horizontal="justify" vertical="center" wrapText="1"/>
    </xf>
    <xf numFmtId="164" fontId="4" fillId="2" borderId="4" xfId="0" applyNumberFormat="1" applyFont="1" applyFill="1" applyBorder="1" applyAlignment="1">
      <alignment horizontal="justify" vertical="center" wrapText="1"/>
    </xf>
    <xf numFmtId="164" fontId="5" fillId="8" borderId="1" xfId="0" applyNumberFormat="1" applyFont="1" applyFill="1" applyBorder="1"/>
    <xf numFmtId="164" fontId="7" fillId="2" borderId="4" xfId="0" applyNumberFormat="1" applyFont="1" applyFill="1" applyBorder="1" applyAlignment="1">
      <alignment horizontal="justify" vertical="center" wrapText="1"/>
    </xf>
    <xf numFmtId="164" fontId="7" fillId="8" borderId="1" xfId="0" applyNumberFormat="1" applyFont="1" applyFill="1" applyBorder="1"/>
    <xf numFmtId="0" fontId="6" fillId="2" borderId="4" xfId="0" applyFont="1" applyFill="1" applyBorder="1" applyAlignment="1">
      <alignment horizontal="justify" vertical="center" wrapText="1"/>
    </xf>
    <xf numFmtId="0" fontId="5" fillId="0" borderId="0" xfId="0" applyFont="1"/>
    <xf numFmtId="0" fontId="8" fillId="3" borderId="1" xfId="0" applyFont="1" applyFill="1" applyBorder="1" applyAlignment="1">
      <alignment horizontal="justify" vertical="center" wrapText="1"/>
    </xf>
    <xf numFmtId="0" fontId="8" fillId="5" borderId="1" xfId="0" applyFont="1" applyFill="1" applyBorder="1" applyAlignment="1">
      <alignment horizontal="justify" vertical="center" wrapText="1"/>
    </xf>
    <xf numFmtId="165" fontId="3" fillId="5" borderId="1" xfId="1" applyNumberFormat="1" applyFont="1" applyFill="1" applyBorder="1" applyAlignment="1">
      <alignment horizontal="center" vertical="center" wrapText="1"/>
    </xf>
    <xf numFmtId="44" fontId="7" fillId="7" borderId="0" xfId="2" applyFont="1" applyFill="1"/>
    <xf numFmtId="0" fontId="5" fillId="7" borderId="0" xfId="0" applyFont="1" applyFill="1"/>
    <xf numFmtId="0" fontId="2" fillId="7" borderId="0" xfId="0" applyFont="1" applyFill="1"/>
    <xf numFmtId="164" fontId="9" fillId="8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/>
    <xf numFmtId="44" fontId="7" fillId="0" borderId="0" xfId="2" applyFont="1" applyFill="1" applyBorder="1"/>
    <xf numFmtId="0" fontId="7" fillId="0" borderId="0" xfId="0" applyFont="1"/>
    <xf numFmtId="0" fontId="3" fillId="3" borderId="1" xfId="0" applyFont="1" applyFill="1" applyBorder="1" applyAlignment="1">
      <alignment horizontal="justify" vertical="center" wrapText="1"/>
    </xf>
    <xf numFmtId="164" fontId="2" fillId="0" borderId="0" xfId="0" applyNumberFormat="1" applyFont="1"/>
    <xf numFmtId="0" fontId="10" fillId="6" borderId="0" xfId="0" applyFont="1" applyFill="1" applyAlignment="1">
      <alignment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left"/>
    </xf>
    <xf numFmtId="0" fontId="7" fillId="10" borderId="9" xfId="0" applyFont="1" applyFill="1" applyBorder="1" applyAlignment="1">
      <alignment horizontal="left"/>
    </xf>
    <xf numFmtId="0" fontId="7" fillId="10" borderId="10" xfId="0" applyFont="1" applyFill="1" applyBorder="1" applyAlignment="1">
      <alignment horizontal="left"/>
    </xf>
    <xf numFmtId="0" fontId="6" fillId="10" borderId="8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10" borderId="10" xfId="0" applyFont="1" applyFill="1" applyBorder="1" applyAlignment="1">
      <alignment horizontal="center"/>
    </xf>
    <xf numFmtId="0" fontId="6" fillId="10" borderId="8" xfId="0" applyFont="1" applyFill="1" applyBorder="1" applyAlignment="1">
      <alignment horizontal="left"/>
    </xf>
    <xf numFmtId="0" fontId="6" fillId="10" borderId="9" xfId="0" applyFont="1" applyFill="1" applyBorder="1" applyAlignment="1">
      <alignment horizontal="left"/>
    </xf>
    <xf numFmtId="0" fontId="6" fillId="10" borderId="10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116269</xdr:colOff>
      <xdr:row>0</xdr:row>
      <xdr:rowOff>44718</xdr:rowOff>
    </xdr:from>
    <xdr:to>
      <xdr:col>2</xdr:col>
      <xdr:colOff>214648</xdr:colOff>
      <xdr:row>0</xdr:row>
      <xdr:rowOff>972892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9F4EA80F-F62C-4F0D-8CFA-82C6789B1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69" y="44718"/>
          <a:ext cx="2736759" cy="928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showGridLines="0" tabSelected="1" zoomScale="142" zoomScaleNormal="142" workbookViewId="0">
      <selection activeCell="M14" sqref="M14"/>
    </sheetView>
  </sheetViews>
  <sheetFormatPr baseColWidth="10" defaultColWidth="11" defaultRowHeight="16" x14ac:dyDescent="0.2"/>
  <cols>
    <col min="1" max="1" width="15.83203125" style="1" customWidth="1"/>
    <col min="2" max="2" width="18.83203125" style="1" customWidth="1"/>
    <col min="3" max="3" width="19" style="1" customWidth="1"/>
    <col min="4" max="4" width="19.5" style="1" customWidth="1"/>
    <col min="5" max="17" width="18.83203125" style="1" customWidth="1"/>
    <col min="18" max="16384" width="11" style="1"/>
  </cols>
  <sheetData>
    <row r="1" spans="1:23" ht="81" customHeight="1" thickBot="1" x14ac:dyDescent="0.25">
      <c r="A1" s="30" t="s">
        <v>9</v>
      </c>
      <c r="B1" s="30"/>
      <c r="C1" s="30"/>
      <c r="D1" s="30"/>
      <c r="E1" s="30"/>
      <c r="F1" s="30"/>
      <c r="G1" s="30"/>
      <c r="H1" s="30"/>
      <c r="I1" s="30" t="s">
        <v>32</v>
      </c>
      <c r="J1" s="30"/>
      <c r="K1" s="30"/>
      <c r="L1" s="30"/>
      <c r="M1" s="30"/>
      <c r="N1" s="30"/>
      <c r="O1" s="30"/>
      <c r="P1" s="30"/>
      <c r="Q1" s="27"/>
    </row>
    <row r="2" spans="1:23" ht="77" customHeight="1" thickBot="1" x14ac:dyDescent="0.25">
      <c r="A2" s="29"/>
      <c r="B2" s="28" t="s">
        <v>15</v>
      </c>
      <c r="C2" s="28" t="s">
        <v>16</v>
      </c>
      <c r="D2" s="28" t="s">
        <v>17</v>
      </c>
      <c r="E2" s="28" t="s">
        <v>28</v>
      </c>
      <c r="F2" s="28" t="s">
        <v>29</v>
      </c>
      <c r="G2" s="28" t="s">
        <v>30</v>
      </c>
      <c r="H2" s="28" t="s">
        <v>31</v>
      </c>
      <c r="I2" s="25" t="s">
        <v>40</v>
      </c>
      <c r="J2" s="2" t="s">
        <v>33</v>
      </c>
      <c r="K2" s="25" t="s">
        <v>40</v>
      </c>
      <c r="L2" s="2" t="s">
        <v>34</v>
      </c>
      <c r="M2" s="25" t="s">
        <v>40</v>
      </c>
      <c r="N2" s="2" t="s">
        <v>35</v>
      </c>
      <c r="O2" s="25" t="s">
        <v>40</v>
      </c>
      <c r="P2" s="2" t="s">
        <v>45</v>
      </c>
      <c r="Q2" s="3" t="s">
        <v>6</v>
      </c>
      <c r="R2" s="21"/>
      <c r="S2" s="21"/>
      <c r="T2" s="21"/>
    </row>
    <row r="3" spans="1:23" ht="17" thickBot="1" x14ac:dyDescent="0.25">
      <c r="A3" s="4" t="s">
        <v>7</v>
      </c>
      <c r="B3" s="5">
        <f t="shared" ref="B3:H3" si="0">B4/$Q$4</f>
        <v>0.25</v>
      </c>
      <c r="C3" s="5">
        <f t="shared" si="0"/>
        <v>0.25</v>
      </c>
      <c r="D3" s="5">
        <f t="shared" si="0"/>
        <v>0.25</v>
      </c>
      <c r="E3" s="5">
        <f t="shared" si="0"/>
        <v>3.125E-2</v>
      </c>
      <c r="F3" s="5">
        <f t="shared" si="0"/>
        <v>3.125E-2</v>
      </c>
      <c r="G3" s="5">
        <f t="shared" si="0"/>
        <v>3.125E-2</v>
      </c>
      <c r="H3" s="5">
        <f t="shared" si="0"/>
        <v>3.125E-2</v>
      </c>
      <c r="I3" s="5"/>
      <c r="J3" s="5">
        <f>J4/$Q$4</f>
        <v>3.125E-2</v>
      </c>
      <c r="K3" s="5"/>
      <c r="L3" s="5">
        <f>L4/$Q$4</f>
        <v>3.125E-2</v>
      </c>
      <c r="M3" s="5"/>
      <c r="N3" s="5">
        <f>N4/$Q$4</f>
        <v>3.125E-2</v>
      </c>
      <c r="O3" s="5"/>
      <c r="P3" s="5">
        <f>P4/$Q$4</f>
        <v>3.125E-2</v>
      </c>
      <c r="Q3" s="6">
        <f>SUM(B3:P3)</f>
        <v>1</v>
      </c>
      <c r="R3" s="22"/>
      <c r="S3" s="23"/>
      <c r="T3" s="23"/>
      <c r="U3" s="24"/>
      <c r="V3" s="24"/>
    </row>
    <row r="4" spans="1:23" ht="17" thickBot="1" x14ac:dyDescent="0.25">
      <c r="A4" s="7" t="s">
        <v>4</v>
      </c>
      <c r="B4" s="8">
        <v>16000</v>
      </c>
      <c r="C4" s="8">
        <v>16000</v>
      </c>
      <c r="D4" s="8">
        <v>16000</v>
      </c>
      <c r="E4" s="8">
        <v>2000</v>
      </c>
      <c r="F4" s="8">
        <v>2000</v>
      </c>
      <c r="G4" s="8">
        <v>2000</v>
      </c>
      <c r="H4" s="8">
        <v>2000</v>
      </c>
      <c r="I4" s="7" t="s">
        <v>39</v>
      </c>
      <c r="J4" s="8">
        <v>2000</v>
      </c>
      <c r="K4" s="7" t="s">
        <v>38</v>
      </c>
      <c r="L4" s="8">
        <v>2000</v>
      </c>
      <c r="M4" s="7" t="s">
        <v>38</v>
      </c>
      <c r="N4" s="8">
        <v>2000</v>
      </c>
      <c r="O4" s="7" t="s">
        <v>38</v>
      </c>
      <c r="P4" s="8">
        <v>2000</v>
      </c>
      <c r="Q4" s="9">
        <f>SUM(B4:H4)+J4+L4+N4+P4</f>
        <v>64000</v>
      </c>
      <c r="R4" s="22"/>
      <c r="S4" s="24"/>
      <c r="T4" s="24"/>
      <c r="U4" s="24"/>
      <c r="V4" s="24"/>
    </row>
    <row r="5" spans="1:23" ht="17" thickBot="1" x14ac:dyDescent="0.25">
      <c r="A5" s="7" t="s">
        <v>0</v>
      </c>
      <c r="B5" s="8">
        <f>B4*0.8</f>
        <v>12800</v>
      </c>
      <c r="C5" s="8">
        <v>13000</v>
      </c>
      <c r="D5" s="8">
        <v>13000</v>
      </c>
      <c r="E5" s="8">
        <v>1625</v>
      </c>
      <c r="F5" s="8">
        <v>1625</v>
      </c>
      <c r="G5" s="8">
        <v>1625</v>
      </c>
      <c r="H5" s="8">
        <v>1625</v>
      </c>
      <c r="I5" s="7" t="s">
        <v>38</v>
      </c>
      <c r="J5" s="8">
        <v>1000</v>
      </c>
      <c r="K5" s="7" t="s">
        <v>36</v>
      </c>
      <c r="L5" s="8">
        <v>1000</v>
      </c>
      <c r="M5" s="7" t="s">
        <v>41</v>
      </c>
      <c r="N5" s="8">
        <v>1000</v>
      </c>
      <c r="O5" s="7" t="s">
        <v>41</v>
      </c>
      <c r="P5" s="8">
        <v>1000</v>
      </c>
      <c r="Q5" s="9">
        <f>SUM(B5:H5)+J5+L5+N5+P5</f>
        <v>49300</v>
      </c>
    </row>
    <row r="6" spans="1:23" ht="17" thickBot="1" x14ac:dyDescent="0.25">
      <c r="A6" s="7" t="s">
        <v>1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7" t="s">
        <v>37</v>
      </c>
      <c r="J6" s="8">
        <v>500</v>
      </c>
      <c r="K6" s="7" t="s">
        <v>42</v>
      </c>
      <c r="L6" s="8">
        <v>500</v>
      </c>
      <c r="M6" s="7" t="s">
        <v>44</v>
      </c>
      <c r="N6" s="8">
        <v>500</v>
      </c>
      <c r="O6" s="7" t="s">
        <v>44</v>
      </c>
      <c r="P6" s="8">
        <v>500</v>
      </c>
      <c r="Q6" s="9"/>
      <c r="R6" s="37" t="s">
        <v>11</v>
      </c>
      <c r="S6" s="38"/>
      <c r="T6" s="38"/>
      <c r="U6" s="38"/>
      <c r="V6" s="38"/>
      <c r="W6" s="39"/>
    </row>
    <row r="7" spans="1:23" ht="17" customHeight="1" thickBot="1" x14ac:dyDescent="0.25">
      <c r="A7" s="7" t="s">
        <v>2</v>
      </c>
      <c r="B7" s="10">
        <f>0-(B4*2)</f>
        <v>-32000</v>
      </c>
      <c r="C7" s="10">
        <f t="shared" ref="C7:E7" si="1">0-(C4*2)</f>
        <v>-32000</v>
      </c>
      <c r="D7" s="10">
        <f t="shared" si="1"/>
        <v>-32000</v>
      </c>
      <c r="E7" s="10">
        <f t="shared" si="1"/>
        <v>-4000</v>
      </c>
      <c r="F7" s="10">
        <f t="shared" ref="F7:G7" si="2">0-(F4*2)</f>
        <v>-4000</v>
      </c>
      <c r="G7" s="10">
        <f t="shared" si="2"/>
        <v>-4000</v>
      </c>
      <c r="H7" s="10">
        <f t="shared" ref="H7" si="3">0-(H4*2)</f>
        <v>-4000</v>
      </c>
      <c r="I7" s="7" t="s">
        <v>36</v>
      </c>
      <c r="J7" s="8">
        <v>0</v>
      </c>
      <c r="K7" s="7" t="s">
        <v>41</v>
      </c>
      <c r="L7" s="8">
        <v>0</v>
      </c>
      <c r="M7" s="7" t="s">
        <v>43</v>
      </c>
      <c r="N7" s="8">
        <v>0</v>
      </c>
      <c r="O7" s="7" t="s">
        <v>43</v>
      </c>
      <c r="P7" s="8">
        <v>0</v>
      </c>
      <c r="Q7" s="11" t="s">
        <v>8</v>
      </c>
      <c r="R7" s="31" t="s">
        <v>24</v>
      </c>
      <c r="S7" s="32"/>
      <c r="T7" s="32"/>
      <c r="U7" s="32"/>
      <c r="V7" s="32"/>
      <c r="W7" s="33"/>
    </row>
    <row r="8" spans="1:23" ht="17" customHeight="1" thickBot="1" x14ac:dyDescent="0.25">
      <c r="A8" s="7" t="s">
        <v>3</v>
      </c>
      <c r="B8" s="12" t="s">
        <v>5</v>
      </c>
      <c r="C8" s="12" t="s">
        <v>5</v>
      </c>
      <c r="D8" s="12" t="s">
        <v>5</v>
      </c>
      <c r="E8" s="12" t="s">
        <v>5</v>
      </c>
      <c r="F8" s="12" t="s">
        <v>5</v>
      </c>
      <c r="G8" s="12" t="s">
        <v>5</v>
      </c>
      <c r="H8" s="12" t="s">
        <v>5</v>
      </c>
      <c r="I8" s="12"/>
      <c r="J8" s="12"/>
      <c r="K8" s="12"/>
      <c r="L8" s="12"/>
      <c r="M8" s="12"/>
      <c r="N8" s="12"/>
      <c r="O8" s="12"/>
      <c r="P8" s="12"/>
      <c r="Q8" s="3"/>
      <c r="R8" s="31" t="s">
        <v>10</v>
      </c>
      <c r="S8" s="32"/>
      <c r="T8" s="32"/>
      <c r="U8" s="32"/>
      <c r="V8" s="32"/>
      <c r="W8" s="33"/>
    </row>
    <row r="9" spans="1:23" x14ac:dyDescent="0.2">
      <c r="A9" s="13"/>
      <c r="B9" s="13"/>
      <c r="C9" s="13"/>
      <c r="D9" s="13"/>
      <c r="E9" s="17"/>
      <c r="F9" s="17"/>
      <c r="G9" s="18"/>
      <c r="H9" s="19"/>
    </row>
    <row r="10" spans="1:23" ht="52" customHeight="1" thickBot="1" x14ac:dyDescent="0.25">
      <c r="A10" s="40" t="s">
        <v>12</v>
      </c>
      <c r="B10" s="41"/>
      <c r="C10" s="41"/>
      <c r="D10" s="41"/>
      <c r="E10" s="41"/>
      <c r="F10" s="41"/>
      <c r="G10" s="41"/>
      <c r="H10" s="41"/>
      <c r="I10" s="41"/>
      <c r="J10" s="41"/>
    </row>
    <row r="11" spans="1:23" ht="82" customHeight="1" thickBot="1" x14ac:dyDescent="0.25">
      <c r="A11" s="14" t="s">
        <v>8</v>
      </c>
      <c r="B11" s="2" t="s">
        <v>13</v>
      </c>
      <c r="C11" s="2" t="s">
        <v>14</v>
      </c>
      <c r="D11" s="2" t="s">
        <v>18</v>
      </c>
      <c r="E11" s="2" t="s">
        <v>19</v>
      </c>
      <c r="F11" s="2" t="s">
        <v>20</v>
      </c>
      <c r="G11" s="2" t="s">
        <v>21</v>
      </c>
      <c r="H11" s="2" t="s">
        <v>22</v>
      </c>
      <c r="I11" s="2" t="s">
        <v>23</v>
      </c>
      <c r="J11" s="2" t="s">
        <v>46</v>
      </c>
      <c r="K11" s="2" t="s">
        <v>47</v>
      </c>
      <c r="L11" s="2" t="s">
        <v>48</v>
      </c>
      <c r="M11" s="3" t="s">
        <v>6</v>
      </c>
    </row>
    <row r="12" spans="1:23" ht="54" customHeight="1" thickBot="1" x14ac:dyDescent="0.25">
      <c r="A12" s="15" t="s">
        <v>7</v>
      </c>
      <c r="B12" s="16">
        <f t="shared" ref="B12:L12" si="4">(B13/$M$13)</f>
        <v>0.5</v>
      </c>
      <c r="C12" s="16">
        <f t="shared" si="4"/>
        <v>0.05</v>
      </c>
      <c r="D12" s="16">
        <f t="shared" si="4"/>
        <v>0.05</v>
      </c>
      <c r="E12" s="16">
        <f t="shared" si="4"/>
        <v>0.05</v>
      </c>
      <c r="F12" s="16">
        <f t="shared" si="4"/>
        <v>0.05</v>
      </c>
      <c r="G12" s="16">
        <f t="shared" si="4"/>
        <v>0.1</v>
      </c>
      <c r="H12" s="16">
        <f t="shared" si="4"/>
        <v>0.1</v>
      </c>
      <c r="I12" s="16">
        <f t="shared" si="4"/>
        <v>2.5000000000000001E-2</v>
      </c>
      <c r="J12" s="16">
        <f t="shared" si="4"/>
        <v>2.5000000000000001E-2</v>
      </c>
      <c r="K12" s="16">
        <f t="shared" si="4"/>
        <v>2.5000000000000001E-2</v>
      </c>
      <c r="L12" s="16">
        <f t="shared" si="4"/>
        <v>2.5000000000000001E-2</v>
      </c>
      <c r="M12" s="6">
        <f>SUM(B12:L12)</f>
        <v>1.0000000000000002</v>
      </c>
    </row>
    <row r="13" spans="1:23" ht="17" thickBot="1" x14ac:dyDescent="0.25">
      <c r="A13" s="7" t="s">
        <v>4</v>
      </c>
      <c r="B13" s="8">
        <v>45000</v>
      </c>
      <c r="C13" s="8">
        <v>4500</v>
      </c>
      <c r="D13" s="8">
        <v>4500</v>
      </c>
      <c r="E13" s="8">
        <v>4500</v>
      </c>
      <c r="F13" s="8">
        <v>4500</v>
      </c>
      <c r="G13" s="8">
        <v>9000</v>
      </c>
      <c r="H13" s="8">
        <v>9000</v>
      </c>
      <c r="I13" s="8">
        <v>2250</v>
      </c>
      <c r="J13" s="8">
        <v>2250</v>
      </c>
      <c r="K13" s="8">
        <v>2250</v>
      </c>
      <c r="L13" s="8">
        <v>2250</v>
      </c>
      <c r="M13" s="9">
        <f>SUM(B13:L13)</f>
        <v>90000</v>
      </c>
    </row>
    <row r="14" spans="1:23" ht="17" thickBot="1" x14ac:dyDescent="0.25">
      <c r="A14" s="7" t="s">
        <v>0</v>
      </c>
      <c r="B14" s="8">
        <f t="shared" ref="B14:H14" si="5">B13*0.8</f>
        <v>36000</v>
      </c>
      <c r="C14" s="8">
        <f t="shared" si="5"/>
        <v>3600</v>
      </c>
      <c r="D14" s="8">
        <f t="shared" si="5"/>
        <v>3600</v>
      </c>
      <c r="E14" s="8">
        <f t="shared" si="5"/>
        <v>3600</v>
      </c>
      <c r="F14" s="8">
        <f t="shared" si="5"/>
        <v>3600</v>
      </c>
      <c r="G14" s="8">
        <f t="shared" si="5"/>
        <v>7200</v>
      </c>
      <c r="H14" s="8">
        <f t="shared" si="5"/>
        <v>7200</v>
      </c>
      <c r="I14" s="8">
        <v>1800</v>
      </c>
      <c r="J14" s="8">
        <v>1800</v>
      </c>
      <c r="K14" s="8">
        <v>1800</v>
      </c>
      <c r="L14" s="8">
        <v>1800</v>
      </c>
      <c r="M14" s="9">
        <f>SUM(B14:L14)</f>
        <v>72000</v>
      </c>
    </row>
    <row r="15" spans="1:23" ht="17" thickBot="1" x14ac:dyDescent="0.25">
      <c r="A15" s="7" t="s">
        <v>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9">
        <f>SUM(B15:L15)</f>
        <v>0</v>
      </c>
      <c r="N15" s="34" t="s">
        <v>25</v>
      </c>
      <c r="O15" s="35"/>
      <c r="P15" s="35"/>
      <c r="Q15" s="35"/>
      <c r="R15" s="35"/>
      <c r="S15" s="35"/>
      <c r="T15" s="36"/>
    </row>
    <row r="16" spans="1:23" ht="17" thickBot="1" x14ac:dyDescent="0.25">
      <c r="A16" s="7" t="s">
        <v>2</v>
      </c>
      <c r="B16" s="10">
        <f>0-(B13*2)</f>
        <v>-90000</v>
      </c>
      <c r="C16" s="10">
        <f t="shared" ref="C16:F16" si="6">0-(C13*2)</f>
        <v>-9000</v>
      </c>
      <c r="D16" s="10">
        <f t="shared" si="6"/>
        <v>-9000</v>
      </c>
      <c r="E16" s="10">
        <f t="shared" si="6"/>
        <v>-9000</v>
      </c>
      <c r="F16" s="10">
        <f t="shared" si="6"/>
        <v>-9000</v>
      </c>
      <c r="G16" s="10">
        <f>0-(G13*4)</f>
        <v>-36000</v>
      </c>
      <c r="H16" s="10">
        <f>0-(H13*4)</f>
        <v>-36000</v>
      </c>
      <c r="I16" s="10">
        <v>-4500</v>
      </c>
      <c r="J16" s="10">
        <v>-4500</v>
      </c>
      <c r="K16" s="10">
        <v>-4500</v>
      </c>
      <c r="L16" s="10">
        <v>-4500</v>
      </c>
      <c r="M16" s="11" t="s">
        <v>8</v>
      </c>
      <c r="N16" s="31" t="s">
        <v>26</v>
      </c>
      <c r="O16" s="32"/>
      <c r="P16" s="32"/>
      <c r="Q16" s="32"/>
      <c r="R16" s="32"/>
      <c r="S16" s="32"/>
      <c r="T16" s="33"/>
    </row>
    <row r="17" spans="1:20" ht="17" thickBot="1" x14ac:dyDescent="0.25">
      <c r="A17" s="7" t="s">
        <v>3</v>
      </c>
      <c r="B17" s="12" t="s">
        <v>5</v>
      </c>
      <c r="C17" s="12" t="s">
        <v>5</v>
      </c>
      <c r="D17" s="12" t="s">
        <v>5</v>
      </c>
      <c r="E17" s="12" t="s">
        <v>5</v>
      </c>
      <c r="F17" s="10">
        <f>0-(F13*15)</f>
        <v>-67500</v>
      </c>
      <c r="G17" s="12" t="s">
        <v>5</v>
      </c>
      <c r="H17" s="12" t="s">
        <v>5</v>
      </c>
      <c r="I17" s="12" t="s">
        <v>5</v>
      </c>
      <c r="J17" s="12" t="s">
        <v>5</v>
      </c>
      <c r="K17" s="12" t="s">
        <v>5</v>
      </c>
      <c r="L17" s="12" t="s">
        <v>5</v>
      </c>
      <c r="M17" s="11" t="s">
        <v>8</v>
      </c>
      <c r="N17" s="31" t="s">
        <v>10</v>
      </c>
      <c r="O17" s="32"/>
      <c r="P17" s="32"/>
      <c r="Q17" s="32"/>
      <c r="R17" s="32"/>
      <c r="S17" s="32"/>
      <c r="T17" s="33"/>
    </row>
    <row r="18" spans="1:20" ht="17" thickBot="1" x14ac:dyDescent="0.25">
      <c r="A18" s="13"/>
      <c r="B18" s="13"/>
      <c r="C18" s="13"/>
      <c r="D18" s="13"/>
      <c r="E18" s="17"/>
      <c r="F18" s="17"/>
      <c r="G18" s="18"/>
      <c r="H18" s="19"/>
    </row>
    <row r="19" spans="1:20" ht="37" thickBot="1" x14ac:dyDescent="0.25">
      <c r="A19" s="14" t="s">
        <v>27</v>
      </c>
      <c r="B19" s="20">
        <f>Q4+M13</f>
        <v>154000</v>
      </c>
      <c r="C19" s="13"/>
      <c r="I19" s="26"/>
    </row>
    <row r="20" spans="1:20" ht="15" customHeight="1" x14ac:dyDescent="0.2">
      <c r="A20" s="13"/>
      <c r="B20" s="13"/>
      <c r="I20" s="26"/>
    </row>
    <row r="21" spans="1:20" ht="15" customHeight="1" x14ac:dyDescent="0.2">
      <c r="I21" s="26"/>
    </row>
    <row r="22" spans="1:20" x14ac:dyDescent="0.2">
      <c r="I22" s="26"/>
    </row>
    <row r="23" spans="1:20" x14ac:dyDescent="0.2">
      <c r="I23" s="26"/>
    </row>
  </sheetData>
  <sheetProtection algorithmName="SHA-512" hashValue="aFir0MpMvzYOhID1IXOV4AjYSWGvxOyjCQyoE8ykvwq4+eS77knkEB4zyLHA89+3HuTIbyGynEgDoh1zsQ4L3g==" saltValue="IUVouIba8Tgox7lhwFZ2qw==" spinCount="100000" sheet="1" objects="1" scenarios="1"/>
  <mergeCells count="10">
    <mergeCell ref="A2"/>
    <mergeCell ref="A1:H1"/>
    <mergeCell ref="N16:T16"/>
    <mergeCell ref="R7:W7"/>
    <mergeCell ref="N17:T17"/>
    <mergeCell ref="N15:T15"/>
    <mergeCell ref="R8:W8"/>
    <mergeCell ref="R6:W6"/>
    <mergeCell ref="A10:J10"/>
    <mergeCell ref="I1:P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>Copyright: inkoopadviesbureau BiC</dc:description>
  <cp:lastModifiedBy>Laura Kerkhoff</cp:lastModifiedBy>
  <dcterms:created xsi:type="dcterms:W3CDTF">2020-03-23T12:24:07Z</dcterms:created>
  <dcterms:modified xsi:type="dcterms:W3CDTF">2023-07-25T08:04:19Z</dcterms:modified>
  <cp:category/>
</cp:coreProperties>
</file>