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ervicebureau\Cluster Facilitair\Inkoop\schoonmaak\"/>
    </mc:Choice>
  </mc:AlternateContent>
  <xr:revisionPtr revIDLastSave="0" documentId="13_ncr:1_{2A99AD97-14E3-4436-8F9A-72629E9E7ED4}" xr6:coauthVersionLast="47" xr6:coauthVersionMax="47" xr10:uidLastSave="{00000000-0000-0000-0000-000000000000}"/>
  <bookViews>
    <workbookView xWindow="25080" yWindow="-120" windowWidth="25440" windowHeight="15390" firstSheet="6" activeTab="9" xr2:uid="{2C4D3DCE-77FA-451B-A0F6-96B009B0F6F6}"/>
  </bookViews>
  <sheets>
    <sheet name="Ruimtestaten" sheetId="1" r:id="rId1"/>
    <sheet name="perceel 1 gemeentehuis" sheetId="2" r:id="rId2"/>
    <sheet name="Perceel 1 gemeentewerf" sheetId="3" r:id="rId3"/>
    <sheet name="perceel 1 servicepunt KCC" sheetId="4" r:id="rId4"/>
    <sheet name="perceel 1 servicepunt SEM" sheetId="5" r:id="rId5"/>
    <sheet name="perceel 1 sanitaire voorziening" sheetId="12" r:id="rId6"/>
    <sheet name="perceel 2 gemeenthuis" sheetId="6" r:id="rId7"/>
    <sheet name="perceel 2 gemeentewerf" sheetId="7" r:id="rId8"/>
    <sheet name="perceel 2 bushalte" sheetId="8" r:id="rId9"/>
    <sheet name="perceel 2 sanitaire voorziening" sheetId="1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2" i="6" l="1"/>
  <c r="E11" i="1"/>
  <c r="E10" i="1"/>
  <c r="D22" i="1"/>
  <c r="D23" i="1"/>
  <c r="D21" i="1"/>
  <c r="D10" i="1"/>
  <c r="F10" i="1" s="1"/>
  <c r="D11" i="1"/>
  <c r="F11" i="1" s="1"/>
  <c r="D12" i="1"/>
  <c r="D9" i="1"/>
  <c r="F3" i="8"/>
  <c r="F2" i="8"/>
  <c r="F3" i="7"/>
  <c r="F4" i="7"/>
  <c r="F5" i="7"/>
  <c r="F6" i="7"/>
  <c r="F2" i="7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2" i="6"/>
  <c r="D3" i="5"/>
  <c r="D4" i="5"/>
  <c r="D5" i="5"/>
  <c r="D6" i="5"/>
  <c r="D7" i="5"/>
  <c r="D8" i="5"/>
  <c r="D2" i="5"/>
  <c r="D3" i="4"/>
  <c r="D4" i="4"/>
  <c r="D5" i="4"/>
  <c r="D6" i="4"/>
  <c r="D7" i="4"/>
  <c r="D2" i="4"/>
  <c r="G138" i="2"/>
  <c r="H13" i="12"/>
  <c r="D16" i="1" s="1"/>
  <c r="F16" i="1" s="1"/>
  <c r="G12" i="13"/>
  <c r="D27" i="1" s="1"/>
  <c r="F27" i="1" s="1"/>
  <c r="H4" i="8"/>
  <c r="G4" i="8"/>
  <c r="E23" i="1" s="1"/>
  <c r="H7" i="7"/>
  <c r="G7" i="7"/>
  <c r="E22" i="1" s="1"/>
  <c r="H132" i="6"/>
  <c r="G132" i="6"/>
  <c r="E21" i="1" s="1"/>
  <c r="E11" i="13"/>
  <c r="E10" i="13"/>
  <c r="E9" i="13"/>
  <c r="E8" i="13"/>
  <c r="E7" i="13"/>
  <c r="E6" i="13"/>
  <c r="E5" i="13"/>
  <c r="E4" i="13"/>
  <c r="E3" i="13"/>
  <c r="F12" i="12"/>
  <c r="F6" i="12"/>
  <c r="F7" i="12"/>
  <c r="F8" i="12"/>
  <c r="F9" i="12"/>
  <c r="F10" i="12"/>
  <c r="F11" i="12"/>
  <c r="F5" i="12"/>
  <c r="F19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2" i="3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2" i="2"/>
  <c r="F23" i="1" l="1"/>
  <c r="F21" i="1"/>
  <c r="F22" i="1"/>
  <c r="E9" i="5"/>
  <c r="E12" i="1" s="1"/>
  <c r="F12" i="1" s="1"/>
  <c r="B9" i="5"/>
  <c r="F8" i="5"/>
  <c r="F7" i="5"/>
  <c r="F6" i="5"/>
  <c r="F5" i="5"/>
  <c r="F4" i="5"/>
  <c r="F3" i="5"/>
  <c r="F2" i="5"/>
  <c r="E8" i="4"/>
  <c r="F7" i="4"/>
  <c r="B7" i="4"/>
  <c r="F6" i="4"/>
  <c r="B6" i="4"/>
  <c r="F5" i="4"/>
  <c r="B5" i="4"/>
  <c r="F4" i="4"/>
  <c r="B4" i="4"/>
  <c r="F3" i="4"/>
  <c r="B3" i="4"/>
  <c r="F2" i="4"/>
  <c r="B2" i="4"/>
  <c r="B8" i="4" s="1"/>
  <c r="G20" i="3"/>
  <c r="H19" i="3"/>
  <c r="H18" i="3"/>
  <c r="H17" i="3"/>
  <c r="H16" i="3"/>
  <c r="H15" i="3"/>
  <c r="H14" i="3"/>
  <c r="H13" i="3"/>
  <c r="H12" i="3"/>
  <c r="D12" i="3"/>
  <c r="H11" i="3"/>
  <c r="H10" i="3"/>
  <c r="H9" i="3"/>
  <c r="H8" i="3"/>
  <c r="H7" i="3"/>
  <c r="H6" i="3"/>
  <c r="H5" i="3"/>
  <c r="H4" i="3"/>
  <c r="H3" i="3"/>
  <c r="D3" i="3"/>
  <c r="D20" i="3" s="1"/>
  <c r="H2" i="3"/>
  <c r="H161" i="2"/>
  <c r="E9" i="1" s="1"/>
  <c r="F9" i="1" s="1"/>
  <c r="E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F13" i="1" l="1"/>
  <c r="F24" i="1"/>
  <c r="F9" i="5"/>
  <c r="F8" i="4"/>
  <c r="I161" i="2"/>
  <c r="H20" i="3"/>
</calcChain>
</file>

<file path=xl/sharedStrings.xml><?xml version="1.0" encoding="utf-8"?>
<sst xmlns="http://schemas.openxmlformats.org/spreadsheetml/2006/main" count="1369" uniqueCount="364">
  <si>
    <t>Ruimtestataen aanbesteding schoonmaakonderhoud gemeente Eijsden-Margraten</t>
  </si>
  <si>
    <t xml:space="preserve">Perceel 1 </t>
  </si>
  <si>
    <t>Amerikaplein 1, 6269 DA Margraten</t>
  </si>
  <si>
    <t>Perceel 2</t>
  </si>
  <si>
    <t>Servicepunt KCC Eijsden</t>
  </si>
  <si>
    <t>Gemeentewerf Eijsden</t>
  </si>
  <si>
    <t>Gemeentehuis Margraten</t>
  </si>
  <si>
    <t>Gemeentehuis Gulpen</t>
  </si>
  <si>
    <t>Willem Vliegenstraat 12, 6271 DA Gulpen</t>
  </si>
  <si>
    <t>Gemeentewerf Gulpen</t>
  </si>
  <si>
    <t>Landsraderweg 1, 6271 NT Gulpen</t>
  </si>
  <si>
    <t>Bushalte</t>
  </si>
  <si>
    <t>Ouder Akerweg 25, 6271 NB Gulpen</t>
  </si>
  <si>
    <t>Locatie</t>
  </si>
  <si>
    <t>adres</t>
  </si>
  <si>
    <t>m2</t>
  </si>
  <si>
    <t>Emmastraat 1, 6245 RH Eijsden</t>
  </si>
  <si>
    <t>Breusterhof 8, 6245 EL Eijsden</t>
  </si>
  <si>
    <t>Zoerbeemden 7, 6245 LR Eijsden</t>
  </si>
  <si>
    <t>calculatie uurtarief</t>
  </si>
  <si>
    <t>uren per jaar</t>
  </si>
  <si>
    <t>kosten op jaarbasis</t>
  </si>
  <si>
    <t>Servicepunt SEM Eijsden</t>
  </si>
  <si>
    <t>Ruimtenummer</t>
  </si>
  <si>
    <t>Etage</t>
  </si>
  <si>
    <t>Ruimte-omschrijving</t>
  </si>
  <si>
    <t>Extra informatie</t>
  </si>
  <si>
    <t>Oppervlakte</t>
  </si>
  <si>
    <t>Vloerafwerking</t>
  </si>
  <si>
    <t>Uurtarief</t>
  </si>
  <si>
    <t>Uren per jaar</t>
  </si>
  <si>
    <t>Kosten per jaar</t>
  </si>
  <si>
    <t>1.01 -</t>
  </si>
  <si>
    <t>-1</t>
  </si>
  <si>
    <t>hoofdtrap</t>
  </si>
  <si>
    <t>Verkeersruimten</t>
  </si>
  <si>
    <t>hout</t>
  </si>
  <si>
    <t>entree</t>
  </si>
  <si>
    <t>mat</t>
  </si>
  <si>
    <t>1.02 -</t>
  </si>
  <si>
    <t>trappenhuis</t>
  </si>
  <si>
    <t>tegel</t>
  </si>
  <si>
    <t>1.03 -</t>
  </si>
  <si>
    <t>vluchttrap</t>
  </si>
  <si>
    <t>beton</t>
  </si>
  <si>
    <t>1.04 -</t>
  </si>
  <si>
    <t>1.05 -</t>
  </si>
  <si>
    <t>lift</t>
  </si>
  <si>
    <t>1.06 -</t>
  </si>
  <si>
    <t>parkeergarage klinkers</t>
  </si>
  <si>
    <t>NIO</t>
  </si>
  <si>
    <t>1.07 -</t>
  </si>
  <si>
    <t>alg opslag klinkers</t>
  </si>
  <si>
    <t>1.08 -</t>
  </si>
  <si>
    <t>fietsenstalling  klinkers</t>
  </si>
  <si>
    <t>1.09 -</t>
  </si>
  <si>
    <t>team bedrijfsvoering</t>
  </si>
  <si>
    <t>Bureaukamer</t>
  </si>
  <si>
    <t>tapijt</t>
  </si>
  <si>
    <t>1.10-</t>
  </si>
  <si>
    <t>opslag ict comp ruimte</t>
  </si>
  <si>
    <t>lino</t>
  </si>
  <si>
    <t>1.11 -</t>
  </si>
  <si>
    <t>postkamer repro</t>
  </si>
  <si>
    <t>1.12 -</t>
  </si>
  <si>
    <t>overlegruimte</t>
  </si>
  <si>
    <t>1.13 -</t>
  </si>
  <si>
    <t>concentratie werkplek</t>
  </si>
  <si>
    <t>1.14 -</t>
  </si>
  <si>
    <t>expeditie en opslag</t>
  </si>
  <si>
    <t>1.15 -</t>
  </si>
  <si>
    <t>gang</t>
  </si>
  <si>
    <t>1.16 -</t>
  </si>
  <si>
    <t>MR machine ruimte</t>
  </si>
  <si>
    <t>1.17 -</t>
  </si>
  <si>
    <t>machinekamer</t>
  </si>
  <si>
    <t>1.18 -</t>
  </si>
  <si>
    <t>1.19 -</t>
  </si>
  <si>
    <t>facility corner</t>
  </si>
  <si>
    <t>1.20 -</t>
  </si>
  <si>
    <t>archief</t>
  </si>
  <si>
    <t>1.20a -</t>
  </si>
  <si>
    <t>1.21 -</t>
  </si>
  <si>
    <t>1.22 -</t>
  </si>
  <si>
    <t>1.23 -</t>
  </si>
  <si>
    <t>techniek en oplslag alg.</t>
  </si>
  <si>
    <t>1.24-</t>
  </si>
  <si>
    <t>toilet invalide</t>
  </si>
  <si>
    <t>Sanitaire ruimte</t>
  </si>
  <si>
    <t>1.25 -</t>
  </si>
  <si>
    <t>toilet voorportaal</t>
  </si>
  <si>
    <t>1.25a -</t>
  </si>
  <si>
    <t>toilet</t>
  </si>
  <si>
    <t>1.26 -</t>
  </si>
  <si>
    <t>voorruimte douche</t>
  </si>
  <si>
    <t>1.26a -</t>
  </si>
  <si>
    <t>douche</t>
  </si>
  <si>
    <t>1.126b -</t>
  </si>
  <si>
    <t>1.27 -</t>
  </si>
  <si>
    <t>poetskast</t>
  </si>
  <si>
    <t>1.28 -</t>
  </si>
  <si>
    <t>1.28a -</t>
  </si>
  <si>
    <t>1.29 -</t>
  </si>
  <si>
    <t>team maatschappij</t>
  </si>
  <si>
    <t>1.30 -</t>
  </si>
  <si>
    <t>1.31 -</t>
  </si>
  <si>
    <t>1.32 -</t>
  </si>
  <si>
    <t>1.33 -</t>
  </si>
  <si>
    <t>berging</t>
  </si>
  <si>
    <t>0.00</t>
  </si>
  <si>
    <t>tochtsluis</t>
  </si>
  <si>
    <t>0.01</t>
  </si>
  <si>
    <t>0.02</t>
  </si>
  <si>
    <t>0.03</t>
  </si>
  <si>
    <t>0.04</t>
  </si>
  <si>
    <t>0.05</t>
  </si>
  <si>
    <t>0.06</t>
  </si>
  <si>
    <t>ontvangstruimte</t>
  </si>
  <si>
    <t>0.07</t>
  </si>
  <si>
    <t>raadszaal</t>
  </si>
  <si>
    <t>0.08</t>
  </si>
  <si>
    <t>vergaderruimte</t>
  </si>
  <si>
    <t>0.08a</t>
  </si>
  <si>
    <t>0.08b</t>
  </si>
  <si>
    <t>0.09</t>
  </si>
  <si>
    <t>0.10</t>
  </si>
  <si>
    <t>gang (toiletten)</t>
  </si>
  <si>
    <t>0.11</t>
  </si>
  <si>
    <t>voorportaal toilet</t>
  </si>
  <si>
    <t>0.11a</t>
  </si>
  <si>
    <t>0.11b</t>
  </si>
  <si>
    <t>0.12</t>
  </si>
  <si>
    <t>invaliden toilet</t>
  </si>
  <si>
    <t>0.13</t>
  </si>
  <si>
    <t>0.13a</t>
  </si>
  <si>
    <t>0.13b</t>
  </si>
  <si>
    <t>0.13c</t>
  </si>
  <si>
    <t>0.14</t>
  </si>
  <si>
    <t>0.15</t>
  </si>
  <si>
    <t>balies</t>
  </si>
  <si>
    <t>0.16</t>
  </si>
  <si>
    <t>opslag</t>
  </si>
  <si>
    <t>0.17</t>
  </si>
  <si>
    <t>spreekkamer</t>
  </si>
  <si>
    <t>0.18</t>
  </si>
  <si>
    <t>0.19</t>
  </si>
  <si>
    <t>0.20</t>
  </si>
  <si>
    <t>telefonie</t>
  </si>
  <si>
    <t>0.21</t>
  </si>
  <si>
    <t>0.22</t>
  </si>
  <si>
    <t>adviseurs 1e lijns</t>
  </si>
  <si>
    <t xml:space="preserve">trap </t>
  </si>
  <si>
    <t>0.23</t>
  </si>
  <si>
    <t>adviseurs 2e lijns</t>
  </si>
  <si>
    <t>trap</t>
  </si>
  <si>
    <t>0.24</t>
  </si>
  <si>
    <t>garderobe/kluisjes</t>
  </si>
  <si>
    <t>0.25</t>
  </si>
  <si>
    <t>0.26</t>
  </si>
  <si>
    <t>0.27</t>
  </si>
  <si>
    <t>0.28</t>
  </si>
  <si>
    <t>0.29</t>
  </si>
  <si>
    <t>bode opslag</t>
  </si>
  <si>
    <t>0.30</t>
  </si>
  <si>
    <t>keukenopslag</t>
  </si>
  <si>
    <t>0.31</t>
  </si>
  <si>
    <t>keuken en uitgifte</t>
  </si>
  <si>
    <t>0.32</t>
  </si>
  <si>
    <t>kantine</t>
  </si>
  <si>
    <t>0.33</t>
  </si>
  <si>
    <t>0.34</t>
  </si>
  <si>
    <t>0.34a</t>
  </si>
  <si>
    <t>0.34b</t>
  </si>
  <si>
    <t>0.35</t>
  </si>
  <si>
    <t>0.36</t>
  </si>
  <si>
    <t>0.36a</t>
  </si>
  <si>
    <t>0.37</t>
  </si>
  <si>
    <t>team ruimtelijk beheer</t>
  </si>
  <si>
    <t>0.37a</t>
  </si>
  <si>
    <t>0.38</t>
  </si>
  <si>
    <t>repro</t>
  </si>
  <si>
    <t>0.39</t>
  </si>
  <si>
    <t>ehbo</t>
  </si>
  <si>
    <t>0.40</t>
  </si>
  <si>
    <t>0.41</t>
  </si>
  <si>
    <t>team ruimtelijke ordening</t>
  </si>
  <si>
    <t>0.41a</t>
  </si>
  <si>
    <t>0.41b</t>
  </si>
  <si>
    <t>0.42</t>
  </si>
  <si>
    <t>0.43</t>
  </si>
  <si>
    <t>spoelruimte</t>
  </si>
  <si>
    <t>0.44</t>
  </si>
  <si>
    <t>balie/receptie</t>
  </si>
  <si>
    <t>natuur</t>
  </si>
  <si>
    <t>0.45</t>
  </si>
  <si>
    <t>0.46</t>
  </si>
  <si>
    <t>rookruimte</t>
  </si>
  <si>
    <t>1.01</t>
  </si>
  <si>
    <t>1.02</t>
  </si>
  <si>
    <t>1.03</t>
  </si>
  <si>
    <t>1.04</t>
  </si>
  <si>
    <t>1.05</t>
  </si>
  <si>
    <t>1.06</t>
  </si>
  <si>
    <t>informeel overlegplek</t>
  </si>
  <si>
    <t>1.07</t>
  </si>
  <si>
    <t>wethouder</t>
  </si>
  <si>
    <t>1.08</t>
  </si>
  <si>
    <t>1.09</t>
  </si>
  <si>
    <t>burgemeester</t>
  </si>
  <si>
    <t>1.10</t>
  </si>
  <si>
    <t>1.11</t>
  </si>
  <si>
    <t>1.12</t>
  </si>
  <si>
    <t>1.13</t>
  </si>
  <si>
    <t>werkruimte griffie,planning,control</t>
  </si>
  <si>
    <t>1.14</t>
  </si>
  <si>
    <t>1.15</t>
  </si>
  <si>
    <t>1.16</t>
  </si>
  <si>
    <t>1.17</t>
  </si>
  <si>
    <t>1.18</t>
  </si>
  <si>
    <t>1.19</t>
  </si>
  <si>
    <t>1.19a</t>
  </si>
  <si>
    <t>1.19b</t>
  </si>
  <si>
    <t>1.20</t>
  </si>
  <si>
    <t>1.20a</t>
  </si>
  <si>
    <t>1.20b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</si>
  <si>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</si>
  <si>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</si>
  <si>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</si>
  <si>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</si>
  <si>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</si>
  <si>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</si>
  <si>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</si>
  <si>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</si>
  <si>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</si>
  <si>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</si>
  <si>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</si>
  <si>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</si>
  <si>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</si>
  <si>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</si>
  <si>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</si>
  <si>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</si>
  <si>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repro ruimte</t>
  </si>
  <si>
    <t>1.37</t>
  </si>
  <si>
    <t>1.37a</t>
  </si>
  <si>
    <t>1.37b</t>
  </si>
  <si>
    <t>1.38</t>
  </si>
  <si>
    <t>1.38a</t>
  </si>
  <si>
    <t>1.39</t>
  </si>
  <si>
    <t>1.40</t>
  </si>
  <si>
    <t>bedrijfsvoering</t>
  </si>
  <si>
    <t>1.40a</t>
  </si>
  <si>
    <t>1.41</t>
  </si>
  <si>
    <t>opslag ruimte</t>
  </si>
  <si>
    <t>1.42</t>
  </si>
  <si>
    <t>1.43</t>
  </si>
  <si>
    <t>1.43a</t>
  </si>
  <si>
    <t>143b</t>
  </si>
  <si>
    <t>TOTAAL</t>
  </si>
  <si>
    <t>portaal</t>
  </si>
  <si>
    <t>verkeersruimte</t>
  </si>
  <si>
    <t>borstelmat</t>
  </si>
  <si>
    <t>hal</t>
  </si>
  <si>
    <t>tegels</t>
  </si>
  <si>
    <t>kantoor</t>
  </si>
  <si>
    <t>bureaukamer</t>
  </si>
  <si>
    <t>sanitaire ruimte</t>
  </si>
  <si>
    <t>berg-/poetskast</t>
  </si>
  <si>
    <t>kleedruimte 1</t>
  </si>
  <si>
    <t>kledingruimte</t>
  </si>
  <si>
    <t>kleedruimte 2</t>
  </si>
  <si>
    <t>Oppervlakte in m2</t>
  </si>
  <si>
    <t>linoleum</t>
  </si>
  <si>
    <t>Keuken</t>
  </si>
  <si>
    <t>n.b</t>
  </si>
  <si>
    <t>n.b.</t>
  </si>
  <si>
    <t>.01</t>
  </si>
  <si>
    <t>.02</t>
  </si>
  <si>
    <t>.03</t>
  </si>
  <si>
    <t>.04</t>
  </si>
  <si>
    <t>.05</t>
  </si>
  <si>
    <t>.06</t>
  </si>
  <si>
    <t>.07</t>
  </si>
  <si>
    <t>.08</t>
  </si>
  <si>
    <t>.09</t>
  </si>
  <si>
    <t>\</t>
  </si>
  <si>
    <t>BG</t>
  </si>
  <si>
    <t>1e verdieping</t>
  </si>
  <si>
    <t>2e verdieping</t>
  </si>
  <si>
    <t>Kantoor</t>
  </si>
  <si>
    <t>Gang</t>
  </si>
  <si>
    <t>Spreekkamer</t>
  </si>
  <si>
    <t>Hal</t>
  </si>
  <si>
    <t>Kitchenette</t>
  </si>
  <si>
    <t>Conferentiekamer</t>
  </si>
  <si>
    <t>Pantry</t>
  </si>
  <si>
    <t>Tochtsluis</t>
  </si>
  <si>
    <t>Toilet</t>
  </si>
  <si>
    <t>Mivatoilet</t>
  </si>
  <si>
    <t>Raadzaal</t>
  </si>
  <si>
    <t>Trappenhuis</t>
  </si>
  <si>
    <t>Vergaderzaal</t>
  </si>
  <si>
    <t>Trap</t>
  </si>
  <si>
    <t>Kantoor 02.8</t>
  </si>
  <si>
    <t>Kantoor 02.12</t>
  </si>
  <si>
    <t>Kantoor 02.13</t>
  </si>
  <si>
    <t>Kantoor 02.14</t>
  </si>
  <si>
    <t>Kantoor 02.15</t>
  </si>
  <si>
    <t>Kantoor 02.16</t>
  </si>
  <si>
    <t>Kantoor 02.17</t>
  </si>
  <si>
    <t>Trapportaal</t>
  </si>
  <si>
    <t>Kantoor 02.18</t>
  </si>
  <si>
    <t>Linoleum</t>
  </si>
  <si>
    <t>Leisteen</t>
  </si>
  <si>
    <t>Tapijt</t>
  </si>
  <si>
    <t>Tegel</t>
  </si>
  <si>
    <t>Hout</t>
  </si>
  <si>
    <t>Steen</t>
  </si>
  <si>
    <t>Teamkamer</t>
  </si>
  <si>
    <t>Entree</t>
  </si>
  <si>
    <t>Kluisjes</t>
  </si>
  <si>
    <t>Sanitair/douches</t>
  </si>
  <si>
    <t>Verkeersruimte</t>
  </si>
  <si>
    <t>Sanitair</t>
  </si>
  <si>
    <t>n.v.t.</t>
  </si>
  <si>
    <t>schoonmaak</t>
  </si>
  <si>
    <t>sanitaire voorzieningen</t>
  </si>
  <si>
    <t xml:space="preserve">Sanitaire voorzieningen </t>
  </si>
  <si>
    <t>Perceel 1</t>
  </si>
  <si>
    <t>gemeentehuis</t>
  </si>
  <si>
    <t>gemeentewerf</t>
  </si>
  <si>
    <t>damesverbandcontainers</t>
  </si>
  <si>
    <t>handdoekautomaat</t>
  </si>
  <si>
    <t>luchtverfrissers</t>
  </si>
  <si>
    <t>toiletborstels</t>
  </si>
  <si>
    <t>toiletpapierdispensors</t>
  </si>
  <si>
    <t>zeepdispensors</t>
  </si>
  <si>
    <t>toiletbrilreiniger</t>
  </si>
  <si>
    <t>servicepunt KCC</t>
  </si>
  <si>
    <t>servicepunt SEM</t>
  </si>
  <si>
    <t>bushalte</t>
  </si>
  <si>
    <t>droogloopmatten</t>
  </si>
  <si>
    <t>Totaal per productgroep</t>
  </si>
  <si>
    <t>verbruiksartikelen</t>
  </si>
  <si>
    <t>afval zakjes</t>
  </si>
  <si>
    <t>papieren of kantoenen handdoekjes</t>
  </si>
  <si>
    <t>navulling (3 verschillende reuken)</t>
  </si>
  <si>
    <t>toiletborstels (1 x per jaar vervangen)</t>
  </si>
  <si>
    <t>toiletrollen (obv 120 pers. 75% bezetting)</t>
  </si>
  <si>
    <t>navulling foam (obv 120 pers. 75% bezetting)</t>
  </si>
  <si>
    <t>navulling</t>
  </si>
  <si>
    <t>plasmatjes met geur</t>
  </si>
  <si>
    <t>maandelijks  vervangen</t>
  </si>
  <si>
    <t>kosten per jaar</t>
  </si>
  <si>
    <t>prijs per jaar</t>
  </si>
  <si>
    <t>Totaal</t>
  </si>
  <si>
    <t>gemeente Eijsden-Margraten</t>
  </si>
  <si>
    <t>gemeente Gulpen-Wittem</t>
  </si>
  <si>
    <t>prijs totale looptijd</t>
  </si>
  <si>
    <t>toiletrollen (obv 220 pers. 75% bezetting)</t>
  </si>
  <si>
    <t>navulling foam (obv 220 pers. 75% bezetting)</t>
  </si>
  <si>
    <t>aantal eenheden per jaar</t>
  </si>
  <si>
    <t>kosten per eenheid</t>
  </si>
  <si>
    <t xml:space="preserve"> </t>
  </si>
  <si>
    <t xml:space="preserve">aantal eenheden per jaar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</si>
</sst>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58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</cellStyleXfs>
  <cellXfs count="66">
    <xf numFmtId="0" fontId="0" fillId="0" borderId="0" xfId="0"/>
    <xf numFmtId="0" fontId="3" fillId="2" borderId="1" xfId="3" applyFont="1" applyFill="1" applyBorder="1"/>
    <xf numFmtId="0" fontId="3" fillId="2" borderId="1" xfId="3" applyFont="1" applyFill="1" applyBorder="1" applyAlignment="1">
      <alignment horizontal="center"/>
    </xf>
    <xf numFmtId="2" fontId="3" fillId="2" borderId="1" xfId="3" applyNumberFormat="1" applyFont="1" applyFill="1" applyBorder="1"/>
    <xf numFmtId="0" fontId="4" fillId="0" borderId="1" xfId="4" applyFont="1" applyBorder="1" applyAlignment="1">
      <alignment horizontal="center"/>
    </xf>
    <xf numFmtId="0" fontId="2" fillId="3" borderId="1" xfId="3" applyFill="1" applyBorder="1" applyAlignment="1">
      <alignment horizontal="center"/>
    </xf>
    <xf numFmtId="0" fontId="4" fillId="0" borderId="1" xfId="4" applyFont="1" applyBorder="1" applyAlignment="1">
      <alignment horizontal="left"/>
    </xf>
    <xf numFmtId="0" fontId="2" fillId="3" borderId="1" xfId="3" applyFill="1" applyBorder="1" applyAlignment="1">
      <alignment horizontal="center" vertical="center"/>
    </xf>
    <xf numFmtId="164" fontId="4" fillId="0" borderId="1" xfId="4" applyNumberFormat="1" applyFont="1" applyBorder="1" applyAlignment="1">
      <alignment horizontal="center"/>
    </xf>
    <xf numFmtId="44" fontId="2" fillId="3" borderId="1" xfId="3" applyNumberFormat="1" applyFill="1" applyBorder="1"/>
    <xf numFmtId="0" fontId="2" fillId="4" borderId="1" xfId="1" applyFill="1" applyBorder="1" applyAlignment="1" applyProtection="1">
      <alignment horizontal="center" vertical="center" wrapText="1" readingOrder="1"/>
      <protection locked="0"/>
    </xf>
    <xf numFmtId="44" fontId="2" fillId="3" borderId="1" xfId="1" applyNumberFormat="1" applyFill="1" applyBorder="1" applyAlignment="1">
      <alignment horizontal="right" vertical="center" wrapText="1" readingOrder="1"/>
    </xf>
    <xf numFmtId="0" fontId="5" fillId="0" borderId="1" xfId="4" applyFont="1" applyBorder="1" applyAlignment="1">
      <alignment horizontal="center"/>
    </xf>
    <xf numFmtId="0" fontId="4" fillId="0" borderId="1" xfId="4" applyFont="1" applyBorder="1"/>
    <xf numFmtId="0" fontId="2" fillId="3" borderId="0" xfId="3" applyFill="1"/>
    <xf numFmtId="0" fontId="2" fillId="3" borderId="0" xfId="3" applyFill="1" applyAlignment="1">
      <alignment horizontal="center"/>
    </xf>
    <xf numFmtId="0" fontId="2" fillId="3" borderId="1" xfId="3" applyFill="1" applyBorder="1"/>
    <xf numFmtId="4" fontId="2" fillId="3" borderId="1" xfId="3" applyNumberFormat="1" applyFill="1" applyBorder="1" applyAlignment="1">
      <alignment horizontal="center" vertical="center"/>
    </xf>
    <xf numFmtId="0" fontId="2" fillId="3" borderId="1" xfId="3" applyFill="1" applyBorder="1" applyAlignment="1">
      <alignment horizontal="center" readingOrder="1"/>
    </xf>
    <xf numFmtId="44" fontId="0" fillId="0" borderId="0" xfId="2" applyFont="1"/>
    <xf numFmtId="0" fontId="3" fillId="5" borderId="2" xfId="3" applyFont="1" applyFill="1" applyBorder="1" applyAlignment="1">
      <alignment horizontal="center"/>
    </xf>
    <xf numFmtId="0" fontId="3" fillId="5" borderId="3" xfId="3" applyFont="1" applyFill="1" applyBorder="1"/>
    <xf numFmtId="0" fontId="3" fillId="5" borderId="2" xfId="3" applyFont="1" applyFill="1" applyBorder="1"/>
    <xf numFmtId="2" fontId="3" fillId="5" borderId="3" xfId="3" applyNumberFormat="1" applyFont="1" applyFill="1" applyBorder="1"/>
    <xf numFmtId="0" fontId="2" fillId="6" borderId="1" xfId="3" applyFill="1" applyBorder="1" applyAlignment="1">
      <alignment horizontal="center" vertical="center"/>
    </xf>
    <xf numFmtId="2" fontId="2" fillId="3" borderId="1" xfId="3" applyNumberFormat="1" applyFill="1" applyBorder="1"/>
    <xf numFmtId="4" fontId="2" fillId="3" borderId="1" xfId="1" applyNumberFormat="1" applyFill="1" applyBorder="1" applyAlignment="1">
      <alignment horizontal="right" vertical="center" wrapText="1" readingOrder="1"/>
    </xf>
    <xf numFmtId="4" fontId="2" fillId="0" borderId="1" xfId="1" applyNumberFormat="1" applyBorder="1" applyAlignment="1">
      <alignment horizontal="right" vertical="center" wrapText="1" readingOrder="1"/>
    </xf>
    <xf numFmtId="0" fontId="2" fillId="6" borderId="1" xfId="3" applyFill="1" applyBorder="1"/>
    <xf numFmtId="2" fontId="2" fillId="6" borderId="1" xfId="3" applyNumberFormat="1" applyFill="1" applyBorder="1"/>
    <xf numFmtId="44" fontId="2" fillId="6" borderId="1" xfId="3" applyNumberFormat="1" applyFill="1" applyBorder="1"/>
    <xf numFmtId="4" fontId="2" fillId="0" borderId="1" xfId="3" applyNumberFormat="1" applyBorder="1"/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8" fillId="0" borderId="1" xfId="5" applyFont="1" applyBorder="1" applyAlignment="1">
      <alignment horizontal="center"/>
    </xf>
    <xf numFmtId="0" fontId="0" fillId="0" borderId="0" xfId="0" applyFill="1" applyProtection="1"/>
    <xf numFmtId="44" fontId="0" fillId="0" borderId="0" xfId="2" applyFont="1" applyFill="1" applyProtection="1"/>
    <xf numFmtId="0" fontId="0" fillId="0" borderId="1" xfId="0" applyBorder="1"/>
    <xf numFmtId="49" fontId="6" fillId="0" borderId="4" xfId="0" applyNumberFormat="1" applyFont="1" applyFill="1" applyBorder="1" applyAlignment="1">
      <alignment horizontal="center"/>
    </xf>
    <xf numFmtId="0" fontId="0" fillId="0" borderId="1" xfId="0" applyFill="1" applyBorder="1"/>
    <xf numFmtId="44" fontId="0" fillId="0" borderId="1" xfId="0" applyNumberFormat="1" applyBorder="1"/>
    <xf numFmtId="0" fontId="9" fillId="2" borderId="0" xfId="0" applyFont="1" applyFill="1"/>
    <xf numFmtId="0" fontId="3" fillId="5" borderId="3" xfId="3" applyNumberFormat="1" applyFont="1" applyFill="1" applyBorder="1"/>
    <xf numFmtId="0" fontId="2" fillId="4" borderId="1" xfId="1" applyNumberFormat="1" applyFill="1" applyBorder="1" applyAlignment="1" applyProtection="1">
      <alignment horizontal="center" vertical="center" wrapText="1" readingOrder="1"/>
      <protection locked="0"/>
    </xf>
    <xf numFmtId="0" fontId="2" fillId="0" borderId="1" xfId="1" applyNumberFormat="1" applyBorder="1" applyAlignment="1">
      <alignment horizontal="right" vertical="center" wrapText="1" readingOrder="1"/>
    </xf>
    <xf numFmtId="0" fontId="0" fillId="0" borderId="0" xfId="0" applyNumberFormat="1"/>
    <xf numFmtId="0" fontId="2" fillId="0" borderId="1" xfId="3" applyNumberFormat="1" applyBorder="1"/>
    <xf numFmtId="0" fontId="0" fillId="0" borderId="0" xfId="0" applyProtection="1"/>
    <xf numFmtId="0" fontId="10" fillId="0" borderId="0" xfId="0" applyFont="1" applyProtection="1"/>
    <xf numFmtId="0" fontId="0" fillId="0" borderId="1" xfId="0" applyBorder="1" applyProtection="1"/>
    <xf numFmtId="44" fontId="0" fillId="0" borderId="1" xfId="2" applyFont="1" applyBorder="1" applyProtection="1"/>
    <xf numFmtId="0" fontId="0" fillId="0" borderId="1" xfId="0" applyNumberFormat="1" applyBorder="1" applyProtection="1"/>
    <xf numFmtId="44" fontId="0" fillId="0" borderId="0" xfId="2" applyFont="1" applyProtection="1"/>
    <xf numFmtId="44" fontId="10" fillId="0" borderId="0" xfId="2" applyFont="1" applyProtection="1"/>
    <xf numFmtId="0" fontId="10" fillId="0" borderId="1" xfId="0" applyFont="1" applyBorder="1" applyProtection="1"/>
    <xf numFmtId="0" fontId="0" fillId="0" borderId="1" xfId="0" applyFill="1" applyBorder="1" applyProtection="1"/>
    <xf numFmtId="44" fontId="0" fillId="0" borderId="1" xfId="0" applyNumberFormat="1" applyBorder="1" applyProtection="1"/>
    <xf numFmtId="44" fontId="0" fillId="4" borderId="1" xfId="2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Fill="1" applyProtection="1">
      <protection locked="0"/>
    </xf>
    <xf numFmtId="0" fontId="6" fillId="0" borderId="1" xfId="0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2" fontId="0" fillId="0" borderId="1" xfId="0" applyNumberFormat="1" applyBorder="1"/>
  </cellXfs>
  <cellStyles count="6">
    <cellStyle name="RijNiveau_4" xfId="1" builtinId="1" iLevel="3"/>
    <cellStyle name="Standaard" xfId="0" builtinId="0"/>
    <cellStyle name="Standaard 10" xfId="3" xr:uid="{7C09A133-CE25-4737-91AB-467CF3BDE42D}"/>
    <cellStyle name="Standaard 257" xfId="4" xr:uid="{0A1C959C-3E68-467C-860D-FA0A71099A63}"/>
    <cellStyle name="Standaard_Blad1" xfId="5" xr:uid="{D14FF6C1-A80E-4052-9DC8-939BD9D16FE3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F314A-080D-42B7-9932-95C5C72BC51C}">
  <dimension ref="A1:F30"/>
  <sheetViews>
    <sheetView workbookViewId="0">
      <selection activeCell="E29" sqref="E29"/>
    </sheetView>
  </sheetViews>
  <sheetFormatPr defaultRowHeight="15" x14ac:dyDescent="0.25"/>
  <cols>
    <col min="1" max="1" width="27.28515625" style="49" customWidth="1"/>
    <col min="2" max="2" width="38.7109375" style="49" customWidth="1"/>
    <col min="3" max="3" width="9.140625" style="49"/>
    <col min="4" max="4" width="18" style="49" bestFit="1" customWidth="1"/>
    <col min="5" max="5" width="12.28515625" style="49" customWidth="1"/>
    <col min="6" max="6" width="18.140625" style="49" bestFit="1" customWidth="1"/>
    <col min="7" max="16384" width="9.140625" style="49"/>
  </cols>
  <sheetData>
    <row r="1" spans="1:6" x14ac:dyDescent="0.25">
      <c r="B1" s="60"/>
      <c r="C1" s="60"/>
      <c r="D1" s="60"/>
      <c r="E1" s="60"/>
      <c r="F1" s="60"/>
    </row>
    <row r="2" spans="1:6" x14ac:dyDescent="0.25">
      <c r="A2" s="60" t="s">
        <v>0</v>
      </c>
      <c r="B2" s="60"/>
      <c r="C2" s="60"/>
      <c r="D2" s="60"/>
      <c r="E2" s="60"/>
      <c r="F2" s="60"/>
    </row>
    <row r="3" spans="1:6" x14ac:dyDescent="0.25">
      <c r="A3" s="60"/>
      <c r="B3" s="60"/>
      <c r="C3" s="60"/>
      <c r="D3" s="60"/>
      <c r="E3" s="60"/>
      <c r="F3" s="60"/>
    </row>
    <row r="4" spans="1:6" x14ac:dyDescent="0.25">
      <c r="A4" s="61" t="s">
        <v>19</v>
      </c>
      <c r="B4" s="59"/>
      <c r="C4" s="60"/>
      <c r="D4" s="60"/>
      <c r="E4" s="60"/>
      <c r="F4" s="60"/>
    </row>
    <row r="5" spans="1:6" x14ac:dyDescent="0.25">
      <c r="A5" s="60"/>
      <c r="B5" s="60"/>
      <c r="C5" s="60"/>
      <c r="D5" s="60"/>
      <c r="E5" s="60"/>
      <c r="F5" s="60"/>
    </row>
    <row r="6" spans="1:6" x14ac:dyDescent="0.25">
      <c r="A6" s="50" t="s">
        <v>1</v>
      </c>
    </row>
    <row r="7" spans="1:6" x14ac:dyDescent="0.25">
      <c r="A7" s="50" t="s">
        <v>324</v>
      </c>
    </row>
    <row r="8" spans="1:6" x14ac:dyDescent="0.25">
      <c r="A8" s="50" t="s">
        <v>13</v>
      </c>
      <c r="B8" s="50" t="s">
        <v>14</v>
      </c>
      <c r="C8" s="50" t="s">
        <v>15</v>
      </c>
      <c r="D8" s="50" t="s">
        <v>19</v>
      </c>
      <c r="E8" s="50" t="s">
        <v>20</v>
      </c>
      <c r="F8" s="50" t="s">
        <v>21</v>
      </c>
    </row>
    <row r="9" spans="1:6" x14ac:dyDescent="0.25">
      <c r="A9" s="51" t="s">
        <v>6</v>
      </c>
      <c r="B9" s="51" t="s">
        <v>2</v>
      </c>
      <c r="C9" s="51">
        <v>3465</v>
      </c>
      <c r="D9" s="52">
        <f>Ruimtestaten!$B$4</f>
        <v>0</v>
      </c>
      <c r="E9" s="53">
        <f>'perceel 1 gemeentehuis'!H161</f>
        <v>0</v>
      </c>
      <c r="F9" s="52">
        <f>D9*E9</f>
        <v>0</v>
      </c>
    </row>
    <row r="10" spans="1:6" x14ac:dyDescent="0.25">
      <c r="A10" s="51" t="s">
        <v>5</v>
      </c>
      <c r="B10" s="51" t="s">
        <v>18</v>
      </c>
      <c r="C10" s="51">
        <v>214</v>
      </c>
      <c r="D10" s="52">
        <f>Ruimtestaten!$B$4</f>
        <v>0</v>
      </c>
      <c r="E10" s="53">
        <f>'Perceel 1 gemeentewerf'!G20</f>
        <v>0</v>
      </c>
      <c r="F10" s="52">
        <f t="shared" ref="F10:F12" si="0">D10*E10</f>
        <v>0</v>
      </c>
    </row>
    <row r="11" spans="1:6" x14ac:dyDescent="0.25">
      <c r="A11" s="51" t="s">
        <v>4</v>
      </c>
      <c r="B11" s="51" t="s">
        <v>17</v>
      </c>
      <c r="C11" s="51">
        <v>86</v>
      </c>
      <c r="D11" s="52">
        <f>Ruimtestaten!$B$4</f>
        <v>0</v>
      </c>
      <c r="E11" s="53">
        <f>'perceel 1 servicepunt KCC'!E8</f>
        <v>0</v>
      </c>
      <c r="F11" s="52">
        <f t="shared" si="0"/>
        <v>0</v>
      </c>
    </row>
    <row r="12" spans="1:6" x14ac:dyDescent="0.25">
      <c r="A12" s="51" t="s">
        <v>22</v>
      </c>
      <c r="B12" s="51" t="s">
        <v>16</v>
      </c>
      <c r="C12" s="51">
        <v>76</v>
      </c>
      <c r="D12" s="52">
        <f>Ruimtestaten!$B$4</f>
        <v>0</v>
      </c>
      <c r="E12" s="53">
        <f>'perceel 1 servicepunt SEM'!E9</f>
        <v>0</v>
      </c>
      <c r="F12" s="52">
        <f t="shared" si="0"/>
        <v>0</v>
      </c>
    </row>
    <row r="13" spans="1:6" x14ac:dyDescent="0.25">
      <c r="A13" s="51" t="s">
        <v>354</v>
      </c>
      <c r="B13" s="51"/>
      <c r="C13" s="51"/>
      <c r="D13" s="52"/>
      <c r="E13" s="53"/>
      <c r="F13" s="52">
        <f>SUM(F9:F12)</f>
        <v>0</v>
      </c>
    </row>
    <row r="14" spans="1:6" x14ac:dyDescent="0.25">
      <c r="D14" s="54"/>
      <c r="F14" s="54"/>
    </row>
    <row r="15" spans="1:6" x14ac:dyDescent="0.25">
      <c r="A15" s="50" t="s">
        <v>325</v>
      </c>
      <c r="D15" s="55" t="s">
        <v>353</v>
      </c>
      <c r="F15" s="55" t="s">
        <v>357</v>
      </c>
    </row>
    <row r="16" spans="1:6" x14ac:dyDescent="0.25">
      <c r="A16" s="51" t="s">
        <v>355</v>
      </c>
      <c r="B16" s="51"/>
      <c r="C16" s="56"/>
      <c r="D16" s="52">
        <f>'perceel 1 sanitaire voorziening'!H13</f>
        <v>0</v>
      </c>
      <c r="F16" s="52">
        <f>D16*6</f>
        <v>0</v>
      </c>
    </row>
    <row r="17" spans="1:6" x14ac:dyDescent="0.25">
      <c r="C17" s="37"/>
      <c r="D17" s="38"/>
      <c r="E17" s="37"/>
      <c r="F17" s="38"/>
    </row>
    <row r="18" spans="1:6" x14ac:dyDescent="0.25">
      <c r="F18" s="54"/>
    </row>
    <row r="19" spans="1:6" x14ac:dyDescent="0.25">
      <c r="A19" s="50" t="s">
        <v>3</v>
      </c>
    </row>
    <row r="20" spans="1:6" x14ac:dyDescent="0.25">
      <c r="A20" s="50" t="s">
        <v>13</v>
      </c>
      <c r="B20" s="50" t="s">
        <v>14</v>
      </c>
      <c r="C20" s="50" t="s">
        <v>15</v>
      </c>
      <c r="D20" s="50" t="s">
        <v>19</v>
      </c>
      <c r="E20" s="50" t="s">
        <v>20</v>
      </c>
      <c r="F20" s="50" t="s">
        <v>21</v>
      </c>
    </row>
    <row r="21" spans="1:6" x14ac:dyDescent="0.25">
      <c r="A21" s="51" t="s">
        <v>7</v>
      </c>
      <c r="B21" s="51" t="s">
        <v>8</v>
      </c>
      <c r="C21" s="51">
        <v>1906</v>
      </c>
      <c r="D21" s="52">
        <f>Ruimtestaten!$B$4</f>
        <v>0</v>
      </c>
      <c r="E21" s="51">
        <f>'perceel 2 gemeenthuis'!G132</f>
        <v>0</v>
      </c>
      <c r="F21" s="52">
        <f>D21*E21</f>
        <v>0</v>
      </c>
    </row>
    <row r="22" spans="1:6" x14ac:dyDescent="0.25">
      <c r="A22" s="51" t="s">
        <v>9</v>
      </c>
      <c r="B22" s="51" t="s">
        <v>10</v>
      </c>
      <c r="C22" s="51">
        <v>112</v>
      </c>
      <c r="D22" s="52">
        <f>Ruimtestaten!$B$4</f>
        <v>0</v>
      </c>
      <c r="E22" s="51">
        <f>'perceel 2 gemeentewerf'!G7</f>
        <v>0</v>
      </c>
      <c r="F22" s="52">
        <f t="shared" ref="F22:F23" si="1">D22*E22</f>
        <v>0</v>
      </c>
    </row>
    <row r="23" spans="1:6" x14ac:dyDescent="0.25">
      <c r="A23" s="51" t="s">
        <v>11</v>
      </c>
      <c r="B23" s="51" t="s">
        <v>12</v>
      </c>
      <c r="C23" s="51">
        <v>22</v>
      </c>
      <c r="D23" s="52">
        <f>Ruimtestaten!$B$4</f>
        <v>0</v>
      </c>
      <c r="E23" s="51">
        <f>'perceel 2 bushalte'!G4</f>
        <v>0</v>
      </c>
      <c r="F23" s="52">
        <f t="shared" si="1"/>
        <v>0</v>
      </c>
    </row>
    <row r="24" spans="1:6" x14ac:dyDescent="0.25">
      <c r="A24" s="57" t="s">
        <v>354</v>
      </c>
      <c r="B24" s="51"/>
      <c r="C24" s="51"/>
      <c r="D24" s="52"/>
      <c r="E24" s="51"/>
      <c r="F24" s="52">
        <f>SUM(F21:F23)</f>
        <v>0</v>
      </c>
    </row>
    <row r="25" spans="1:6" x14ac:dyDescent="0.25">
      <c r="F25" s="54"/>
    </row>
    <row r="26" spans="1:6" x14ac:dyDescent="0.25">
      <c r="A26" s="50" t="s">
        <v>325</v>
      </c>
      <c r="D26" s="55" t="s">
        <v>353</v>
      </c>
      <c r="F26" s="55" t="s">
        <v>357</v>
      </c>
    </row>
    <row r="27" spans="1:6" x14ac:dyDescent="0.25">
      <c r="A27" s="51" t="s">
        <v>356</v>
      </c>
      <c r="B27" s="51"/>
      <c r="C27" s="56"/>
      <c r="D27" s="52">
        <f>'perceel 2 sanitaire voorziening'!G12</f>
        <v>0</v>
      </c>
      <c r="F27" s="58">
        <f>D27*6</f>
        <v>0</v>
      </c>
    </row>
    <row r="28" spans="1:6" x14ac:dyDescent="0.25">
      <c r="C28" s="37"/>
      <c r="D28" s="37"/>
      <c r="E28" s="37"/>
      <c r="F28" s="37"/>
    </row>
    <row r="29" spans="1:6" x14ac:dyDescent="0.25">
      <c r="A29" s="60"/>
      <c r="B29" s="60"/>
      <c r="C29" s="62"/>
      <c r="D29" s="62"/>
      <c r="E29" s="62"/>
      <c r="F29" s="62"/>
    </row>
    <row r="30" spans="1:6" x14ac:dyDescent="0.25">
      <c r="C30" s="37"/>
      <c r="D30" s="37"/>
      <c r="E30" s="37"/>
      <c r="F30" s="37"/>
    </row>
  </sheetData>
  <sheetProtection algorithmName="SHA-512" hashValue="lZKFme6PrAMTNMzBKZRiQkCPwnCynz3oA/lnbzthzPa4Zf519Fy6pyuDuMbFEWxxX9U4NGv6DgcdNj9Rq/Lbow==" saltValue="7dFgW0WLGihw0M9xacQgA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15B5C-406A-49B2-A4A7-64864C8785F9}">
  <dimension ref="A1:I12"/>
  <sheetViews>
    <sheetView tabSelected="1" workbookViewId="0">
      <selection activeCell="I17" sqref="I17"/>
    </sheetView>
  </sheetViews>
  <sheetFormatPr defaultRowHeight="15" x14ac:dyDescent="0.25"/>
  <cols>
    <col min="1" max="1" width="23.85546875" bestFit="1" customWidth="1"/>
    <col min="2" max="2" width="14" bestFit="1" customWidth="1"/>
    <col min="3" max="3" width="14.42578125" bestFit="1" customWidth="1"/>
    <col min="5" max="5" width="22.7109375" bestFit="1" customWidth="1"/>
    <col min="6" max="6" width="41.42578125" bestFit="1" customWidth="1"/>
    <col min="7" max="7" width="14.28515625" bestFit="1" customWidth="1"/>
    <col min="8" max="8" width="24" bestFit="1" customWidth="1"/>
    <col min="9" max="9" width="18.5703125" bestFit="1" customWidth="1"/>
  </cols>
  <sheetData>
    <row r="1" spans="1:9" x14ac:dyDescent="0.25">
      <c r="A1" t="s">
        <v>3</v>
      </c>
    </row>
    <row r="2" spans="1:9" x14ac:dyDescent="0.25">
      <c r="A2" s="43"/>
      <c r="B2" s="43" t="s">
        <v>328</v>
      </c>
      <c r="C2" s="43" t="s">
        <v>329</v>
      </c>
      <c r="D2" s="43" t="s">
        <v>339</v>
      </c>
      <c r="E2" s="43" t="s">
        <v>341</v>
      </c>
      <c r="F2" s="43" t="s">
        <v>342</v>
      </c>
      <c r="G2" s="43" t="s">
        <v>352</v>
      </c>
      <c r="H2" s="43" t="s">
        <v>363</v>
      </c>
      <c r="I2" s="43" t="s">
        <v>361</v>
      </c>
    </row>
    <row r="3" spans="1:9" x14ac:dyDescent="0.25">
      <c r="A3" s="39" t="s">
        <v>330</v>
      </c>
      <c r="B3" s="39">
        <v>9</v>
      </c>
      <c r="C3" s="39">
        <v>1</v>
      </c>
      <c r="D3" s="39">
        <v>1</v>
      </c>
      <c r="E3" s="39">
        <f t="shared" ref="E3:E11" si="0">B3+C3+D3</f>
        <v>11</v>
      </c>
      <c r="F3" s="39" t="s">
        <v>343</v>
      </c>
      <c r="G3" s="64"/>
      <c r="H3" s="64"/>
      <c r="I3" s="59"/>
    </row>
    <row r="4" spans="1:9" x14ac:dyDescent="0.25">
      <c r="A4" s="39" t="s">
        <v>331</v>
      </c>
      <c r="B4" s="39">
        <v>6</v>
      </c>
      <c r="C4" s="39">
        <v>1</v>
      </c>
      <c r="D4" s="39">
        <v>0</v>
      </c>
      <c r="E4" s="39">
        <f t="shared" si="0"/>
        <v>7</v>
      </c>
      <c r="F4" s="39" t="s">
        <v>344</v>
      </c>
      <c r="G4" s="64"/>
      <c r="H4" s="64"/>
      <c r="I4" s="59"/>
    </row>
    <row r="5" spans="1:9" x14ac:dyDescent="0.25">
      <c r="A5" s="39" t="s">
        <v>332</v>
      </c>
      <c r="B5" s="39">
        <v>15</v>
      </c>
      <c r="C5" s="39">
        <v>1</v>
      </c>
      <c r="D5" s="39">
        <v>1</v>
      </c>
      <c r="E5" s="39">
        <f t="shared" si="0"/>
        <v>17</v>
      </c>
      <c r="F5" s="39" t="s">
        <v>345</v>
      </c>
      <c r="G5" s="64"/>
      <c r="H5" s="64"/>
      <c r="I5" s="59"/>
    </row>
    <row r="6" spans="1:9" x14ac:dyDescent="0.25">
      <c r="A6" s="39" t="s">
        <v>333</v>
      </c>
      <c r="B6" s="39">
        <v>17</v>
      </c>
      <c r="C6" s="39">
        <v>1</v>
      </c>
      <c r="D6" s="39">
        <v>0</v>
      </c>
      <c r="E6" s="39">
        <f t="shared" si="0"/>
        <v>18</v>
      </c>
      <c r="F6" s="39" t="s">
        <v>346</v>
      </c>
      <c r="G6" s="64"/>
      <c r="H6" s="64"/>
      <c r="I6" s="59"/>
    </row>
    <row r="7" spans="1:9" x14ac:dyDescent="0.25">
      <c r="A7" s="39" t="s">
        <v>334</v>
      </c>
      <c r="B7" s="39">
        <v>17</v>
      </c>
      <c r="C7" s="39">
        <v>1</v>
      </c>
      <c r="D7" s="39">
        <v>1</v>
      </c>
      <c r="E7" s="39">
        <f t="shared" si="0"/>
        <v>19</v>
      </c>
      <c r="F7" s="39" t="s">
        <v>347</v>
      </c>
      <c r="G7" s="64"/>
      <c r="H7" s="64"/>
      <c r="I7" s="59"/>
    </row>
    <row r="8" spans="1:9" x14ac:dyDescent="0.25">
      <c r="A8" s="39" t="s">
        <v>335</v>
      </c>
      <c r="B8" s="39">
        <v>19</v>
      </c>
      <c r="C8" s="39">
        <v>3</v>
      </c>
      <c r="D8" s="39">
        <v>1</v>
      </c>
      <c r="E8" s="39">
        <f t="shared" si="0"/>
        <v>23</v>
      </c>
      <c r="F8" s="39" t="s">
        <v>348</v>
      </c>
      <c r="G8" s="64"/>
      <c r="H8" s="64"/>
      <c r="I8" s="59"/>
    </row>
    <row r="9" spans="1:9" x14ac:dyDescent="0.25">
      <c r="A9" s="39" t="s">
        <v>336</v>
      </c>
      <c r="B9" s="39">
        <v>15</v>
      </c>
      <c r="C9" s="39">
        <v>1</v>
      </c>
      <c r="D9" s="39">
        <v>1</v>
      </c>
      <c r="E9" s="39">
        <f t="shared" si="0"/>
        <v>17</v>
      </c>
      <c r="F9" s="39" t="s">
        <v>349</v>
      </c>
      <c r="G9" s="64"/>
      <c r="H9" s="64"/>
      <c r="I9" s="59"/>
    </row>
    <row r="10" spans="1:9" x14ac:dyDescent="0.25">
      <c r="A10" s="39" t="s">
        <v>340</v>
      </c>
      <c r="B10" s="39">
        <v>1</v>
      </c>
      <c r="C10" s="39">
        <v>2</v>
      </c>
      <c r="D10" s="39">
        <v>0</v>
      </c>
      <c r="E10" s="39">
        <f t="shared" si="0"/>
        <v>3</v>
      </c>
      <c r="F10" s="39" t="s">
        <v>351</v>
      </c>
      <c r="G10" s="64"/>
      <c r="H10" s="64"/>
      <c r="I10" s="59"/>
    </row>
    <row r="11" spans="1:9" x14ac:dyDescent="0.25">
      <c r="A11" s="39" t="s">
        <v>350</v>
      </c>
      <c r="B11" s="39">
        <v>4</v>
      </c>
      <c r="C11" s="39">
        <v>1</v>
      </c>
      <c r="D11" s="39"/>
      <c r="E11" s="39">
        <f t="shared" si="0"/>
        <v>5</v>
      </c>
      <c r="F11" s="39" t="s">
        <v>351</v>
      </c>
      <c r="G11" s="64"/>
      <c r="H11" s="64"/>
      <c r="I11" s="59"/>
    </row>
    <row r="12" spans="1:9" x14ac:dyDescent="0.25">
      <c r="A12" s="41" t="s">
        <v>354</v>
      </c>
      <c r="B12" s="39"/>
      <c r="C12" s="39"/>
      <c r="D12" s="39"/>
      <c r="E12" s="39"/>
      <c r="F12" s="39"/>
      <c r="G12" s="39">
        <f>SUM(G3:G11)</f>
        <v>0</v>
      </c>
    </row>
  </sheetData>
  <sheetProtection algorithmName="SHA-512" hashValue="wwtG0fTXga3HI0juamzJUooAEKV7jOC/cff7iIWJ9QnESbJyP/uJpRxDOBOSERouIzAA095QYpMeOpD52vjPhw==" saltValue="ndN280yhc/ZxJfrQX55B5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A1CFE-CFD0-4278-99D3-E9CD0865A4DA}">
  <dimension ref="A1:I161"/>
  <sheetViews>
    <sheetView topLeftCell="A129" workbookViewId="0">
      <selection activeCell="L156" sqref="L156"/>
    </sheetView>
  </sheetViews>
  <sheetFormatPr defaultRowHeight="15" x14ac:dyDescent="0.25"/>
  <cols>
    <col min="1" max="1" width="15.140625" bestFit="1" customWidth="1"/>
    <col min="2" max="2" width="6.140625" bestFit="1" customWidth="1"/>
    <col min="3" max="3" width="35.140625" bestFit="1" customWidth="1"/>
    <col min="4" max="4" width="15.7109375" bestFit="1" customWidth="1"/>
    <col min="5" max="5" width="12" bestFit="1" customWidth="1"/>
    <col min="6" max="6" width="15" bestFit="1" customWidth="1"/>
    <col min="7" max="7" width="10.85546875" bestFit="1" customWidth="1"/>
    <col min="8" max="8" width="13.140625" bestFit="1" customWidth="1"/>
    <col min="9" max="9" width="15" bestFit="1" customWidth="1"/>
  </cols>
  <sheetData>
    <row r="1" spans="1:9" x14ac:dyDescent="0.25">
      <c r="A1" s="1" t="s">
        <v>23</v>
      </c>
      <c r="B1" s="2" t="s">
        <v>24</v>
      </c>
      <c r="C1" s="1" t="s">
        <v>25</v>
      </c>
      <c r="D1" s="1" t="s">
        <v>26</v>
      </c>
      <c r="E1" s="3" t="s">
        <v>27</v>
      </c>
      <c r="F1" s="1" t="s">
        <v>28</v>
      </c>
      <c r="G1" s="1" t="s">
        <v>29</v>
      </c>
      <c r="H1" s="1" t="s">
        <v>30</v>
      </c>
      <c r="I1" s="1" t="s">
        <v>31</v>
      </c>
    </row>
    <row r="2" spans="1:9" ht="15.75" x14ac:dyDescent="0.25">
      <c r="A2" s="4" t="s">
        <v>32</v>
      </c>
      <c r="B2" s="5" t="s">
        <v>33</v>
      </c>
      <c r="C2" s="6" t="s">
        <v>34</v>
      </c>
      <c r="D2" s="7" t="s">
        <v>35</v>
      </c>
      <c r="E2" s="8">
        <v>14.2</v>
      </c>
      <c r="F2" s="4" t="s">
        <v>36</v>
      </c>
      <c r="G2" s="9">
        <f>Ruimtestaten!$B$4</f>
        <v>0</v>
      </c>
      <c r="H2" s="10"/>
      <c r="I2" s="11">
        <f>G2*H2</f>
        <v>0</v>
      </c>
    </row>
    <row r="3" spans="1:9" ht="15.75" x14ac:dyDescent="0.25">
      <c r="A3" s="4"/>
      <c r="B3" s="5" t="s">
        <v>33</v>
      </c>
      <c r="C3" s="6" t="s">
        <v>37</v>
      </c>
      <c r="D3" s="7" t="s">
        <v>35</v>
      </c>
      <c r="E3" s="8">
        <v>23.7</v>
      </c>
      <c r="F3" s="4" t="s">
        <v>38</v>
      </c>
      <c r="G3" s="9">
        <f>Ruimtestaten!$B$4</f>
        <v>0</v>
      </c>
      <c r="H3" s="10"/>
      <c r="I3" s="11">
        <f t="shared" ref="I3:I66" si="0">G3*H3</f>
        <v>0</v>
      </c>
    </row>
    <row r="4" spans="1:9" ht="15.75" x14ac:dyDescent="0.25">
      <c r="A4" s="4" t="s">
        <v>39</v>
      </c>
      <c r="B4" s="5" t="s">
        <v>33</v>
      </c>
      <c r="C4" s="6" t="s">
        <v>40</v>
      </c>
      <c r="D4" s="7" t="s">
        <v>35</v>
      </c>
      <c r="E4" s="8">
        <v>0</v>
      </c>
      <c r="F4" s="4" t="s">
        <v>41</v>
      </c>
      <c r="G4" s="9">
        <f>Ruimtestaten!$B$4</f>
        <v>0</v>
      </c>
      <c r="H4" s="10"/>
      <c r="I4" s="11">
        <f t="shared" si="0"/>
        <v>0</v>
      </c>
    </row>
    <row r="5" spans="1:9" ht="15.75" x14ac:dyDescent="0.25">
      <c r="A5" s="4" t="s">
        <v>42</v>
      </c>
      <c r="B5" s="5" t="s">
        <v>33</v>
      </c>
      <c r="C5" s="6" t="s">
        <v>43</v>
      </c>
      <c r="D5" s="7" t="s">
        <v>35</v>
      </c>
      <c r="E5" s="8">
        <v>10.3</v>
      </c>
      <c r="F5" s="4" t="s">
        <v>44</v>
      </c>
      <c r="G5" s="9">
        <f>Ruimtestaten!$B$4</f>
        <v>0</v>
      </c>
      <c r="H5" s="10"/>
      <c r="I5" s="11">
        <f t="shared" si="0"/>
        <v>0</v>
      </c>
    </row>
    <row r="6" spans="1:9" ht="15.75" x14ac:dyDescent="0.25">
      <c r="A6" s="4" t="s">
        <v>45</v>
      </c>
      <c r="B6" s="5">
        <v>-1</v>
      </c>
      <c r="C6" s="6" t="s">
        <v>43</v>
      </c>
      <c r="D6" s="7" t="s">
        <v>35</v>
      </c>
      <c r="E6" s="8">
        <v>9.1</v>
      </c>
      <c r="F6" s="4" t="s">
        <v>44</v>
      </c>
      <c r="G6" s="9">
        <f>Ruimtestaten!$B$4</f>
        <v>0</v>
      </c>
      <c r="H6" s="10"/>
      <c r="I6" s="11">
        <f t="shared" si="0"/>
        <v>0</v>
      </c>
    </row>
    <row r="7" spans="1:9" ht="15.75" x14ac:dyDescent="0.25">
      <c r="A7" s="4" t="s">
        <v>46</v>
      </c>
      <c r="B7" s="5">
        <v>-1</v>
      </c>
      <c r="C7" s="6" t="s">
        <v>47</v>
      </c>
      <c r="D7" s="7" t="s">
        <v>35</v>
      </c>
      <c r="E7" s="8">
        <v>2</v>
      </c>
      <c r="F7" s="4" t="s">
        <v>41</v>
      </c>
      <c r="G7" s="9">
        <f>Ruimtestaten!$B$4</f>
        <v>0</v>
      </c>
      <c r="H7" s="10"/>
      <c r="I7" s="11">
        <f t="shared" si="0"/>
        <v>0</v>
      </c>
    </row>
    <row r="8" spans="1:9" ht="15.75" x14ac:dyDescent="0.25">
      <c r="A8" s="4" t="s">
        <v>48</v>
      </c>
      <c r="B8" s="5">
        <v>-1</v>
      </c>
      <c r="C8" s="6" t="s">
        <v>49</v>
      </c>
      <c r="D8" s="7" t="s">
        <v>35</v>
      </c>
      <c r="E8" s="8">
        <v>0</v>
      </c>
      <c r="F8" s="12" t="s">
        <v>50</v>
      </c>
      <c r="G8" s="9">
        <f>Ruimtestaten!$B$4</f>
        <v>0</v>
      </c>
      <c r="H8" s="10"/>
      <c r="I8" s="11">
        <f t="shared" si="0"/>
        <v>0</v>
      </c>
    </row>
    <row r="9" spans="1:9" ht="15.75" x14ac:dyDescent="0.25">
      <c r="A9" s="4" t="s">
        <v>51</v>
      </c>
      <c r="B9" s="5">
        <v>-1</v>
      </c>
      <c r="C9" s="6" t="s">
        <v>52</v>
      </c>
      <c r="D9" s="7" t="s">
        <v>35</v>
      </c>
      <c r="E9" s="8">
        <v>0</v>
      </c>
      <c r="F9" s="12" t="s">
        <v>50</v>
      </c>
      <c r="G9" s="9">
        <f>Ruimtestaten!$B$4</f>
        <v>0</v>
      </c>
      <c r="H9" s="10"/>
      <c r="I9" s="11">
        <f t="shared" si="0"/>
        <v>0</v>
      </c>
    </row>
    <row r="10" spans="1:9" ht="15.75" x14ac:dyDescent="0.25">
      <c r="A10" s="4" t="s">
        <v>53</v>
      </c>
      <c r="B10" s="5">
        <v>-1</v>
      </c>
      <c r="C10" s="6" t="s">
        <v>54</v>
      </c>
      <c r="D10" s="7" t="s">
        <v>35</v>
      </c>
      <c r="E10" s="8">
        <v>6.8</v>
      </c>
      <c r="F10" s="4" t="s">
        <v>44</v>
      </c>
      <c r="G10" s="9">
        <f>Ruimtestaten!$B$4</f>
        <v>0</v>
      </c>
      <c r="H10" s="10"/>
      <c r="I10" s="11">
        <f t="shared" si="0"/>
        <v>0</v>
      </c>
    </row>
    <row r="11" spans="1:9" ht="15.75" x14ac:dyDescent="0.25">
      <c r="A11" s="4" t="s">
        <v>55</v>
      </c>
      <c r="B11" s="5">
        <v>-1</v>
      </c>
      <c r="C11" s="6" t="s">
        <v>56</v>
      </c>
      <c r="D11" s="7" t="s">
        <v>57</v>
      </c>
      <c r="E11" s="8">
        <v>151.6</v>
      </c>
      <c r="F11" s="4" t="s">
        <v>58</v>
      </c>
      <c r="G11" s="9">
        <f>Ruimtestaten!$B$4</f>
        <v>0</v>
      </c>
      <c r="H11" s="10"/>
      <c r="I11" s="11">
        <f t="shared" si="0"/>
        <v>0</v>
      </c>
    </row>
    <row r="12" spans="1:9" ht="15.75" x14ac:dyDescent="0.25">
      <c r="A12" s="4" t="s">
        <v>59</v>
      </c>
      <c r="B12" s="5">
        <v>-1</v>
      </c>
      <c r="C12" s="6" t="s">
        <v>60</v>
      </c>
      <c r="D12" s="7" t="s">
        <v>35</v>
      </c>
      <c r="E12" s="8">
        <v>28.6</v>
      </c>
      <c r="F12" s="4" t="s">
        <v>61</v>
      </c>
      <c r="G12" s="9">
        <f>Ruimtestaten!$B$4</f>
        <v>0</v>
      </c>
      <c r="H12" s="10"/>
      <c r="I12" s="11">
        <f t="shared" si="0"/>
        <v>0</v>
      </c>
    </row>
    <row r="13" spans="1:9" ht="15.75" x14ac:dyDescent="0.25">
      <c r="A13" s="4" t="s">
        <v>62</v>
      </c>
      <c r="B13" s="5">
        <v>-1</v>
      </c>
      <c r="C13" s="6" t="s">
        <v>63</v>
      </c>
      <c r="D13" s="7" t="s">
        <v>35</v>
      </c>
      <c r="E13" s="8">
        <v>21.2</v>
      </c>
      <c r="F13" s="4" t="s">
        <v>61</v>
      </c>
      <c r="G13" s="9">
        <f>Ruimtestaten!$B$4</f>
        <v>0</v>
      </c>
      <c r="H13" s="10"/>
      <c r="I13" s="11">
        <f t="shared" si="0"/>
        <v>0</v>
      </c>
    </row>
    <row r="14" spans="1:9" ht="15.75" x14ac:dyDescent="0.25">
      <c r="A14" s="4" t="s">
        <v>64</v>
      </c>
      <c r="B14" s="5">
        <v>-1</v>
      </c>
      <c r="C14" s="6" t="s">
        <v>65</v>
      </c>
      <c r="D14" s="7" t="s">
        <v>57</v>
      </c>
      <c r="E14" s="8">
        <v>5.6</v>
      </c>
      <c r="F14" s="4" t="s">
        <v>58</v>
      </c>
      <c r="G14" s="9">
        <f>Ruimtestaten!$B$4</f>
        <v>0</v>
      </c>
      <c r="H14" s="10"/>
      <c r="I14" s="11">
        <f t="shared" si="0"/>
        <v>0</v>
      </c>
    </row>
    <row r="15" spans="1:9" ht="15.75" x14ac:dyDescent="0.25">
      <c r="A15" s="4" t="s">
        <v>66</v>
      </c>
      <c r="B15" s="5">
        <v>-1</v>
      </c>
      <c r="C15" s="13" t="s">
        <v>67</v>
      </c>
      <c r="D15" s="7" t="s">
        <v>57</v>
      </c>
      <c r="E15" s="8">
        <v>4.8</v>
      </c>
      <c r="F15" s="4" t="s">
        <v>58</v>
      </c>
      <c r="G15" s="9">
        <f>Ruimtestaten!$B$4</f>
        <v>0</v>
      </c>
      <c r="H15" s="10"/>
      <c r="I15" s="11">
        <f t="shared" si="0"/>
        <v>0</v>
      </c>
    </row>
    <row r="16" spans="1:9" ht="15.75" x14ac:dyDescent="0.25">
      <c r="A16" s="4" t="s">
        <v>68</v>
      </c>
      <c r="B16" s="5">
        <v>-1</v>
      </c>
      <c r="C16" s="6" t="s">
        <v>69</v>
      </c>
      <c r="D16" s="7" t="s">
        <v>35</v>
      </c>
      <c r="E16" s="8">
        <v>42.8</v>
      </c>
      <c r="F16" s="4" t="s">
        <v>58</v>
      </c>
      <c r="G16" s="9">
        <f>Ruimtestaten!$B$4</f>
        <v>0</v>
      </c>
      <c r="H16" s="10"/>
      <c r="I16" s="11">
        <f t="shared" si="0"/>
        <v>0</v>
      </c>
    </row>
    <row r="17" spans="1:9" ht="15.75" x14ac:dyDescent="0.25">
      <c r="A17" s="4" t="s">
        <v>70</v>
      </c>
      <c r="B17" s="5">
        <v>-1</v>
      </c>
      <c r="C17" s="6" t="s">
        <v>71</v>
      </c>
      <c r="D17" s="7" t="s">
        <v>35</v>
      </c>
      <c r="E17" s="8">
        <v>3.8</v>
      </c>
      <c r="F17" s="4" t="s">
        <v>38</v>
      </c>
      <c r="G17" s="9">
        <f>Ruimtestaten!$B$4</f>
        <v>0</v>
      </c>
      <c r="H17" s="10"/>
      <c r="I17" s="11">
        <f t="shared" si="0"/>
        <v>0</v>
      </c>
    </row>
    <row r="18" spans="1:9" ht="15.75" x14ac:dyDescent="0.25">
      <c r="A18" s="4"/>
      <c r="B18" s="5">
        <v>-1</v>
      </c>
      <c r="C18" s="6" t="s">
        <v>71</v>
      </c>
      <c r="D18" s="7" t="s">
        <v>35</v>
      </c>
      <c r="E18" s="8">
        <v>2.1</v>
      </c>
      <c r="F18" s="4" t="s">
        <v>41</v>
      </c>
      <c r="G18" s="9">
        <f>Ruimtestaten!$B$4</f>
        <v>0</v>
      </c>
      <c r="H18" s="10"/>
      <c r="I18" s="11">
        <f t="shared" si="0"/>
        <v>0</v>
      </c>
    </row>
    <row r="19" spans="1:9" ht="15.75" x14ac:dyDescent="0.25">
      <c r="A19" s="4" t="s">
        <v>72</v>
      </c>
      <c r="B19" s="5">
        <v>-1</v>
      </c>
      <c r="C19" s="6" t="s">
        <v>73</v>
      </c>
      <c r="D19" s="7" t="s">
        <v>35</v>
      </c>
      <c r="E19" s="8">
        <v>3.18</v>
      </c>
      <c r="F19" s="12" t="s">
        <v>50</v>
      </c>
      <c r="G19" s="9">
        <f>Ruimtestaten!$B$4</f>
        <v>0</v>
      </c>
      <c r="H19" s="10"/>
      <c r="I19" s="11">
        <f t="shared" si="0"/>
        <v>0</v>
      </c>
    </row>
    <row r="20" spans="1:9" ht="15.75" x14ac:dyDescent="0.25">
      <c r="A20" s="4" t="s">
        <v>74</v>
      </c>
      <c r="B20" s="5">
        <v>-1</v>
      </c>
      <c r="C20" s="6" t="s">
        <v>75</v>
      </c>
      <c r="D20" s="7" t="s">
        <v>35</v>
      </c>
      <c r="E20" s="8">
        <v>3.19</v>
      </c>
      <c r="F20" s="12" t="s">
        <v>50</v>
      </c>
      <c r="G20" s="9">
        <f>Ruimtestaten!$B$4</f>
        <v>0</v>
      </c>
      <c r="H20" s="10"/>
      <c r="I20" s="11">
        <f t="shared" si="0"/>
        <v>0</v>
      </c>
    </row>
    <row r="21" spans="1:9" ht="15.75" x14ac:dyDescent="0.25">
      <c r="A21" s="4" t="s">
        <v>76</v>
      </c>
      <c r="B21" s="5">
        <v>-1</v>
      </c>
      <c r="C21" s="6" t="s">
        <v>71</v>
      </c>
      <c r="D21" s="7" t="s">
        <v>35</v>
      </c>
      <c r="E21" s="8">
        <v>39.200000000000003</v>
      </c>
      <c r="F21" s="4" t="s">
        <v>41</v>
      </c>
      <c r="G21" s="9">
        <f>Ruimtestaten!$B$4</f>
        <v>0</v>
      </c>
      <c r="H21" s="10"/>
      <c r="I21" s="11">
        <f t="shared" si="0"/>
        <v>0</v>
      </c>
    </row>
    <row r="22" spans="1:9" ht="15.75" x14ac:dyDescent="0.25">
      <c r="A22" s="4" t="s">
        <v>77</v>
      </c>
      <c r="B22" s="5">
        <v>-1</v>
      </c>
      <c r="C22" s="6" t="s">
        <v>78</v>
      </c>
      <c r="D22" s="7" t="s">
        <v>35</v>
      </c>
      <c r="E22" s="8">
        <v>18.7</v>
      </c>
      <c r="F22" s="4" t="s">
        <v>58</v>
      </c>
      <c r="G22" s="9">
        <f>Ruimtestaten!$B$4</f>
        <v>0</v>
      </c>
      <c r="H22" s="10"/>
      <c r="I22" s="11">
        <f t="shared" si="0"/>
        <v>0</v>
      </c>
    </row>
    <row r="23" spans="1:9" ht="15.75" x14ac:dyDescent="0.25">
      <c r="A23" s="4"/>
      <c r="B23" s="5">
        <v>-1</v>
      </c>
      <c r="C23" s="6" t="s">
        <v>78</v>
      </c>
      <c r="D23" s="7" t="s">
        <v>35</v>
      </c>
      <c r="E23" s="8">
        <v>3</v>
      </c>
      <c r="F23" s="4" t="s">
        <v>41</v>
      </c>
      <c r="G23" s="9">
        <f>Ruimtestaten!$B$4</f>
        <v>0</v>
      </c>
      <c r="H23" s="10"/>
      <c r="I23" s="11">
        <f t="shared" si="0"/>
        <v>0</v>
      </c>
    </row>
    <row r="24" spans="1:9" ht="15.75" x14ac:dyDescent="0.25">
      <c r="A24" s="4" t="s">
        <v>79</v>
      </c>
      <c r="B24" s="5">
        <v>-1</v>
      </c>
      <c r="C24" s="6" t="s">
        <v>80</v>
      </c>
      <c r="D24" s="7" t="s">
        <v>35</v>
      </c>
      <c r="E24" s="8">
        <v>156.69999999999999</v>
      </c>
      <c r="F24" s="12" t="s">
        <v>50</v>
      </c>
      <c r="G24" s="9">
        <f>Ruimtestaten!$B$4</f>
        <v>0</v>
      </c>
      <c r="H24" s="10"/>
      <c r="I24" s="11">
        <f t="shared" si="0"/>
        <v>0</v>
      </c>
    </row>
    <row r="25" spans="1:9" ht="15.75" x14ac:dyDescent="0.25">
      <c r="A25" s="4" t="s">
        <v>81</v>
      </c>
      <c r="B25" s="5">
        <v>-1</v>
      </c>
      <c r="C25" s="6" t="s">
        <v>80</v>
      </c>
      <c r="D25" s="7" t="s">
        <v>35</v>
      </c>
      <c r="E25" s="8">
        <v>9.5</v>
      </c>
      <c r="F25" s="12" t="s">
        <v>50</v>
      </c>
      <c r="G25" s="9">
        <f>Ruimtestaten!$B$4</f>
        <v>0</v>
      </c>
      <c r="H25" s="10"/>
      <c r="I25" s="11">
        <f t="shared" si="0"/>
        <v>0</v>
      </c>
    </row>
    <row r="26" spans="1:9" ht="15.75" x14ac:dyDescent="0.25">
      <c r="A26" s="4" t="s">
        <v>82</v>
      </c>
      <c r="B26" s="5">
        <v>-1</v>
      </c>
      <c r="C26" s="6" t="s">
        <v>71</v>
      </c>
      <c r="D26" s="7" t="s">
        <v>35</v>
      </c>
      <c r="E26" s="8">
        <v>7.3</v>
      </c>
      <c r="F26" s="4" t="s">
        <v>41</v>
      </c>
      <c r="G26" s="9">
        <f>Ruimtestaten!$B$4</f>
        <v>0</v>
      </c>
      <c r="H26" s="10"/>
      <c r="I26" s="11">
        <f t="shared" si="0"/>
        <v>0</v>
      </c>
    </row>
    <row r="27" spans="1:9" ht="15.75" x14ac:dyDescent="0.25">
      <c r="A27" s="4" t="s">
        <v>83</v>
      </c>
      <c r="B27" s="5">
        <v>-1</v>
      </c>
      <c r="C27" s="6" t="s">
        <v>71</v>
      </c>
      <c r="D27" s="7" t="s">
        <v>35</v>
      </c>
      <c r="E27" s="8">
        <v>8.3000000000000007</v>
      </c>
      <c r="F27" s="4" t="s">
        <v>41</v>
      </c>
      <c r="G27" s="9">
        <f>Ruimtestaten!$B$4</f>
        <v>0</v>
      </c>
      <c r="H27" s="10"/>
      <c r="I27" s="11">
        <f t="shared" si="0"/>
        <v>0</v>
      </c>
    </row>
    <row r="28" spans="1:9" ht="15.75" x14ac:dyDescent="0.25">
      <c r="A28" s="4" t="s">
        <v>84</v>
      </c>
      <c r="B28" s="5">
        <v>-1</v>
      </c>
      <c r="C28" s="6" t="s">
        <v>85</v>
      </c>
      <c r="D28" s="7" t="s">
        <v>35</v>
      </c>
      <c r="E28" s="8">
        <v>14.2</v>
      </c>
      <c r="F28" s="4" t="s">
        <v>61</v>
      </c>
      <c r="G28" s="9">
        <f>Ruimtestaten!$B$4</f>
        <v>0</v>
      </c>
      <c r="H28" s="10"/>
      <c r="I28" s="11">
        <f t="shared" si="0"/>
        <v>0</v>
      </c>
    </row>
    <row r="29" spans="1:9" ht="15.75" x14ac:dyDescent="0.25">
      <c r="A29" s="4" t="s">
        <v>86</v>
      </c>
      <c r="B29" s="5">
        <v>-1</v>
      </c>
      <c r="C29" s="6" t="s">
        <v>87</v>
      </c>
      <c r="D29" s="7" t="s">
        <v>88</v>
      </c>
      <c r="E29" s="8">
        <v>5.6</v>
      </c>
      <c r="F29" s="4" t="s">
        <v>41</v>
      </c>
      <c r="G29" s="9">
        <f>Ruimtestaten!$B$4</f>
        <v>0</v>
      </c>
      <c r="H29" s="10"/>
      <c r="I29" s="11">
        <f t="shared" si="0"/>
        <v>0</v>
      </c>
    </row>
    <row r="30" spans="1:9" ht="15.75" x14ac:dyDescent="0.25">
      <c r="A30" s="4" t="s">
        <v>89</v>
      </c>
      <c r="B30" s="5">
        <v>-1</v>
      </c>
      <c r="C30" s="6" t="s">
        <v>90</v>
      </c>
      <c r="D30" s="7" t="s">
        <v>88</v>
      </c>
      <c r="E30" s="8">
        <v>4.0999999999999996</v>
      </c>
      <c r="F30" s="4" t="s">
        <v>41</v>
      </c>
      <c r="G30" s="9">
        <f>Ruimtestaten!$B$4</f>
        <v>0</v>
      </c>
      <c r="H30" s="10"/>
      <c r="I30" s="11">
        <f t="shared" si="0"/>
        <v>0</v>
      </c>
    </row>
    <row r="31" spans="1:9" ht="15.75" x14ac:dyDescent="0.25">
      <c r="A31" s="4" t="s">
        <v>91</v>
      </c>
      <c r="B31" s="5">
        <v>-1</v>
      </c>
      <c r="C31" s="6" t="s">
        <v>92</v>
      </c>
      <c r="D31" s="7" t="s">
        <v>88</v>
      </c>
      <c r="E31" s="8">
        <v>0</v>
      </c>
      <c r="F31" s="4" t="s">
        <v>41</v>
      </c>
      <c r="G31" s="9">
        <f>Ruimtestaten!$B$4</f>
        <v>0</v>
      </c>
      <c r="H31" s="10"/>
      <c r="I31" s="11">
        <f t="shared" si="0"/>
        <v>0</v>
      </c>
    </row>
    <row r="32" spans="1:9" ht="15.75" x14ac:dyDescent="0.25">
      <c r="A32" s="4" t="s">
        <v>93</v>
      </c>
      <c r="B32" s="5">
        <v>-1</v>
      </c>
      <c r="C32" s="6" t="s">
        <v>94</v>
      </c>
      <c r="D32" s="7" t="s">
        <v>88</v>
      </c>
      <c r="E32" s="8">
        <v>12.8</v>
      </c>
      <c r="F32" s="4" t="s">
        <v>41</v>
      </c>
      <c r="G32" s="9">
        <f>Ruimtestaten!$B$4</f>
        <v>0</v>
      </c>
      <c r="H32" s="10"/>
      <c r="I32" s="11">
        <f t="shared" si="0"/>
        <v>0</v>
      </c>
    </row>
    <row r="33" spans="1:9" ht="15.75" x14ac:dyDescent="0.25">
      <c r="A33" s="4" t="s">
        <v>95</v>
      </c>
      <c r="B33" s="5">
        <v>-1</v>
      </c>
      <c r="C33" s="13" t="s">
        <v>96</v>
      </c>
      <c r="D33" s="7" t="s">
        <v>88</v>
      </c>
      <c r="E33" s="8">
        <v>0</v>
      </c>
      <c r="F33" s="4" t="s">
        <v>41</v>
      </c>
      <c r="G33" s="9">
        <f>Ruimtestaten!$B$4</f>
        <v>0</v>
      </c>
      <c r="H33" s="10"/>
      <c r="I33" s="11">
        <f t="shared" si="0"/>
        <v>0</v>
      </c>
    </row>
    <row r="34" spans="1:9" ht="15.75" x14ac:dyDescent="0.25">
      <c r="A34" s="4" t="s">
        <v>97</v>
      </c>
      <c r="B34" s="5">
        <v>-1</v>
      </c>
      <c r="C34" s="13" t="s">
        <v>96</v>
      </c>
      <c r="D34" s="7" t="s">
        <v>88</v>
      </c>
      <c r="E34" s="8">
        <v>0</v>
      </c>
      <c r="F34" s="4" t="s">
        <v>41</v>
      </c>
      <c r="G34" s="9">
        <f>Ruimtestaten!$B$4</f>
        <v>0</v>
      </c>
      <c r="H34" s="10"/>
      <c r="I34" s="11">
        <f t="shared" si="0"/>
        <v>0</v>
      </c>
    </row>
    <row r="35" spans="1:9" ht="15.75" x14ac:dyDescent="0.25">
      <c r="A35" s="4" t="s">
        <v>98</v>
      </c>
      <c r="B35" s="5">
        <v>-1</v>
      </c>
      <c r="C35" s="13" t="s">
        <v>99</v>
      </c>
      <c r="D35" s="7" t="s">
        <v>35</v>
      </c>
      <c r="E35" s="8">
        <v>3.5</v>
      </c>
      <c r="F35" s="12" t="s">
        <v>50</v>
      </c>
      <c r="G35" s="9">
        <f>Ruimtestaten!$B$4</f>
        <v>0</v>
      </c>
      <c r="H35" s="10"/>
      <c r="I35" s="11">
        <f t="shared" si="0"/>
        <v>0</v>
      </c>
    </row>
    <row r="36" spans="1:9" ht="15.75" x14ac:dyDescent="0.25">
      <c r="A36" s="4" t="s">
        <v>100</v>
      </c>
      <c r="B36" s="5">
        <v>-1</v>
      </c>
      <c r="C36" s="13" t="s">
        <v>90</v>
      </c>
      <c r="D36" s="7" t="s">
        <v>88</v>
      </c>
      <c r="E36" s="8">
        <v>6.4</v>
      </c>
      <c r="F36" s="4" t="s">
        <v>41</v>
      </c>
      <c r="G36" s="9">
        <f>Ruimtestaten!$B$4</f>
        <v>0</v>
      </c>
      <c r="H36" s="10"/>
      <c r="I36" s="11">
        <f t="shared" si="0"/>
        <v>0</v>
      </c>
    </row>
    <row r="37" spans="1:9" ht="15.75" x14ac:dyDescent="0.25">
      <c r="A37" s="4" t="s">
        <v>101</v>
      </c>
      <c r="B37" s="5">
        <v>-1</v>
      </c>
      <c r="C37" s="6" t="s">
        <v>92</v>
      </c>
      <c r="D37" s="7" t="s">
        <v>88</v>
      </c>
      <c r="E37" s="8">
        <v>0</v>
      </c>
      <c r="F37" s="4" t="s">
        <v>41</v>
      </c>
      <c r="G37" s="9">
        <f>Ruimtestaten!$B$4</f>
        <v>0</v>
      </c>
      <c r="H37" s="10"/>
      <c r="I37" s="11">
        <f t="shared" si="0"/>
        <v>0</v>
      </c>
    </row>
    <row r="38" spans="1:9" ht="15.75" x14ac:dyDescent="0.25">
      <c r="A38" s="4" t="s">
        <v>102</v>
      </c>
      <c r="B38" s="5">
        <v>-1</v>
      </c>
      <c r="C38" s="13" t="s">
        <v>103</v>
      </c>
      <c r="D38" s="7" t="s">
        <v>57</v>
      </c>
      <c r="E38" s="8">
        <v>190.7</v>
      </c>
      <c r="F38" s="4" t="s">
        <v>58</v>
      </c>
      <c r="G38" s="9">
        <f>Ruimtestaten!$B$4</f>
        <v>0</v>
      </c>
      <c r="H38" s="10"/>
      <c r="I38" s="11">
        <f t="shared" si="0"/>
        <v>0</v>
      </c>
    </row>
    <row r="39" spans="1:9" ht="15.75" x14ac:dyDescent="0.25">
      <c r="A39" s="4" t="s">
        <v>104</v>
      </c>
      <c r="B39" s="5">
        <v>-1</v>
      </c>
      <c r="C39" s="13" t="s">
        <v>67</v>
      </c>
      <c r="D39" s="7" t="s">
        <v>57</v>
      </c>
      <c r="E39" s="8">
        <v>0</v>
      </c>
      <c r="F39" s="4" t="s">
        <v>58</v>
      </c>
      <c r="G39" s="9">
        <f>Ruimtestaten!$B$4</f>
        <v>0</v>
      </c>
      <c r="H39" s="10"/>
      <c r="I39" s="11">
        <f t="shared" si="0"/>
        <v>0</v>
      </c>
    </row>
    <row r="40" spans="1:9" ht="15.75" x14ac:dyDescent="0.25">
      <c r="A40" s="4" t="s">
        <v>105</v>
      </c>
      <c r="B40" s="5">
        <v>-1</v>
      </c>
      <c r="C40" s="13" t="s">
        <v>67</v>
      </c>
      <c r="D40" s="7" t="s">
        <v>57</v>
      </c>
      <c r="E40" s="8">
        <v>0</v>
      </c>
      <c r="F40" s="4" t="s">
        <v>58</v>
      </c>
      <c r="G40" s="9">
        <f>Ruimtestaten!$B$4</f>
        <v>0</v>
      </c>
      <c r="H40" s="10"/>
      <c r="I40" s="11">
        <f t="shared" si="0"/>
        <v>0</v>
      </c>
    </row>
    <row r="41" spans="1:9" ht="15.75" x14ac:dyDescent="0.25">
      <c r="A41" s="4" t="s">
        <v>106</v>
      </c>
      <c r="B41" s="5">
        <v>-1</v>
      </c>
      <c r="C41" s="13" t="s">
        <v>67</v>
      </c>
      <c r="D41" s="7" t="s">
        <v>57</v>
      </c>
      <c r="E41" s="8">
        <v>0</v>
      </c>
      <c r="F41" s="4" t="s">
        <v>58</v>
      </c>
      <c r="G41" s="9">
        <f>Ruimtestaten!$B$4</f>
        <v>0</v>
      </c>
      <c r="H41" s="10"/>
      <c r="I41" s="11">
        <f t="shared" si="0"/>
        <v>0</v>
      </c>
    </row>
    <row r="42" spans="1:9" ht="15.75" x14ac:dyDescent="0.25">
      <c r="A42" s="4" t="s">
        <v>107</v>
      </c>
      <c r="B42" s="5">
        <v>-1</v>
      </c>
      <c r="C42" s="13" t="s">
        <v>108</v>
      </c>
      <c r="D42" s="7" t="s">
        <v>35</v>
      </c>
      <c r="E42" s="8">
        <v>0</v>
      </c>
      <c r="F42" s="4" t="s">
        <v>41</v>
      </c>
      <c r="G42" s="9">
        <f>Ruimtestaten!$B$4</f>
        <v>0</v>
      </c>
      <c r="H42" s="10"/>
      <c r="I42" s="11">
        <f t="shared" si="0"/>
        <v>0</v>
      </c>
    </row>
    <row r="43" spans="1:9" ht="15.75" x14ac:dyDescent="0.25">
      <c r="A43" s="4"/>
      <c r="B43" s="5"/>
      <c r="C43" s="13"/>
      <c r="D43" s="7"/>
      <c r="E43" s="8"/>
      <c r="F43" s="4"/>
      <c r="G43" s="9">
        <f>Ruimtestaten!$B$4</f>
        <v>0</v>
      </c>
      <c r="H43" s="10"/>
      <c r="I43" s="11">
        <f t="shared" si="0"/>
        <v>0</v>
      </c>
    </row>
    <row r="44" spans="1:9" ht="15.75" x14ac:dyDescent="0.25">
      <c r="A44" s="4" t="s">
        <v>109</v>
      </c>
      <c r="B44" s="5">
        <v>0</v>
      </c>
      <c r="C44" s="13" t="s">
        <v>110</v>
      </c>
      <c r="D44" s="7" t="s">
        <v>35</v>
      </c>
      <c r="E44" s="8">
        <v>8.6</v>
      </c>
      <c r="F44" s="4" t="s">
        <v>38</v>
      </c>
      <c r="G44" s="9">
        <f>Ruimtestaten!$B$4</f>
        <v>0</v>
      </c>
      <c r="H44" s="10"/>
      <c r="I44" s="11">
        <f t="shared" si="0"/>
        <v>0</v>
      </c>
    </row>
    <row r="45" spans="1:9" ht="15.75" x14ac:dyDescent="0.25">
      <c r="A45" s="4" t="s">
        <v>111</v>
      </c>
      <c r="B45" s="5">
        <v>0</v>
      </c>
      <c r="C45" s="13" t="s">
        <v>34</v>
      </c>
      <c r="D45" s="7" t="s">
        <v>35</v>
      </c>
      <c r="E45" s="8">
        <v>16</v>
      </c>
      <c r="F45" s="4" t="s">
        <v>61</v>
      </c>
      <c r="G45" s="9">
        <f>Ruimtestaten!$B$4</f>
        <v>0</v>
      </c>
      <c r="H45" s="10"/>
      <c r="I45" s="11">
        <f t="shared" si="0"/>
        <v>0</v>
      </c>
    </row>
    <row r="46" spans="1:9" ht="15.75" x14ac:dyDescent="0.25">
      <c r="A46" s="4" t="s">
        <v>112</v>
      </c>
      <c r="B46" s="5">
        <v>0</v>
      </c>
      <c r="C46" s="13" t="s">
        <v>40</v>
      </c>
      <c r="D46" s="7" t="s">
        <v>35</v>
      </c>
      <c r="E46" s="8">
        <v>35.6</v>
      </c>
      <c r="F46" s="4" t="s">
        <v>41</v>
      </c>
      <c r="G46" s="9">
        <f>Ruimtestaten!$B$4</f>
        <v>0</v>
      </c>
      <c r="H46" s="10"/>
      <c r="I46" s="11">
        <f t="shared" si="0"/>
        <v>0</v>
      </c>
    </row>
    <row r="47" spans="1:9" ht="15.75" x14ac:dyDescent="0.25">
      <c r="A47" s="4" t="s">
        <v>113</v>
      </c>
      <c r="B47" s="5">
        <v>0</v>
      </c>
      <c r="C47" s="6" t="s">
        <v>43</v>
      </c>
      <c r="D47" s="7" t="s">
        <v>35</v>
      </c>
      <c r="E47" s="8">
        <v>2.6</v>
      </c>
      <c r="F47" s="4" t="s">
        <v>44</v>
      </c>
      <c r="G47" s="9">
        <f>Ruimtestaten!$B$4</f>
        <v>0</v>
      </c>
      <c r="H47" s="10"/>
      <c r="I47" s="11">
        <f t="shared" si="0"/>
        <v>0</v>
      </c>
    </row>
    <row r="48" spans="1:9" ht="15.75" x14ac:dyDescent="0.25">
      <c r="A48" s="4" t="s">
        <v>114</v>
      </c>
      <c r="B48" s="5">
        <v>0</v>
      </c>
      <c r="C48" s="6" t="s">
        <v>43</v>
      </c>
      <c r="D48" s="7" t="s">
        <v>35</v>
      </c>
      <c r="E48" s="8">
        <v>0</v>
      </c>
      <c r="F48" s="4" t="s">
        <v>44</v>
      </c>
      <c r="G48" s="9">
        <f>Ruimtestaten!$B$4</f>
        <v>0</v>
      </c>
      <c r="H48" s="10"/>
      <c r="I48" s="11">
        <f t="shared" si="0"/>
        <v>0</v>
      </c>
    </row>
    <row r="49" spans="1:9" ht="15.75" x14ac:dyDescent="0.25">
      <c r="A49" s="4" t="s">
        <v>115</v>
      </c>
      <c r="B49" s="5">
        <v>0</v>
      </c>
      <c r="C49" s="13" t="s">
        <v>99</v>
      </c>
      <c r="D49" s="7" t="s">
        <v>35</v>
      </c>
      <c r="E49" s="8">
        <v>3.3</v>
      </c>
      <c r="F49" s="12" t="s">
        <v>50</v>
      </c>
      <c r="G49" s="9">
        <f>Ruimtestaten!$B$4</f>
        <v>0</v>
      </c>
      <c r="H49" s="10"/>
      <c r="I49" s="11">
        <f t="shared" si="0"/>
        <v>0</v>
      </c>
    </row>
    <row r="50" spans="1:9" ht="15.75" x14ac:dyDescent="0.25">
      <c r="A50" s="4" t="s">
        <v>116</v>
      </c>
      <c r="B50" s="5">
        <v>0</v>
      </c>
      <c r="C50" s="13" t="s">
        <v>117</v>
      </c>
      <c r="D50" s="7" t="s">
        <v>35</v>
      </c>
      <c r="E50" s="8">
        <v>250</v>
      </c>
      <c r="F50" s="4" t="s">
        <v>41</v>
      </c>
      <c r="G50" s="9">
        <f>Ruimtestaten!$B$4</f>
        <v>0</v>
      </c>
      <c r="H50" s="10"/>
      <c r="I50" s="11">
        <f t="shared" si="0"/>
        <v>0</v>
      </c>
    </row>
    <row r="51" spans="1:9" ht="15.75" x14ac:dyDescent="0.25">
      <c r="A51" s="4" t="s">
        <v>118</v>
      </c>
      <c r="B51" s="5">
        <v>0</v>
      </c>
      <c r="C51" s="13" t="s">
        <v>119</v>
      </c>
      <c r="D51" s="7" t="s">
        <v>57</v>
      </c>
      <c r="E51" s="8">
        <v>232.6</v>
      </c>
      <c r="F51" s="4" t="s">
        <v>36</v>
      </c>
      <c r="G51" s="9">
        <f>Ruimtestaten!$B$4</f>
        <v>0</v>
      </c>
      <c r="H51" s="10"/>
      <c r="I51" s="11">
        <f t="shared" si="0"/>
        <v>0</v>
      </c>
    </row>
    <row r="52" spans="1:9" ht="15.75" x14ac:dyDescent="0.25">
      <c r="A52" s="4" t="s">
        <v>120</v>
      </c>
      <c r="B52" s="5">
        <v>0</v>
      </c>
      <c r="C52" s="13" t="s">
        <v>121</v>
      </c>
      <c r="D52" s="7" t="s">
        <v>57</v>
      </c>
      <c r="E52" s="8">
        <v>79.8</v>
      </c>
      <c r="F52" s="4" t="s">
        <v>36</v>
      </c>
      <c r="G52" s="9">
        <f>Ruimtestaten!$B$4</f>
        <v>0</v>
      </c>
      <c r="H52" s="10"/>
      <c r="I52" s="11">
        <f t="shared" si="0"/>
        <v>0</v>
      </c>
    </row>
    <row r="53" spans="1:9" ht="15.75" x14ac:dyDescent="0.25">
      <c r="A53" s="4" t="s">
        <v>122</v>
      </c>
      <c r="B53" s="5">
        <v>0</v>
      </c>
      <c r="C53" s="13" t="s">
        <v>121</v>
      </c>
      <c r="D53" s="7" t="s">
        <v>57</v>
      </c>
      <c r="E53" s="8">
        <v>0</v>
      </c>
      <c r="F53" s="4" t="s">
        <v>36</v>
      </c>
      <c r="G53" s="9">
        <f>Ruimtestaten!$B$4</f>
        <v>0</v>
      </c>
      <c r="H53" s="10"/>
      <c r="I53" s="11">
        <f t="shared" si="0"/>
        <v>0</v>
      </c>
    </row>
    <row r="54" spans="1:9" ht="15.75" x14ac:dyDescent="0.25">
      <c r="A54" s="4" t="s">
        <v>123</v>
      </c>
      <c r="B54" s="5">
        <v>0</v>
      </c>
      <c r="C54" s="13" t="s">
        <v>121</v>
      </c>
      <c r="D54" s="7" t="s">
        <v>57</v>
      </c>
      <c r="E54" s="8">
        <v>0</v>
      </c>
      <c r="F54" s="4" t="s">
        <v>36</v>
      </c>
      <c r="G54" s="9">
        <f>Ruimtestaten!$B$4</f>
        <v>0</v>
      </c>
      <c r="H54" s="10"/>
      <c r="I54" s="11">
        <f t="shared" si="0"/>
        <v>0</v>
      </c>
    </row>
    <row r="55" spans="1:9" ht="15.75" x14ac:dyDescent="0.25">
      <c r="A55" s="4" t="s">
        <v>124</v>
      </c>
      <c r="B55" s="5">
        <v>0</v>
      </c>
      <c r="C55" s="13" t="s">
        <v>71</v>
      </c>
      <c r="D55" s="7" t="s">
        <v>35</v>
      </c>
      <c r="E55" s="8">
        <v>12.9</v>
      </c>
      <c r="F55" s="4" t="s">
        <v>36</v>
      </c>
      <c r="G55" s="9">
        <f>Ruimtestaten!$B$4</f>
        <v>0</v>
      </c>
      <c r="H55" s="10"/>
      <c r="I55" s="11">
        <f t="shared" si="0"/>
        <v>0</v>
      </c>
    </row>
    <row r="56" spans="1:9" ht="15.75" x14ac:dyDescent="0.25">
      <c r="A56" s="4" t="s">
        <v>125</v>
      </c>
      <c r="B56" s="5">
        <v>0</v>
      </c>
      <c r="C56" s="13" t="s">
        <v>126</v>
      </c>
      <c r="D56" s="7" t="s">
        <v>35</v>
      </c>
      <c r="E56" s="8">
        <v>8.6</v>
      </c>
      <c r="F56" s="4" t="s">
        <v>41</v>
      </c>
      <c r="G56" s="9">
        <f>Ruimtestaten!$B$4</f>
        <v>0</v>
      </c>
      <c r="H56" s="10"/>
      <c r="I56" s="11">
        <f t="shared" si="0"/>
        <v>0</v>
      </c>
    </row>
    <row r="57" spans="1:9" ht="15.75" x14ac:dyDescent="0.25">
      <c r="A57" s="4" t="s">
        <v>127</v>
      </c>
      <c r="B57" s="5">
        <v>0</v>
      </c>
      <c r="C57" s="13" t="s">
        <v>128</v>
      </c>
      <c r="D57" s="7" t="s">
        <v>88</v>
      </c>
      <c r="E57" s="8">
        <v>10.5</v>
      </c>
      <c r="F57" s="4" t="s">
        <v>41</v>
      </c>
      <c r="G57" s="9">
        <f>Ruimtestaten!$B$4</f>
        <v>0</v>
      </c>
      <c r="H57" s="10"/>
      <c r="I57" s="11">
        <f t="shared" si="0"/>
        <v>0</v>
      </c>
    </row>
    <row r="58" spans="1:9" ht="15.75" x14ac:dyDescent="0.25">
      <c r="A58" s="4" t="s">
        <v>129</v>
      </c>
      <c r="B58" s="5">
        <v>0</v>
      </c>
      <c r="C58" s="13" t="s">
        <v>92</v>
      </c>
      <c r="D58" s="7" t="s">
        <v>88</v>
      </c>
      <c r="E58" s="8">
        <v>0</v>
      </c>
      <c r="F58" s="4" t="s">
        <v>41</v>
      </c>
      <c r="G58" s="9">
        <f>Ruimtestaten!$B$4</f>
        <v>0</v>
      </c>
      <c r="H58" s="10"/>
      <c r="I58" s="11">
        <f t="shared" si="0"/>
        <v>0</v>
      </c>
    </row>
    <row r="59" spans="1:9" ht="15.75" x14ac:dyDescent="0.25">
      <c r="A59" s="4" t="s">
        <v>130</v>
      </c>
      <c r="B59" s="5">
        <v>0</v>
      </c>
      <c r="C59" s="13" t="s">
        <v>92</v>
      </c>
      <c r="D59" s="7" t="s">
        <v>88</v>
      </c>
      <c r="E59" s="8">
        <v>0</v>
      </c>
      <c r="F59" s="4" t="s">
        <v>41</v>
      </c>
      <c r="G59" s="9">
        <f>Ruimtestaten!$B$4</f>
        <v>0</v>
      </c>
      <c r="H59" s="10"/>
      <c r="I59" s="11">
        <f t="shared" si="0"/>
        <v>0</v>
      </c>
    </row>
    <row r="60" spans="1:9" ht="15.75" x14ac:dyDescent="0.25">
      <c r="A60" s="4" t="s">
        <v>131</v>
      </c>
      <c r="B60" s="5">
        <v>0</v>
      </c>
      <c r="C60" s="13" t="s">
        <v>132</v>
      </c>
      <c r="D60" s="7" t="s">
        <v>88</v>
      </c>
      <c r="E60" s="8">
        <v>4.7</v>
      </c>
      <c r="F60" s="4" t="s">
        <v>41</v>
      </c>
      <c r="G60" s="9">
        <f>Ruimtestaten!$B$4</f>
        <v>0</v>
      </c>
      <c r="H60" s="10"/>
      <c r="I60" s="11">
        <f t="shared" si="0"/>
        <v>0</v>
      </c>
    </row>
    <row r="61" spans="1:9" ht="15.75" x14ac:dyDescent="0.25">
      <c r="A61" s="4" t="s">
        <v>133</v>
      </c>
      <c r="B61" s="5">
        <v>0</v>
      </c>
      <c r="C61" s="13" t="s">
        <v>128</v>
      </c>
      <c r="D61" s="7" t="s">
        <v>88</v>
      </c>
      <c r="E61" s="8">
        <v>10.5</v>
      </c>
      <c r="F61" s="4" t="s">
        <v>41</v>
      </c>
      <c r="G61" s="9">
        <f>Ruimtestaten!$B$4</f>
        <v>0</v>
      </c>
      <c r="H61" s="10"/>
      <c r="I61" s="11">
        <f t="shared" si="0"/>
        <v>0</v>
      </c>
    </row>
    <row r="62" spans="1:9" ht="15.75" x14ac:dyDescent="0.25">
      <c r="A62" s="4" t="s">
        <v>134</v>
      </c>
      <c r="B62" s="5">
        <v>0</v>
      </c>
      <c r="C62" s="13" t="s">
        <v>92</v>
      </c>
      <c r="D62" s="7" t="s">
        <v>88</v>
      </c>
      <c r="E62" s="8">
        <v>0</v>
      </c>
      <c r="F62" s="4" t="s">
        <v>41</v>
      </c>
      <c r="G62" s="9">
        <f>Ruimtestaten!$B$4</f>
        <v>0</v>
      </c>
      <c r="H62" s="10"/>
      <c r="I62" s="11">
        <f t="shared" si="0"/>
        <v>0</v>
      </c>
    </row>
    <row r="63" spans="1:9" ht="15.75" x14ac:dyDescent="0.25">
      <c r="A63" s="4" t="s">
        <v>135</v>
      </c>
      <c r="B63" s="5">
        <v>0</v>
      </c>
      <c r="C63" s="13" t="s">
        <v>92</v>
      </c>
      <c r="D63" s="7" t="s">
        <v>88</v>
      </c>
      <c r="E63" s="8">
        <v>0</v>
      </c>
      <c r="F63" s="4" t="s">
        <v>41</v>
      </c>
      <c r="G63" s="9">
        <f>Ruimtestaten!$B$4</f>
        <v>0</v>
      </c>
      <c r="H63" s="10"/>
      <c r="I63" s="11">
        <f t="shared" si="0"/>
        <v>0</v>
      </c>
    </row>
    <row r="64" spans="1:9" ht="15.75" x14ac:dyDescent="0.25">
      <c r="A64" s="4" t="s">
        <v>136</v>
      </c>
      <c r="B64" s="5">
        <v>0</v>
      </c>
      <c r="C64" s="13" t="s">
        <v>92</v>
      </c>
      <c r="D64" s="7" t="s">
        <v>88</v>
      </c>
      <c r="E64" s="8">
        <v>0</v>
      </c>
      <c r="F64" s="4" t="s">
        <v>41</v>
      </c>
      <c r="G64" s="9">
        <f>Ruimtestaten!$B$4</f>
        <v>0</v>
      </c>
      <c r="H64" s="10"/>
      <c r="I64" s="11">
        <f t="shared" si="0"/>
        <v>0</v>
      </c>
    </row>
    <row r="65" spans="1:9" ht="15.75" x14ac:dyDescent="0.25">
      <c r="A65" s="4" t="s">
        <v>137</v>
      </c>
      <c r="B65" s="5">
        <v>0</v>
      </c>
      <c r="C65" s="13" t="s">
        <v>121</v>
      </c>
      <c r="D65" s="7" t="s">
        <v>57</v>
      </c>
      <c r="E65" s="8">
        <v>39</v>
      </c>
      <c r="F65" s="4" t="s">
        <v>58</v>
      </c>
      <c r="G65" s="9">
        <f>Ruimtestaten!$B$4</f>
        <v>0</v>
      </c>
      <c r="H65" s="10"/>
      <c r="I65" s="11">
        <f t="shared" si="0"/>
        <v>0</v>
      </c>
    </row>
    <row r="66" spans="1:9" ht="15.75" x14ac:dyDescent="0.25">
      <c r="A66" s="4" t="s">
        <v>138</v>
      </c>
      <c r="B66" s="5">
        <v>0</v>
      </c>
      <c r="C66" s="13" t="s">
        <v>139</v>
      </c>
      <c r="D66" s="7" t="s">
        <v>57</v>
      </c>
      <c r="E66" s="8">
        <v>0</v>
      </c>
      <c r="F66" s="4" t="s">
        <v>41</v>
      </c>
      <c r="G66" s="9">
        <f>Ruimtestaten!$B$4</f>
        <v>0</v>
      </c>
      <c r="H66" s="10"/>
      <c r="I66" s="11">
        <f t="shared" si="0"/>
        <v>0</v>
      </c>
    </row>
    <row r="67" spans="1:9" ht="15.75" x14ac:dyDescent="0.25">
      <c r="A67" s="4" t="s">
        <v>140</v>
      </c>
      <c r="B67" s="5">
        <v>0</v>
      </c>
      <c r="C67" s="13" t="s">
        <v>141</v>
      </c>
      <c r="D67" s="7" t="s">
        <v>35</v>
      </c>
      <c r="E67" s="8">
        <v>12.1</v>
      </c>
      <c r="F67" s="4" t="s">
        <v>58</v>
      </c>
      <c r="G67" s="9">
        <f>Ruimtestaten!$B$4</f>
        <v>0</v>
      </c>
      <c r="H67" s="10"/>
      <c r="I67" s="11">
        <f t="shared" ref="I67:I130" si="1">G67*H67</f>
        <v>0</v>
      </c>
    </row>
    <row r="68" spans="1:9" ht="15.75" x14ac:dyDescent="0.25">
      <c r="A68" s="4" t="s">
        <v>142</v>
      </c>
      <c r="B68" s="5">
        <v>0</v>
      </c>
      <c r="C68" s="13" t="s">
        <v>143</v>
      </c>
      <c r="D68" s="7" t="s">
        <v>57</v>
      </c>
      <c r="E68" s="8">
        <v>6.9</v>
      </c>
      <c r="F68" s="4" t="s">
        <v>58</v>
      </c>
      <c r="G68" s="9">
        <f>Ruimtestaten!$B$4</f>
        <v>0</v>
      </c>
      <c r="H68" s="10"/>
      <c r="I68" s="11">
        <f t="shared" si="1"/>
        <v>0</v>
      </c>
    </row>
    <row r="69" spans="1:9" ht="15.75" x14ac:dyDescent="0.25">
      <c r="A69" s="4" t="s">
        <v>144</v>
      </c>
      <c r="B69" s="5">
        <v>0</v>
      </c>
      <c r="C69" s="13" t="s">
        <v>143</v>
      </c>
      <c r="D69" s="7" t="s">
        <v>57</v>
      </c>
      <c r="E69" s="8">
        <v>6.9</v>
      </c>
      <c r="F69" s="4" t="s">
        <v>58</v>
      </c>
      <c r="G69" s="9">
        <f>Ruimtestaten!$B$4</f>
        <v>0</v>
      </c>
      <c r="H69" s="10"/>
      <c r="I69" s="11">
        <f t="shared" si="1"/>
        <v>0</v>
      </c>
    </row>
    <row r="70" spans="1:9" ht="15.75" x14ac:dyDescent="0.25">
      <c r="A70" s="4" t="s">
        <v>145</v>
      </c>
      <c r="B70" s="5">
        <v>0</v>
      </c>
      <c r="C70" s="13" t="s">
        <v>71</v>
      </c>
      <c r="D70" s="7" t="s">
        <v>35</v>
      </c>
      <c r="E70" s="8">
        <v>0</v>
      </c>
      <c r="F70" s="4" t="s">
        <v>41</v>
      </c>
      <c r="G70" s="9">
        <f>Ruimtestaten!$B$4</f>
        <v>0</v>
      </c>
      <c r="H70" s="10"/>
      <c r="I70" s="11">
        <f t="shared" si="1"/>
        <v>0</v>
      </c>
    </row>
    <row r="71" spans="1:9" ht="15.75" x14ac:dyDescent="0.25">
      <c r="A71" s="4" t="s">
        <v>146</v>
      </c>
      <c r="B71" s="5">
        <v>0</v>
      </c>
      <c r="C71" s="13" t="s">
        <v>147</v>
      </c>
      <c r="D71" s="7" t="s">
        <v>57</v>
      </c>
      <c r="E71" s="8">
        <v>29.7</v>
      </c>
      <c r="F71" s="4" t="s">
        <v>58</v>
      </c>
      <c r="G71" s="9">
        <f>Ruimtestaten!$B$4</f>
        <v>0</v>
      </c>
      <c r="H71" s="10"/>
      <c r="I71" s="11">
        <f t="shared" si="1"/>
        <v>0</v>
      </c>
    </row>
    <row r="72" spans="1:9" ht="15.75" x14ac:dyDescent="0.25">
      <c r="A72" s="4" t="s">
        <v>148</v>
      </c>
      <c r="B72" s="5">
        <v>0</v>
      </c>
      <c r="C72" s="13" t="s">
        <v>121</v>
      </c>
      <c r="D72" s="7" t="s">
        <v>57</v>
      </c>
      <c r="E72" s="8">
        <v>9.3000000000000007</v>
      </c>
      <c r="F72" s="4" t="s">
        <v>58</v>
      </c>
      <c r="G72" s="9">
        <f>Ruimtestaten!$B$4</f>
        <v>0</v>
      </c>
      <c r="H72" s="10"/>
      <c r="I72" s="11">
        <f t="shared" si="1"/>
        <v>0</v>
      </c>
    </row>
    <row r="73" spans="1:9" ht="15.75" x14ac:dyDescent="0.25">
      <c r="A73" s="4" t="s">
        <v>149</v>
      </c>
      <c r="B73" s="5">
        <v>0</v>
      </c>
      <c r="C73" s="13" t="s">
        <v>150</v>
      </c>
      <c r="D73" s="7" t="s">
        <v>57</v>
      </c>
      <c r="E73" s="8">
        <v>25.3</v>
      </c>
      <c r="F73" s="4" t="s">
        <v>58</v>
      </c>
      <c r="G73" s="9">
        <f>Ruimtestaten!$B$4</f>
        <v>0</v>
      </c>
      <c r="H73" s="10"/>
      <c r="I73" s="11">
        <f t="shared" si="1"/>
        <v>0</v>
      </c>
    </row>
    <row r="74" spans="1:9" ht="15.75" x14ac:dyDescent="0.25">
      <c r="A74" s="4"/>
      <c r="B74" s="5">
        <v>0</v>
      </c>
      <c r="C74" s="13" t="s">
        <v>151</v>
      </c>
      <c r="D74" s="7" t="s">
        <v>35</v>
      </c>
      <c r="E74" s="8">
        <v>3</v>
      </c>
      <c r="F74" s="4" t="s">
        <v>36</v>
      </c>
      <c r="G74" s="9">
        <f>Ruimtestaten!$B$4</f>
        <v>0</v>
      </c>
      <c r="H74" s="10"/>
      <c r="I74" s="11">
        <f t="shared" si="1"/>
        <v>0</v>
      </c>
    </row>
    <row r="75" spans="1:9" ht="15.75" x14ac:dyDescent="0.25">
      <c r="A75" s="4" t="s">
        <v>152</v>
      </c>
      <c r="B75" s="5">
        <v>0</v>
      </c>
      <c r="C75" s="13" t="s">
        <v>153</v>
      </c>
      <c r="D75" s="7" t="s">
        <v>57</v>
      </c>
      <c r="E75" s="8">
        <v>41.8</v>
      </c>
      <c r="F75" s="4" t="s">
        <v>58</v>
      </c>
      <c r="G75" s="9">
        <f>Ruimtestaten!$B$4</f>
        <v>0</v>
      </c>
      <c r="H75" s="10"/>
      <c r="I75" s="11">
        <f t="shared" si="1"/>
        <v>0</v>
      </c>
    </row>
    <row r="76" spans="1:9" ht="15.75" x14ac:dyDescent="0.25">
      <c r="A76" s="4"/>
      <c r="B76" s="5">
        <v>0</v>
      </c>
      <c r="C76" s="13" t="s">
        <v>154</v>
      </c>
      <c r="D76" s="7" t="s">
        <v>35</v>
      </c>
      <c r="E76" s="8">
        <v>0</v>
      </c>
      <c r="F76" s="4" t="s">
        <v>36</v>
      </c>
      <c r="G76" s="9">
        <f>Ruimtestaten!$B$4</f>
        <v>0</v>
      </c>
      <c r="H76" s="10"/>
      <c r="I76" s="11">
        <f t="shared" si="1"/>
        <v>0</v>
      </c>
    </row>
    <row r="77" spans="1:9" ht="15.75" x14ac:dyDescent="0.25">
      <c r="A77" s="4" t="s">
        <v>155</v>
      </c>
      <c r="B77" s="5">
        <v>0</v>
      </c>
      <c r="C77" s="13" t="s">
        <v>156</v>
      </c>
      <c r="D77" s="7" t="s">
        <v>35</v>
      </c>
      <c r="E77" s="8">
        <v>0</v>
      </c>
      <c r="F77" s="4" t="s">
        <v>58</v>
      </c>
      <c r="G77" s="9">
        <f>Ruimtestaten!$B$4</f>
        <v>0</v>
      </c>
      <c r="H77" s="10"/>
      <c r="I77" s="11">
        <f t="shared" si="1"/>
        <v>0</v>
      </c>
    </row>
    <row r="78" spans="1:9" ht="15.75" x14ac:dyDescent="0.25">
      <c r="A78" s="4" t="s">
        <v>157</v>
      </c>
      <c r="B78" s="5">
        <v>0</v>
      </c>
      <c r="C78" s="13" t="s">
        <v>71</v>
      </c>
      <c r="D78" s="7" t="s">
        <v>35</v>
      </c>
      <c r="E78" s="8">
        <v>17.2</v>
      </c>
      <c r="F78" s="4" t="s">
        <v>36</v>
      </c>
      <c r="G78" s="9">
        <f>Ruimtestaten!$B$4</f>
        <v>0</v>
      </c>
      <c r="H78" s="10"/>
      <c r="I78" s="11">
        <f t="shared" si="1"/>
        <v>0</v>
      </c>
    </row>
    <row r="79" spans="1:9" ht="15.75" x14ac:dyDescent="0.25">
      <c r="A79" s="4" t="s">
        <v>158</v>
      </c>
      <c r="B79" s="5">
        <v>0</v>
      </c>
      <c r="C79" s="13" t="s">
        <v>121</v>
      </c>
      <c r="D79" s="7" t="s">
        <v>57</v>
      </c>
      <c r="E79" s="8">
        <v>20</v>
      </c>
      <c r="F79" s="4" t="s">
        <v>58</v>
      </c>
      <c r="G79" s="9">
        <f>Ruimtestaten!$B$4</f>
        <v>0</v>
      </c>
      <c r="H79" s="10"/>
      <c r="I79" s="11">
        <f t="shared" si="1"/>
        <v>0</v>
      </c>
    </row>
    <row r="80" spans="1:9" ht="15.75" x14ac:dyDescent="0.25">
      <c r="A80" s="4" t="s">
        <v>159</v>
      </c>
      <c r="B80" s="5">
        <v>0</v>
      </c>
      <c r="C80" s="13" t="s">
        <v>121</v>
      </c>
      <c r="D80" s="7" t="s">
        <v>57</v>
      </c>
      <c r="E80" s="8">
        <v>9.6999999999999993</v>
      </c>
      <c r="F80" s="4" t="s">
        <v>58</v>
      </c>
      <c r="G80" s="9">
        <f>Ruimtestaten!$B$4</f>
        <v>0</v>
      </c>
      <c r="H80" s="10"/>
      <c r="I80" s="11">
        <f t="shared" si="1"/>
        <v>0</v>
      </c>
    </row>
    <row r="81" spans="1:9" ht="15.75" x14ac:dyDescent="0.25">
      <c r="A81" s="4" t="s">
        <v>160</v>
      </c>
      <c r="B81" s="5">
        <v>0</v>
      </c>
      <c r="C81" s="13" t="s">
        <v>121</v>
      </c>
      <c r="D81" s="7" t="s">
        <v>57</v>
      </c>
      <c r="E81" s="8">
        <v>9.6999999999999993</v>
      </c>
      <c r="F81" s="4" t="s">
        <v>58</v>
      </c>
      <c r="G81" s="9">
        <f>Ruimtestaten!$B$4</f>
        <v>0</v>
      </c>
      <c r="H81" s="10"/>
      <c r="I81" s="11">
        <f t="shared" si="1"/>
        <v>0</v>
      </c>
    </row>
    <row r="82" spans="1:9" ht="15.75" x14ac:dyDescent="0.25">
      <c r="A82" s="4" t="s">
        <v>161</v>
      </c>
      <c r="B82" s="5">
        <v>0</v>
      </c>
      <c r="C82" s="13" t="s">
        <v>162</v>
      </c>
      <c r="D82" s="7" t="s">
        <v>57</v>
      </c>
      <c r="E82" s="8">
        <v>18.2</v>
      </c>
      <c r="F82" s="4" t="s">
        <v>61</v>
      </c>
      <c r="G82" s="9">
        <f>Ruimtestaten!$B$4</f>
        <v>0</v>
      </c>
      <c r="H82" s="10"/>
      <c r="I82" s="11">
        <f t="shared" si="1"/>
        <v>0</v>
      </c>
    </row>
    <row r="83" spans="1:9" ht="15.75" x14ac:dyDescent="0.25">
      <c r="A83" s="4" t="s">
        <v>163</v>
      </c>
      <c r="B83" s="5">
        <v>0</v>
      </c>
      <c r="C83" s="13" t="s">
        <v>164</v>
      </c>
      <c r="D83" s="7" t="s">
        <v>35</v>
      </c>
      <c r="E83" s="8">
        <v>9</v>
      </c>
      <c r="F83" s="4" t="s">
        <v>61</v>
      </c>
      <c r="G83" s="9">
        <f>Ruimtestaten!$B$4</f>
        <v>0</v>
      </c>
      <c r="H83" s="10"/>
      <c r="I83" s="11">
        <f t="shared" si="1"/>
        <v>0</v>
      </c>
    </row>
    <row r="84" spans="1:9" ht="15.75" x14ac:dyDescent="0.25">
      <c r="A84" s="4" t="s">
        <v>165</v>
      </c>
      <c r="B84" s="5">
        <v>0</v>
      </c>
      <c r="C84" s="13" t="s">
        <v>166</v>
      </c>
      <c r="D84" s="7" t="s">
        <v>88</v>
      </c>
      <c r="E84" s="8">
        <v>22.3</v>
      </c>
      <c r="F84" s="4" t="s">
        <v>41</v>
      </c>
      <c r="G84" s="9">
        <f>Ruimtestaten!$B$4</f>
        <v>0</v>
      </c>
      <c r="H84" s="10"/>
      <c r="I84" s="11">
        <f t="shared" si="1"/>
        <v>0</v>
      </c>
    </row>
    <row r="85" spans="1:9" ht="15.75" x14ac:dyDescent="0.25">
      <c r="A85" s="4" t="s">
        <v>167</v>
      </c>
      <c r="B85" s="5">
        <v>0</v>
      </c>
      <c r="C85" s="13" t="s">
        <v>168</v>
      </c>
      <c r="D85" s="7" t="s">
        <v>57</v>
      </c>
      <c r="E85" s="8">
        <v>101.1</v>
      </c>
      <c r="F85" s="4" t="s">
        <v>41</v>
      </c>
      <c r="G85" s="9">
        <f>Ruimtestaten!$B$4</f>
        <v>0</v>
      </c>
      <c r="H85" s="10"/>
      <c r="I85" s="11">
        <f t="shared" si="1"/>
        <v>0</v>
      </c>
    </row>
    <row r="86" spans="1:9" ht="15.75" x14ac:dyDescent="0.25">
      <c r="A86" s="4" t="s">
        <v>169</v>
      </c>
      <c r="B86" s="5">
        <v>0</v>
      </c>
      <c r="C86" s="13" t="s">
        <v>168</v>
      </c>
      <c r="D86" s="7" t="s">
        <v>57</v>
      </c>
      <c r="E86" s="8">
        <v>0</v>
      </c>
      <c r="F86" s="4" t="s">
        <v>41</v>
      </c>
      <c r="G86" s="9">
        <f>Ruimtestaten!$B$4</f>
        <v>0</v>
      </c>
      <c r="H86" s="10"/>
      <c r="I86" s="11">
        <f t="shared" si="1"/>
        <v>0</v>
      </c>
    </row>
    <row r="87" spans="1:9" ht="15.75" x14ac:dyDescent="0.25">
      <c r="A87" s="4" t="s">
        <v>170</v>
      </c>
      <c r="B87" s="5">
        <v>0</v>
      </c>
      <c r="C87" s="13" t="s">
        <v>128</v>
      </c>
      <c r="D87" s="7" t="s">
        <v>88</v>
      </c>
      <c r="E87" s="8">
        <v>7.7</v>
      </c>
      <c r="F87" s="4" t="s">
        <v>41</v>
      </c>
      <c r="G87" s="9">
        <f>Ruimtestaten!$B$4</f>
        <v>0</v>
      </c>
      <c r="H87" s="10"/>
      <c r="I87" s="11">
        <f t="shared" si="1"/>
        <v>0</v>
      </c>
    </row>
    <row r="88" spans="1:9" ht="15.75" x14ac:dyDescent="0.25">
      <c r="A88" s="4" t="s">
        <v>171</v>
      </c>
      <c r="B88" s="5">
        <v>0</v>
      </c>
      <c r="C88" s="13" t="s">
        <v>92</v>
      </c>
      <c r="D88" s="7" t="s">
        <v>88</v>
      </c>
      <c r="E88" s="8">
        <v>0</v>
      </c>
      <c r="F88" s="4" t="s">
        <v>41</v>
      </c>
      <c r="G88" s="9">
        <f>Ruimtestaten!$B$4</f>
        <v>0</v>
      </c>
      <c r="H88" s="10"/>
      <c r="I88" s="11">
        <f t="shared" si="1"/>
        <v>0</v>
      </c>
    </row>
    <row r="89" spans="1:9" ht="15.75" x14ac:dyDescent="0.25">
      <c r="A89" s="4" t="s">
        <v>172</v>
      </c>
      <c r="B89" s="5">
        <v>0</v>
      </c>
      <c r="C89" s="13" t="s">
        <v>92</v>
      </c>
      <c r="D89" s="7" t="s">
        <v>88</v>
      </c>
      <c r="E89" s="8">
        <v>0</v>
      </c>
      <c r="F89" s="4" t="s">
        <v>41</v>
      </c>
      <c r="G89" s="9">
        <f>Ruimtestaten!$B$4</f>
        <v>0</v>
      </c>
      <c r="H89" s="10"/>
      <c r="I89" s="11">
        <f t="shared" si="1"/>
        <v>0</v>
      </c>
    </row>
    <row r="90" spans="1:9" ht="15.75" x14ac:dyDescent="0.25">
      <c r="A90" s="4" t="s">
        <v>173</v>
      </c>
      <c r="B90" s="5">
        <v>0</v>
      </c>
      <c r="C90" s="13" t="s">
        <v>92</v>
      </c>
      <c r="D90" s="7" t="s">
        <v>88</v>
      </c>
      <c r="E90" s="8">
        <v>0</v>
      </c>
      <c r="F90" s="4" t="s">
        <v>41</v>
      </c>
      <c r="G90" s="9">
        <f>Ruimtestaten!$B$4</f>
        <v>0</v>
      </c>
      <c r="H90" s="10"/>
      <c r="I90" s="11">
        <f t="shared" si="1"/>
        <v>0</v>
      </c>
    </row>
    <row r="91" spans="1:9" ht="15.75" x14ac:dyDescent="0.25">
      <c r="A91" s="4" t="s">
        <v>174</v>
      </c>
      <c r="B91" s="5">
        <v>0</v>
      </c>
      <c r="C91" s="13" t="s">
        <v>128</v>
      </c>
      <c r="D91" s="7" t="s">
        <v>88</v>
      </c>
      <c r="E91" s="8">
        <v>7.8</v>
      </c>
      <c r="F91" s="4" t="s">
        <v>41</v>
      </c>
      <c r="G91" s="9">
        <f>Ruimtestaten!$B$4</f>
        <v>0</v>
      </c>
      <c r="H91" s="10"/>
      <c r="I91" s="11">
        <f t="shared" si="1"/>
        <v>0</v>
      </c>
    </row>
    <row r="92" spans="1:9" ht="15.75" x14ac:dyDescent="0.25">
      <c r="A92" s="4" t="s">
        <v>175</v>
      </c>
      <c r="B92" s="5">
        <v>0</v>
      </c>
      <c r="C92" s="13" t="s">
        <v>92</v>
      </c>
      <c r="D92" s="7" t="s">
        <v>88</v>
      </c>
      <c r="E92" s="8">
        <v>0</v>
      </c>
      <c r="F92" s="4" t="s">
        <v>41</v>
      </c>
      <c r="G92" s="9">
        <f>Ruimtestaten!$B$4</f>
        <v>0</v>
      </c>
      <c r="H92" s="10"/>
      <c r="I92" s="11">
        <f t="shared" si="1"/>
        <v>0</v>
      </c>
    </row>
    <row r="93" spans="1:9" ht="15.75" x14ac:dyDescent="0.25">
      <c r="A93" s="4" t="s">
        <v>176</v>
      </c>
      <c r="B93" s="5">
        <v>0</v>
      </c>
      <c r="C93" s="13" t="s">
        <v>177</v>
      </c>
      <c r="D93" s="7" t="s">
        <v>57</v>
      </c>
      <c r="E93" s="8">
        <v>180.7</v>
      </c>
      <c r="F93" s="4" t="s">
        <v>58</v>
      </c>
      <c r="G93" s="9">
        <f>Ruimtestaten!$B$4</f>
        <v>0</v>
      </c>
      <c r="H93" s="10"/>
      <c r="I93" s="11">
        <f t="shared" si="1"/>
        <v>0</v>
      </c>
    </row>
    <row r="94" spans="1:9" ht="15.75" x14ac:dyDescent="0.25">
      <c r="A94" s="4" t="s">
        <v>178</v>
      </c>
      <c r="B94" s="5">
        <v>0</v>
      </c>
      <c r="C94" s="13" t="s">
        <v>67</v>
      </c>
      <c r="D94" s="7" t="s">
        <v>57</v>
      </c>
      <c r="E94" s="8">
        <v>4.5</v>
      </c>
      <c r="F94" s="4" t="s">
        <v>58</v>
      </c>
      <c r="G94" s="9">
        <f>Ruimtestaten!$B$4</f>
        <v>0</v>
      </c>
      <c r="H94" s="10"/>
      <c r="I94" s="11">
        <f t="shared" si="1"/>
        <v>0</v>
      </c>
    </row>
    <row r="95" spans="1:9" ht="15.75" x14ac:dyDescent="0.25">
      <c r="A95" s="4" t="s">
        <v>179</v>
      </c>
      <c r="B95" s="5">
        <v>0</v>
      </c>
      <c r="C95" s="13" t="s">
        <v>180</v>
      </c>
      <c r="D95" s="7" t="s">
        <v>57</v>
      </c>
      <c r="E95" s="8">
        <v>4.4000000000000004</v>
      </c>
      <c r="F95" s="4" t="s">
        <v>58</v>
      </c>
      <c r="G95" s="9">
        <f>Ruimtestaten!$B$4</f>
        <v>0</v>
      </c>
      <c r="H95" s="10"/>
      <c r="I95" s="11">
        <f t="shared" si="1"/>
        <v>0</v>
      </c>
    </row>
    <row r="96" spans="1:9" ht="15.75" x14ac:dyDescent="0.25">
      <c r="A96" s="4" t="s">
        <v>181</v>
      </c>
      <c r="B96" s="5">
        <v>0</v>
      </c>
      <c r="C96" s="13" t="s">
        <v>182</v>
      </c>
      <c r="D96" s="7" t="s">
        <v>57</v>
      </c>
      <c r="E96" s="8">
        <v>5</v>
      </c>
      <c r="F96" s="4" t="s">
        <v>41</v>
      </c>
      <c r="G96" s="9">
        <f>Ruimtestaten!$B$4</f>
        <v>0</v>
      </c>
      <c r="H96" s="10"/>
      <c r="I96" s="11">
        <f t="shared" si="1"/>
        <v>0</v>
      </c>
    </row>
    <row r="97" spans="1:9" ht="15.75" x14ac:dyDescent="0.25">
      <c r="A97" s="4" t="s">
        <v>183</v>
      </c>
      <c r="B97" s="5">
        <v>0</v>
      </c>
      <c r="C97" s="13" t="s">
        <v>65</v>
      </c>
      <c r="D97" s="7" t="s">
        <v>57</v>
      </c>
      <c r="E97" s="8">
        <v>12.6</v>
      </c>
      <c r="F97" s="4" t="s">
        <v>58</v>
      </c>
      <c r="G97" s="9">
        <f>Ruimtestaten!$B$4</f>
        <v>0</v>
      </c>
      <c r="H97" s="10"/>
      <c r="I97" s="11">
        <f t="shared" si="1"/>
        <v>0</v>
      </c>
    </row>
    <row r="98" spans="1:9" ht="15.75" x14ac:dyDescent="0.25">
      <c r="A98" s="4" t="s">
        <v>184</v>
      </c>
      <c r="B98" s="5">
        <v>0</v>
      </c>
      <c r="C98" s="13" t="s">
        <v>185</v>
      </c>
      <c r="D98" s="7" t="s">
        <v>57</v>
      </c>
      <c r="E98" s="8">
        <v>161.4</v>
      </c>
      <c r="F98" s="4" t="s">
        <v>58</v>
      </c>
      <c r="G98" s="9">
        <f>Ruimtestaten!$B$4</f>
        <v>0</v>
      </c>
      <c r="H98" s="10"/>
      <c r="I98" s="11">
        <f t="shared" si="1"/>
        <v>0</v>
      </c>
    </row>
    <row r="99" spans="1:9" ht="15.75" x14ac:dyDescent="0.25">
      <c r="A99" s="4" t="s">
        <v>186</v>
      </c>
      <c r="B99" s="5">
        <v>0</v>
      </c>
      <c r="C99" s="13" t="s">
        <v>67</v>
      </c>
      <c r="D99" s="7" t="s">
        <v>57</v>
      </c>
      <c r="E99" s="8">
        <v>4.2</v>
      </c>
      <c r="F99" s="4" t="s">
        <v>58</v>
      </c>
      <c r="G99" s="9">
        <f>Ruimtestaten!$B$4</f>
        <v>0</v>
      </c>
      <c r="H99" s="10"/>
      <c r="I99" s="11">
        <f t="shared" si="1"/>
        <v>0</v>
      </c>
    </row>
    <row r="100" spans="1:9" ht="15.75" x14ac:dyDescent="0.25">
      <c r="A100" s="4" t="s">
        <v>187</v>
      </c>
      <c r="B100" s="5">
        <v>0</v>
      </c>
      <c r="C100" s="13" t="s">
        <v>67</v>
      </c>
      <c r="D100" s="7" t="s">
        <v>57</v>
      </c>
      <c r="E100" s="8">
        <v>4.2</v>
      </c>
      <c r="F100" s="4" t="s">
        <v>58</v>
      </c>
      <c r="G100" s="9">
        <f>Ruimtestaten!$B$4</f>
        <v>0</v>
      </c>
      <c r="H100" s="10"/>
      <c r="I100" s="11">
        <f t="shared" si="1"/>
        <v>0</v>
      </c>
    </row>
    <row r="101" spans="1:9" ht="15.75" x14ac:dyDescent="0.25">
      <c r="A101" s="4" t="s">
        <v>188</v>
      </c>
      <c r="B101" s="5">
        <v>0</v>
      </c>
      <c r="C101" s="13" t="s">
        <v>180</v>
      </c>
      <c r="D101" s="7" t="s">
        <v>57</v>
      </c>
      <c r="E101" s="8">
        <v>13.3</v>
      </c>
      <c r="F101" s="4" t="s">
        <v>58</v>
      </c>
      <c r="G101" s="9">
        <f>Ruimtestaten!$B$4</f>
        <v>0</v>
      </c>
      <c r="H101" s="10"/>
      <c r="I101" s="11">
        <f t="shared" si="1"/>
        <v>0</v>
      </c>
    </row>
    <row r="102" spans="1:9" ht="15.75" x14ac:dyDescent="0.25">
      <c r="A102" s="4" t="s">
        <v>189</v>
      </c>
      <c r="B102" s="5">
        <v>0</v>
      </c>
      <c r="C102" s="13" t="s">
        <v>190</v>
      </c>
      <c r="D102" s="7" t="s">
        <v>35</v>
      </c>
      <c r="E102" s="8">
        <v>0</v>
      </c>
      <c r="F102" s="4" t="s">
        <v>41</v>
      </c>
      <c r="G102" s="9">
        <f>Ruimtestaten!$B$4</f>
        <v>0</v>
      </c>
      <c r="H102" s="10"/>
      <c r="I102" s="11">
        <f t="shared" si="1"/>
        <v>0</v>
      </c>
    </row>
    <row r="103" spans="1:9" ht="15.75" x14ac:dyDescent="0.25">
      <c r="A103" s="4" t="s">
        <v>191</v>
      </c>
      <c r="B103" s="5">
        <v>0</v>
      </c>
      <c r="C103" s="13" t="s">
        <v>192</v>
      </c>
      <c r="D103" s="7" t="s">
        <v>57</v>
      </c>
      <c r="E103" s="8">
        <v>0</v>
      </c>
      <c r="F103" s="4" t="s">
        <v>193</v>
      </c>
      <c r="G103" s="9">
        <f>Ruimtestaten!$B$4</f>
        <v>0</v>
      </c>
      <c r="H103" s="10"/>
      <c r="I103" s="11">
        <f t="shared" si="1"/>
        <v>0</v>
      </c>
    </row>
    <row r="104" spans="1:9" ht="15.75" x14ac:dyDescent="0.25">
      <c r="A104" s="4" t="s">
        <v>194</v>
      </c>
      <c r="B104" s="5">
        <v>0</v>
      </c>
      <c r="C104" s="13" t="s">
        <v>65</v>
      </c>
      <c r="D104" s="7" t="s">
        <v>57</v>
      </c>
      <c r="E104" s="8">
        <v>9.3000000000000007</v>
      </c>
      <c r="F104" s="4" t="s">
        <v>58</v>
      </c>
      <c r="G104" s="9">
        <f>Ruimtestaten!$B$4</f>
        <v>0</v>
      </c>
      <c r="H104" s="10"/>
      <c r="I104" s="11">
        <f t="shared" si="1"/>
        <v>0</v>
      </c>
    </row>
    <row r="105" spans="1:9" ht="15.75" x14ac:dyDescent="0.25">
      <c r="A105" s="4" t="s">
        <v>195</v>
      </c>
      <c r="B105" s="5">
        <v>0</v>
      </c>
      <c r="C105" s="13" t="s">
        <v>196</v>
      </c>
      <c r="D105" s="7" t="s">
        <v>35</v>
      </c>
      <c r="E105" s="8">
        <v>27.2</v>
      </c>
      <c r="F105" s="4" t="s">
        <v>41</v>
      </c>
      <c r="G105" s="9">
        <f>Ruimtestaten!$B$4</f>
        <v>0</v>
      </c>
      <c r="H105" s="10"/>
      <c r="I105" s="11">
        <f t="shared" si="1"/>
        <v>0</v>
      </c>
    </row>
    <row r="106" spans="1:9" ht="15.75" x14ac:dyDescent="0.25">
      <c r="A106" s="4"/>
      <c r="B106" s="5"/>
      <c r="C106" s="13"/>
      <c r="D106" s="7"/>
      <c r="E106" s="8"/>
      <c r="F106" s="4"/>
      <c r="G106" s="9">
        <f>Ruimtestaten!$B$4</f>
        <v>0</v>
      </c>
      <c r="H106" s="10"/>
      <c r="I106" s="11">
        <f t="shared" si="1"/>
        <v>0</v>
      </c>
    </row>
    <row r="107" spans="1:9" ht="15.75" x14ac:dyDescent="0.25">
      <c r="A107" s="4" t="s">
        <v>197</v>
      </c>
      <c r="B107" s="5">
        <v>1</v>
      </c>
      <c r="C107" s="13" t="s">
        <v>154</v>
      </c>
      <c r="D107" s="7" t="s">
        <v>35</v>
      </c>
      <c r="E107" s="8">
        <v>16</v>
      </c>
      <c r="F107" s="4" t="s">
        <v>61</v>
      </c>
      <c r="G107" s="9">
        <f>Ruimtestaten!$B$4</f>
        <v>0</v>
      </c>
      <c r="H107" s="10"/>
      <c r="I107" s="11">
        <f t="shared" si="1"/>
        <v>0</v>
      </c>
    </row>
    <row r="108" spans="1:9" ht="15.75" x14ac:dyDescent="0.25">
      <c r="A108" s="4" t="s">
        <v>198</v>
      </c>
      <c r="B108" s="5">
        <v>1</v>
      </c>
      <c r="C108" s="13" t="s">
        <v>154</v>
      </c>
      <c r="D108" s="7" t="s">
        <v>35</v>
      </c>
      <c r="E108" s="8">
        <v>35.6</v>
      </c>
      <c r="F108" s="4" t="s">
        <v>41</v>
      </c>
      <c r="G108" s="9">
        <f>Ruimtestaten!$B$4</f>
        <v>0</v>
      </c>
      <c r="H108" s="10"/>
      <c r="I108" s="11">
        <f t="shared" si="1"/>
        <v>0</v>
      </c>
    </row>
    <row r="109" spans="1:9" ht="15.75" x14ac:dyDescent="0.25">
      <c r="A109" s="4" t="s">
        <v>199</v>
      </c>
      <c r="B109" s="5">
        <v>1</v>
      </c>
      <c r="C109" s="13" t="s">
        <v>40</v>
      </c>
      <c r="D109" s="7" t="s">
        <v>35</v>
      </c>
      <c r="E109" s="8">
        <v>2.6</v>
      </c>
      <c r="F109" s="4" t="s">
        <v>41</v>
      </c>
      <c r="G109" s="9">
        <f>Ruimtestaten!$B$4</f>
        <v>0</v>
      </c>
      <c r="H109" s="10"/>
      <c r="I109" s="11">
        <f t="shared" si="1"/>
        <v>0</v>
      </c>
    </row>
    <row r="110" spans="1:9" ht="15.75" x14ac:dyDescent="0.25">
      <c r="A110" s="4" t="s">
        <v>200</v>
      </c>
      <c r="B110" s="5">
        <v>1</v>
      </c>
      <c r="C110" s="6" t="s">
        <v>43</v>
      </c>
      <c r="D110" s="7" t="s">
        <v>35</v>
      </c>
      <c r="E110" s="8">
        <v>12</v>
      </c>
      <c r="F110" s="4" t="s">
        <v>44</v>
      </c>
      <c r="G110" s="9">
        <f>Ruimtestaten!$B$4</f>
        <v>0</v>
      </c>
      <c r="H110" s="10"/>
      <c r="I110" s="11">
        <f t="shared" si="1"/>
        <v>0</v>
      </c>
    </row>
    <row r="111" spans="1:9" ht="15.75" x14ac:dyDescent="0.25">
      <c r="A111" s="4" t="s">
        <v>201</v>
      </c>
      <c r="B111" s="5">
        <v>1</v>
      </c>
      <c r="C111" s="13" t="s">
        <v>99</v>
      </c>
      <c r="D111" s="7" t="s">
        <v>35</v>
      </c>
      <c r="E111" s="8">
        <v>3.2</v>
      </c>
      <c r="F111" s="12" t="s">
        <v>50</v>
      </c>
      <c r="G111" s="9">
        <f>Ruimtestaten!$B$4</f>
        <v>0</v>
      </c>
      <c r="H111" s="10"/>
      <c r="I111" s="11">
        <f t="shared" si="1"/>
        <v>0</v>
      </c>
    </row>
    <row r="112" spans="1:9" ht="15.75" x14ac:dyDescent="0.25">
      <c r="A112" s="4" t="s">
        <v>202</v>
      </c>
      <c r="B112" s="5">
        <v>1</v>
      </c>
      <c r="C112" s="13" t="s">
        <v>203</v>
      </c>
      <c r="D112" s="7" t="s">
        <v>57</v>
      </c>
      <c r="E112" s="8">
        <v>0</v>
      </c>
      <c r="F112" s="4" t="s">
        <v>58</v>
      </c>
      <c r="G112" s="9">
        <f>Ruimtestaten!$B$4</f>
        <v>0</v>
      </c>
      <c r="H112" s="10"/>
      <c r="I112" s="11">
        <f t="shared" si="1"/>
        <v>0</v>
      </c>
    </row>
    <row r="113" spans="1:9" ht="15.75" x14ac:dyDescent="0.25">
      <c r="A113" s="4" t="s">
        <v>204</v>
      </c>
      <c r="B113" s="5">
        <v>1</v>
      </c>
      <c r="C113" s="13" t="s">
        <v>205</v>
      </c>
      <c r="D113" s="7" t="s">
        <v>57</v>
      </c>
      <c r="E113" s="8">
        <v>19.399999999999999</v>
      </c>
      <c r="F113" s="4" t="s">
        <v>58</v>
      </c>
      <c r="G113" s="9">
        <f>Ruimtestaten!$B$4</f>
        <v>0</v>
      </c>
      <c r="H113" s="10"/>
      <c r="I113" s="11">
        <f t="shared" si="1"/>
        <v>0</v>
      </c>
    </row>
    <row r="114" spans="1:9" ht="15.75" x14ac:dyDescent="0.25">
      <c r="A114" s="4" t="s">
        <v>206</v>
      </c>
      <c r="B114" s="5">
        <v>1</v>
      </c>
      <c r="C114" s="13" t="s">
        <v>205</v>
      </c>
      <c r="D114" s="7" t="s">
        <v>57</v>
      </c>
      <c r="E114" s="8">
        <v>19.399999999999999</v>
      </c>
      <c r="F114" s="4" t="s">
        <v>58</v>
      </c>
      <c r="G114" s="9">
        <f>Ruimtestaten!$B$4</f>
        <v>0</v>
      </c>
      <c r="H114" s="10"/>
      <c r="I114" s="11">
        <f t="shared" si="1"/>
        <v>0</v>
      </c>
    </row>
    <row r="115" spans="1:9" ht="15.75" x14ac:dyDescent="0.25">
      <c r="A115" s="4" t="s">
        <v>207</v>
      </c>
      <c r="B115" s="5">
        <v>1</v>
      </c>
      <c r="C115" s="13" t="s">
        <v>208</v>
      </c>
      <c r="D115" s="7" t="s">
        <v>57</v>
      </c>
      <c r="E115" s="8">
        <v>44.4</v>
      </c>
      <c r="F115" s="4" t="s">
        <v>58</v>
      </c>
      <c r="G115" s="9">
        <f>Ruimtestaten!$B$4</f>
        <v>0</v>
      </c>
      <c r="H115" s="10"/>
      <c r="I115" s="11">
        <f t="shared" si="1"/>
        <v>0</v>
      </c>
    </row>
    <row r="116" spans="1:9" ht="15.75" x14ac:dyDescent="0.25">
      <c r="A116" s="4" t="s">
        <v>209</v>
      </c>
      <c r="B116" s="5">
        <v>1</v>
      </c>
      <c r="C116" s="13" t="s">
        <v>205</v>
      </c>
      <c r="D116" s="7" t="s">
        <v>57</v>
      </c>
      <c r="E116" s="8">
        <v>19.399999999999999</v>
      </c>
      <c r="F116" s="4" t="s">
        <v>58</v>
      </c>
      <c r="G116" s="9">
        <f>Ruimtestaten!$B$4</f>
        <v>0</v>
      </c>
      <c r="H116" s="10"/>
      <c r="I116" s="11">
        <f t="shared" si="1"/>
        <v>0</v>
      </c>
    </row>
    <row r="117" spans="1:9" ht="15.75" x14ac:dyDescent="0.25">
      <c r="A117" s="4" t="s">
        <v>210</v>
      </c>
      <c r="B117" s="5">
        <v>1</v>
      </c>
      <c r="C117" s="13" t="s">
        <v>205</v>
      </c>
      <c r="D117" s="7" t="s">
        <v>57</v>
      </c>
      <c r="E117" s="8">
        <v>19.3</v>
      </c>
      <c r="F117" s="4" t="s">
        <v>58</v>
      </c>
      <c r="G117" s="9">
        <f>Ruimtestaten!$B$4</f>
        <v>0</v>
      </c>
      <c r="H117" s="10"/>
      <c r="I117" s="11">
        <f t="shared" si="1"/>
        <v>0</v>
      </c>
    </row>
    <row r="118" spans="1:9" ht="15.75" x14ac:dyDescent="0.25">
      <c r="A118" s="4" t="s">
        <v>211</v>
      </c>
      <c r="B118" s="5">
        <v>1</v>
      </c>
      <c r="C118" s="13" t="s">
        <v>205</v>
      </c>
      <c r="D118" s="7" t="s">
        <v>57</v>
      </c>
      <c r="E118" s="8">
        <v>18.2</v>
      </c>
      <c r="F118" s="4" t="s">
        <v>58</v>
      </c>
      <c r="G118" s="9">
        <f>Ruimtestaten!$B$4</f>
        <v>0</v>
      </c>
      <c r="H118" s="10"/>
      <c r="I118" s="11">
        <f t="shared" si="1"/>
        <v>0</v>
      </c>
    </row>
    <row r="119" spans="1:9" ht="15.75" x14ac:dyDescent="0.25">
      <c r="A119" s="4" t="s">
        <v>212</v>
      </c>
      <c r="B119" s="5">
        <v>1</v>
      </c>
      <c r="C119" s="13" t="s">
        <v>213</v>
      </c>
      <c r="D119" s="7" t="s">
        <v>57</v>
      </c>
      <c r="E119" s="8">
        <v>154.4</v>
      </c>
      <c r="F119" s="4" t="s">
        <v>58</v>
      </c>
      <c r="G119" s="9">
        <f>Ruimtestaten!$B$4</f>
        <v>0</v>
      </c>
      <c r="H119" s="10"/>
      <c r="I119" s="11">
        <f t="shared" si="1"/>
        <v>0</v>
      </c>
    </row>
    <row r="120" spans="1:9" ht="15.75" x14ac:dyDescent="0.25">
      <c r="A120" s="4" t="s">
        <v>214</v>
      </c>
      <c r="B120" s="5">
        <v>1</v>
      </c>
      <c r="C120" s="13" t="s">
        <v>143</v>
      </c>
      <c r="D120" s="7" t="s">
        <v>57</v>
      </c>
      <c r="E120" s="8">
        <v>6.8</v>
      </c>
      <c r="F120" s="4" t="s">
        <v>58</v>
      </c>
      <c r="G120" s="9">
        <f>Ruimtestaten!$B$4</f>
        <v>0</v>
      </c>
      <c r="H120" s="10"/>
      <c r="I120" s="11">
        <f t="shared" si="1"/>
        <v>0</v>
      </c>
    </row>
    <row r="121" spans="1:9" ht="15.75" x14ac:dyDescent="0.25">
      <c r="A121" s="4" t="s">
        <v>215</v>
      </c>
      <c r="B121" s="5">
        <v>1</v>
      </c>
      <c r="C121" s="13" t="s">
        <v>143</v>
      </c>
      <c r="D121" s="7" t="s">
        <v>57</v>
      </c>
      <c r="E121" s="8">
        <v>6.8</v>
      </c>
      <c r="F121" s="4" t="s">
        <v>58</v>
      </c>
      <c r="G121" s="9">
        <f>Ruimtestaten!$B$4</f>
        <v>0</v>
      </c>
      <c r="H121" s="10"/>
      <c r="I121" s="11">
        <f t="shared" si="1"/>
        <v>0</v>
      </c>
    </row>
    <row r="122" spans="1:9" ht="15.75" x14ac:dyDescent="0.25">
      <c r="A122" s="4" t="s">
        <v>216</v>
      </c>
      <c r="B122" s="5">
        <v>1</v>
      </c>
      <c r="C122" s="13" t="s">
        <v>67</v>
      </c>
      <c r="D122" s="7" t="s">
        <v>57</v>
      </c>
      <c r="E122" s="8">
        <v>4.4000000000000004</v>
      </c>
      <c r="F122" s="4" t="s">
        <v>58</v>
      </c>
      <c r="G122" s="9">
        <f>Ruimtestaten!$B$4</f>
        <v>0</v>
      </c>
      <c r="H122" s="10"/>
      <c r="I122" s="11">
        <f t="shared" si="1"/>
        <v>0</v>
      </c>
    </row>
    <row r="123" spans="1:9" ht="15.75" x14ac:dyDescent="0.25">
      <c r="A123" s="4" t="s">
        <v>217</v>
      </c>
      <c r="B123" s="5">
        <v>1</v>
      </c>
      <c r="C123" s="13" t="s">
        <v>65</v>
      </c>
      <c r="D123" s="7" t="s">
        <v>57</v>
      </c>
      <c r="E123" s="8">
        <v>7.9</v>
      </c>
      <c r="F123" s="4" t="s">
        <v>58</v>
      </c>
      <c r="G123" s="9">
        <f>Ruimtestaten!$B$4</f>
        <v>0</v>
      </c>
      <c r="H123" s="10"/>
      <c r="I123" s="11">
        <f t="shared" si="1"/>
        <v>0</v>
      </c>
    </row>
    <row r="124" spans="1:9" ht="15.75" x14ac:dyDescent="0.25">
      <c r="A124" s="4" t="s">
        <v>218</v>
      </c>
      <c r="B124" s="5">
        <v>1</v>
      </c>
      <c r="C124" s="13" t="s">
        <v>78</v>
      </c>
      <c r="D124" s="7" t="s">
        <v>35</v>
      </c>
      <c r="E124" s="8">
        <v>11.2</v>
      </c>
      <c r="F124" s="4" t="s">
        <v>41</v>
      </c>
      <c r="G124" s="9">
        <f>Ruimtestaten!$B$4</f>
        <v>0</v>
      </c>
      <c r="H124" s="10"/>
      <c r="I124" s="11">
        <f t="shared" si="1"/>
        <v>0</v>
      </c>
    </row>
    <row r="125" spans="1:9" ht="15.75" x14ac:dyDescent="0.25">
      <c r="A125" s="4" t="s">
        <v>219</v>
      </c>
      <c r="B125" s="5">
        <v>1</v>
      </c>
      <c r="C125" s="13" t="s">
        <v>128</v>
      </c>
      <c r="D125" s="7" t="s">
        <v>88</v>
      </c>
      <c r="E125" s="8">
        <v>14.2</v>
      </c>
      <c r="F125" s="4" t="s">
        <v>41</v>
      </c>
      <c r="G125" s="9">
        <f>Ruimtestaten!$B$4</f>
        <v>0</v>
      </c>
      <c r="H125" s="10"/>
      <c r="I125" s="11">
        <f t="shared" si="1"/>
        <v>0</v>
      </c>
    </row>
    <row r="126" spans="1:9" ht="15.75" x14ac:dyDescent="0.25">
      <c r="A126" s="4" t="s">
        <v>220</v>
      </c>
      <c r="B126" s="5">
        <v>1</v>
      </c>
      <c r="C126" s="13" t="s">
        <v>92</v>
      </c>
      <c r="D126" s="7" t="s">
        <v>88</v>
      </c>
      <c r="E126" s="8">
        <v>0</v>
      </c>
      <c r="F126" s="4" t="s">
        <v>41</v>
      </c>
      <c r="G126" s="9">
        <f>Ruimtestaten!$B$4</f>
        <v>0</v>
      </c>
      <c r="H126" s="10"/>
      <c r="I126" s="11">
        <f t="shared" si="1"/>
        <v>0</v>
      </c>
    </row>
    <row r="127" spans="1:9" ht="15.75" x14ac:dyDescent="0.25">
      <c r="A127" s="4" t="s">
        <v>221</v>
      </c>
      <c r="B127" s="5">
        <v>1</v>
      </c>
      <c r="C127" s="13" t="s">
        <v>92</v>
      </c>
      <c r="D127" s="7" t="s">
        <v>88</v>
      </c>
      <c r="E127" s="8">
        <v>0</v>
      </c>
      <c r="F127" s="4" t="s">
        <v>41</v>
      </c>
      <c r="G127" s="9">
        <f>Ruimtestaten!$B$4</f>
        <v>0</v>
      </c>
      <c r="H127" s="10"/>
      <c r="I127" s="11">
        <f t="shared" si="1"/>
        <v>0</v>
      </c>
    </row>
    <row r="128" spans="1:9" ht="15.75" x14ac:dyDescent="0.25">
      <c r="A128" s="4" t="s">
        <v>222</v>
      </c>
      <c r="B128" s="5">
        <v>1</v>
      </c>
      <c r="C128" s="13" t="s">
        <v>128</v>
      </c>
      <c r="D128" s="7" t="s">
        <v>88</v>
      </c>
      <c r="E128" s="8">
        <v>0</v>
      </c>
      <c r="F128" s="4" t="s">
        <v>41</v>
      </c>
      <c r="G128" s="9">
        <f>Ruimtestaten!$B$4</f>
        <v>0</v>
      </c>
      <c r="H128" s="10"/>
      <c r="I128" s="11">
        <f t="shared" si="1"/>
        <v>0</v>
      </c>
    </row>
    <row r="129" spans="1:9" ht="15.75" x14ac:dyDescent="0.25">
      <c r="A129" s="4" t="s">
        <v>223</v>
      </c>
      <c r="B129" s="5">
        <v>1</v>
      </c>
      <c r="C129" s="13" t="s">
        <v>92</v>
      </c>
      <c r="D129" s="7" t="s">
        <v>88</v>
      </c>
      <c r="E129" s="8">
        <v>0</v>
      </c>
      <c r="F129" s="4" t="s">
        <v>41</v>
      </c>
      <c r="G129" s="9">
        <f>Ruimtestaten!$B$4</f>
        <v>0</v>
      </c>
      <c r="H129" s="10"/>
      <c r="I129" s="11">
        <f t="shared" si="1"/>
        <v>0</v>
      </c>
    </row>
    <row r="130" spans="1:9" ht="15.75" x14ac:dyDescent="0.25">
      <c r="A130" s="4" t="s">
        <v>224</v>
      </c>
      <c r="B130" s="5">
        <v>1</v>
      </c>
      <c r="C130" s="13" t="s">
        <v>92</v>
      </c>
      <c r="D130" s="7" t="s">
        <v>88</v>
      </c>
      <c r="E130" s="8">
        <v>0</v>
      </c>
      <c r="F130" s="4" t="s">
        <v>41</v>
      </c>
      <c r="G130" s="9">
        <f>Ruimtestaten!$B$4</f>
        <v>0</v>
      </c>
      <c r="H130" s="10"/>
      <c r="I130" s="11">
        <f t="shared" si="1"/>
        <v>0</v>
      </c>
    </row>
    <row r="131" spans="1:9" ht="15.75" x14ac:dyDescent="0.25">
      <c r="A131" s="4" t="s">
        <v>225</v>
      </c>
      <c r="B131" s="5">
        <v>1</v>
      </c>
      <c r="C131" s="13" t="s">
        <v>56</v>
      </c>
      <c r="D131" s="7" t="s">
        <v>57</v>
      </c>
      <c r="E131" s="8">
        <v>18.7</v>
      </c>
      <c r="F131" s="4" t="s">
        <v>58</v>
      </c>
      <c r="G131" s="9">
        <f>Ruimtestaten!$B$4</f>
        <v>0</v>
      </c>
      <c r="H131" s="10"/>
      <c r="I131" s="11">
        <f t="shared" ref="I131:I160" si="2">G131*H131</f>
        <v>0</v>
      </c>
    </row>
    <row r="132" spans="1:9" ht="15.75" x14ac:dyDescent="0.25">
      <c r="A132" s="4" t="s">
        <v>226</v>
      </c>
      <c r="B132" s="5">
        <v>1</v>
      </c>
      <c r="C132" s="13" t="s">
        <v>56</v>
      </c>
      <c r="D132" s="7" t="s">
        <v>57</v>
      </c>
      <c r="E132" s="8">
        <v>213.5</v>
      </c>
      <c r="F132" s="4" t="s">
        <v>58</v>
      </c>
      <c r="G132" s="9">
        <f>Ruimtestaten!$B$4</f>
        <v>0</v>
      </c>
      <c r="H132" s="10"/>
      <c r="I132" s="11">
        <f t="shared" si="2"/>
        <v>0</v>
      </c>
    </row>
    <row r="133" spans="1:9" ht="15.75" x14ac:dyDescent="0.25">
      <c r="A133" s="4" t="s">
        <v>227</v>
      </c>
      <c r="B133" s="5">
        <v>1</v>
      </c>
      <c r="C133" s="13" t="s">
        <v>67</v>
      </c>
      <c r="D133" s="7" t="s">
        <v>57</v>
      </c>
      <c r="E133" s="8">
        <v>4.8</v>
      </c>
      <c r="F133" s="4" t="s">
        <v>58</v>
      </c>
      <c r="G133" s="9">
        <f>Ruimtestaten!$B$4</f>
        <v>0</v>
      </c>
      <c r="H133" s="10"/>
      <c r="I133" s="11">
        <f t="shared" si="2"/>
        <v>0</v>
      </c>
    </row>
    <row r="134" spans="1:9" ht="15.75" x14ac:dyDescent="0.25">
      <c r="A134" s="4" t="s">
        <v>228</v>
      </c>
      <c r="B134" s="5">
        <v>1</v>
      </c>
      <c r="C134" s="13" t="s">
        <v>67</v>
      </c>
      <c r="D134" s="7" t="s">
        <v>57</v>
      </c>
      <c r="E134" s="8">
        <v>4.8</v>
      </c>
      <c r="F134" s="4" t="s">
        <v>58</v>
      </c>
      <c r="G134" s="9">
        <f>Ruimtestaten!$B$4</f>
        <v>0</v>
      </c>
      <c r="H134" s="10"/>
      <c r="I134" s="11">
        <f t="shared" si="2"/>
        <v>0</v>
      </c>
    </row>
    <row r="135" spans="1:9" ht="15.75" x14ac:dyDescent="0.25">
      <c r="A135" s="4" t="s">
        <v>229</v>
      </c>
      <c r="B135" s="5">
        <v>1</v>
      </c>
      <c r="C135" s="13" t="s">
        <v>65</v>
      </c>
      <c r="D135" s="7" t="s">
        <v>57</v>
      </c>
      <c r="E135" s="8">
        <v>7.1</v>
      </c>
      <c r="F135" s="4" t="s">
        <v>58</v>
      </c>
      <c r="G135" s="9">
        <f>Ruimtestaten!$B$4</f>
        <v>0</v>
      </c>
      <c r="H135" s="10"/>
      <c r="I135" s="11">
        <f t="shared" si="2"/>
        <v>0</v>
      </c>
    </row>
    <row r="136" spans="1:9" ht="15.75" x14ac:dyDescent="0.25">
      <c r="A136" s="4" t="s">
        <v>230</v>
      </c>
      <c r="B136" s="5">
        <v>1</v>
      </c>
      <c r="C136" s="13" t="s">
        <v>65</v>
      </c>
      <c r="D136" s="7" t="s">
        <v>57</v>
      </c>
      <c r="E136" s="8">
        <v>7.1</v>
      </c>
      <c r="F136" s="4" t="s">
        <v>58</v>
      </c>
      <c r="G136" s="9">
        <f>Ruimtestaten!$B$4</f>
        <v>0</v>
      </c>
      <c r="H136" s="10"/>
      <c r="I136" s="11">
        <f t="shared" si="2"/>
        <v>0</v>
      </c>
    </row>
    <row r="137" spans="1:9" ht="15.75" x14ac:dyDescent="0.25">
      <c r="A137" s="4" t="s">
        <v>231</v>
      </c>
      <c r="B137" s="5">
        <v>1</v>
      </c>
      <c r="C137" s="13" t="s">
        <v>65</v>
      </c>
      <c r="D137" s="7" t="s">
        <v>57</v>
      </c>
      <c r="E137" s="8">
        <v>0</v>
      </c>
      <c r="F137" s="4" t="s">
        <v>58</v>
      </c>
      <c r="G137" s="9">
        <f>Ruimtestaten!$B$4</f>
        <v>0</v>
      </c>
      <c r="H137" s="10"/>
      <c r="I137" s="11">
        <f t="shared" si="2"/>
        <v>0</v>
      </c>
    </row>
    <row r="138" spans="1:9" ht="15.75" x14ac:dyDescent="0.25">
      <c r="A138" s="4" t="s">
        <v>232</v>
      </c>
      <c r="B138" s="5">
        <v>1</v>
      </c>
      <c r="C138" s="13" t="s">
        <v>65</v>
      </c>
      <c r="D138" s="7" t="s">
        <v>57</v>
      </c>
      <c r="E138" s="8">
        <v>0</v>
      </c>
      <c r="F138" s="4" t="s">
        <v>58</v>
      </c>
      <c r="G138" s="9">
        <f>Ruimtestaten!$B$4</f>
        <v>0</v>
      </c>
      <c r="H138" s="10"/>
      <c r="I138" s="11">
        <f t="shared" si="2"/>
        <v>0</v>
      </c>
    </row>
    <row r="139" spans="1:9" ht="15.75" x14ac:dyDescent="0.25">
      <c r="A139" s="4" t="s">
        <v>233</v>
      </c>
      <c r="B139" s="5">
        <v>1</v>
      </c>
      <c r="C139" s="13" t="s">
        <v>65</v>
      </c>
      <c r="D139" s="7" t="s">
        <v>57</v>
      </c>
      <c r="E139" s="8">
        <v>0</v>
      </c>
      <c r="F139" s="4" t="s">
        <v>58</v>
      </c>
      <c r="G139" s="9">
        <f>Ruimtestaten!$B$4</f>
        <v>0</v>
      </c>
      <c r="H139" s="10"/>
      <c r="I139" s="11">
        <f t="shared" si="2"/>
        <v>0</v>
      </c>
    </row>
    <row r="140" spans="1:9" ht="15.75" x14ac:dyDescent="0.25">
      <c r="A140" s="4" t="s">
        <v>234</v>
      </c>
      <c r="B140" s="5">
        <v>1</v>
      </c>
      <c r="C140" s="13" t="s">
        <v>71</v>
      </c>
      <c r="D140" s="7" t="s">
        <v>35</v>
      </c>
      <c r="E140" s="8">
        <v>36.200000000000003</v>
      </c>
      <c r="F140" s="4" t="s">
        <v>41</v>
      </c>
      <c r="G140" s="9">
        <f>Ruimtestaten!$B$4</f>
        <v>0</v>
      </c>
      <c r="H140" s="10"/>
      <c r="I140" s="11">
        <f t="shared" si="2"/>
        <v>0</v>
      </c>
    </row>
    <row r="141" spans="1:9" ht="15.75" x14ac:dyDescent="0.25">
      <c r="A141" s="4" t="s">
        <v>235</v>
      </c>
      <c r="B141" s="5">
        <v>1</v>
      </c>
      <c r="C141" s="13" t="s">
        <v>103</v>
      </c>
      <c r="D141" s="7" t="s">
        <v>57</v>
      </c>
      <c r="E141" s="8">
        <v>188.1</v>
      </c>
      <c r="F141" s="4" t="s">
        <v>58</v>
      </c>
      <c r="G141" s="9">
        <f>Ruimtestaten!$B$4</f>
        <v>0</v>
      </c>
      <c r="H141" s="10"/>
      <c r="I141" s="11">
        <f t="shared" si="2"/>
        <v>0</v>
      </c>
    </row>
    <row r="142" spans="1:9" ht="15.75" x14ac:dyDescent="0.25">
      <c r="A142" s="4" t="s">
        <v>236</v>
      </c>
      <c r="B142" s="5">
        <v>1</v>
      </c>
      <c r="C142" s="13" t="s">
        <v>67</v>
      </c>
      <c r="D142" s="7" t="s">
        <v>57</v>
      </c>
      <c r="E142" s="8">
        <v>4.3</v>
      </c>
      <c r="F142" s="4" t="s">
        <v>58</v>
      </c>
      <c r="G142" s="9">
        <f>Ruimtestaten!$B$4</f>
        <v>0</v>
      </c>
      <c r="H142" s="10"/>
      <c r="I142" s="11">
        <f t="shared" si="2"/>
        <v>0</v>
      </c>
    </row>
    <row r="143" spans="1:9" ht="15.75" x14ac:dyDescent="0.25">
      <c r="A143" s="4" t="s">
        <v>237</v>
      </c>
      <c r="B143" s="5">
        <v>1</v>
      </c>
      <c r="C143" s="13" t="s">
        <v>67</v>
      </c>
      <c r="D143" s="7" t="s">
        <v>57</v>
      </c>
      <c r="E143" s="8">
        <v>4.3</v>
      </c>
      <c r="F143" s="4" t="s">
        <v>58</v>
      </c>
      <c r="G143" s="9">
        <f>Ruimtestaten!$B$4</f>
        <v>0</v>
      </c>
      <c r="H143" s="10"/>
      <c r="I143" s="11">
        <f t="shared" si="2"/>
        <v>0</v>
      </c>
    </row>
    <row r="144" spans="1:9" ht="15.75" x14ac:dyDescent="0.25">
      <c r="A144" s="4" t="s">
        <v>238</v>
      </c>
      <c r="B144" s="5">
        <v>1</v>
      </c>
      <c r="C144" s="13" t="s">
        <v>65</v>
      </c>
      <c r="D144" s="7" t="s">
        <v>57</v>
      </c>
      <c r="E144" s="8">
        <v>7.1</v>
      </c>
      <c r="F144" s="4" t="s">
        <v>58</v>
      </c>
      <c r="G144" s="9">
        <f>Ruimtestaten!$B$4</f>
        <v>0</v>
      </c>
      <c r="H144" s="10"/>
      <c r="I144" s="11">
        <f t="shared" si="2"/>
        <v>0</v>
      </c>
    </row>
    <row r="145" spans="1:9" ht="15.75" x14ac:dyDescent="0.25">
      <c r="A145" s="4" t="s">
        <v>239</v>
      </c>
      <c r="B145" s="5">
        <v>1</v>
      </c>
      <c r="C145" s="13" t="s">
        <v>78</v>
      </c>
      <c r="D145" s="7" t="s">
        <v>35</v>
      </c>
      <c r="E145" s="8">
        <v>14.2</v>
      </c>
      <c r="F145" s="4" t="s">
        <v>58</v>
      </c>
      <c r="G145" s="9">
        <f>Ruimtestaten!$B$4</f>
        <v>0</v>
      </c>
      <c r="H145" s="10"/>
      <c r="I145" s="11">
        <f t="shared" si="2"/>
        <v>0</v>
      </c>
    </row>
    <row r="146" spans="1:9" ht="15.75" x14ac:dyDescent="0.25">
      <c r="A146" s="4"/>
      <c r="B146" s="5">
        <v>1</v>
      </c>
      <c r="C146" s="13" t="s">
        <v>168</v>
      </c>
      <c r="D146" s="7" t="s">
        <v>35</v>
      </c>
      <c r="E146" s="8">
        <v>1.4</v>
      </c>
      <c r="F146" s="4" t="s">
        <v>41</v>
      </c>
      <c r="G146" s="9">
        <f>Ruimtestaten!$B$4</f>
        <v>0</v>
      </c>
      <c r="H146" s="10"/>
      <c r="I146" s="11">
        <f t="shared" si="2"/>
        <v>0</v>
      </c>
    </row>
    <row r="147" spans="1:9" ht="15.75" x14ac:dyDescent="0.25">
      <c r="A147" s="4" t="s">
        <v>240</v>
      </c>
      <c r="B147" s="5">
        <v>1</v>
      </c>
      <c r="C147" s="13" t="s">
        <v>241</v>
      </c>
      <c r="D147" s="7" t="s">
        <v>35</v>
      </c>
      <c r="E147" s="8">
        <v>4.2</v>
      </c>
      <c r="F147" s="4" t="s">
        <v>58</v>
      </c>
      <c r="G147" s="9">
        <f>Ruimtestaten!$B$4</f>
        <v>0</v>
      </c>
      <c r="H147" s="10"/>
      <c r="I147" s="11">
        <f t="shared" si="2"/>
        <v>0</v>
      </c>
    </row>
    <row r="148" spans="1:9" ht="15.75" x14ac:dyDescent="0.25">
      <c r="A148" s="4" t="s">
        <v>242</v>
      </c>
      <c r="B148" s="5">
        <v>1</v>
      </c>
      <c r="C148" s="13" t="s">
        <v>128</v>
      </c>
      <c r="D148" s="7" t="s">
        <v>88</v>
      </c>
      <c r="E148" s="8">
        <v>15.3</v>
      </c>
      <c r="F148" s="4" t="s">
        <v>41</v>
      </c>
      <c r="G148" s="9">
        <f>Ruimtestaten!$B$4</f>
        <v>0</v>
      </c>
      <c r="H148" s="10"/>
      <c r="I148" s="11">
        <f t="shared" si="2"/>
        <v>0</v>
      </c>
    </row>
    <row r="149" spans="1:9" ht="15.75" x14ac:dyDescent="0.25">
      <c r="A149" s="4" t="s">
        <v>243</v>
      </c>
      <c r="B149" s="5">
        <v>1</v>
      </c>
      <c r="C149" s="13" t="s">
        <v>92</v>
      </c>
      <c r="D149" s="7" t="s">
        <v>88</v>
      </c>
      <c r="E149" s="8">
        <v>0</v>
      </c>
      <c r="F149" s="4" t="s">
        <v>41</v>
      </c>
      <c r="G149" s="9">
        <f>Ruimtestaten!$B$4</f>
        <v>0</v>
      </c>
      <c r="H149" s="10"/>
      <c r="I149" s="11">
        <f t="shared" si="2"/>
        <v>0</v>
      </c>
    </row>
    <row r="150" spans="1:9" ht="15.75" x14ac:dyDescent="0.25">
      <c r="A150" s="4" t="s">
        <v>244</v>
      </c>
      <c r="B150" s="5">
        <v>1</v>
      </c>
      <c r="C150" s="13" t="s">
        <v>92</v>
      </c>
      <c r="D150" s="7" t="s">
        <v>88</v>
      </c>
      <c r="E150" s="8">
        <v>0</v>
      </c>
      <c r="F150" s="4" t="s">
        <v>41</v>
      </c>
      <c r="G150" s="9">
        <f>Ruimtestaten!$B$4</f>
        <v>0</v>
      </c>
      <c r="H150" s="10"/>
      <c r="I150" s="11">
        <f t="shared" si="2"/>
        <v>0</v>
      </c>
    </row>
    <row r="151" spans="1:9" ht="15.75" x14ac:dyDescent="0.25">
      <c r="A151" s="4" t="s">
        <v>245</v>
      </c>
      <c r="B151" s="5">
        <v>1</v>
      </c>
      <c r="C151" s="13" t="s">
        <v>128</v>
      </c>
      <c r="D151" s="7" t="s">
        <v>88</v>
      </c>
      <c r="E151" s="8">
        <v>0</v>
      </c>
      <c r="F151" s="4" t="s">
        <v>41</v>
      </c>
      <c r="G151" s="9">
        <f>Ruimtestaten!$B$4</f>
        <v>0</v>
      </c>
      <c r="H151" s="10"/>
      <c r="I151" s="11">
        <f t="shared" si="2"/>
        <v>0</v>
      </c>
    </row>
    <row r="152" spans="1:9" ht="15.75" x14ac:dyDescent="0.25">
      <c r="A152" s="4" t="s">
        <v>246</v>
      </c>
      <c r="B152" s="5">
        <v>1</v>
      </c>
      <c r="C152" s="13" t="s">
        <v>92</v>
      </c>
      <c r="D152" s="7" t="s">
        <v>88</v>
      </c>
      <c r="E152" s="8">
        <v>0</v>
      </c>
      <c r="F152" s="4" t="s">
        <v>41</v>
      </c>
      <c r="G152" s="9">
        <f>Ruimtestaten!$B$4</f>
        <v>0</v>
      </c>
      <c r="H152" s="10"/>
      <c r="I152" s="11">
        <f t="shared" si="2"/>
        <v>0</v>
      </c>
    </row>
    <row r="153" spans="1:9" ht="15.75" x14ac:dyDescent="0.25">
      <c r="A153" s="4" t="s">
        <v>247</v>
      </c>
      <c r="B153" s="5">
        <v>1</v>
      </c>
      <c r="C153" s="13" t="s">
        <v>56</v>
      </c>
      <c r="D153" s="7" t="s">
        <v>57</v>
      </c>
      <c r="E153" s="8">
        <v>142.1</v>
      </c>
      <c r="F153" s="4" t="s">
        <v>58</v>
      </c>
      <c r="G153" s="9">
        <f>Ruimtestaten!$B$4</f>
        <v>0</v>
      </c>
      <c r="H153" s="10"/>
      <c r="I153" s="11">
        <f t="shared" si="2"/>
        <v>0</v>
      </c>
    </row>
    <row r="154" spans="1:9" ht="15.75" x14ac:dyDescent="0.25">
      <c r="A154" s="4" t="s">
        <v>248</v>
      </c>
      <c r="B154" s="5">
        <v>1</v>
      </c>
      <c r="C154" s="13" t="s">
        <v>249</v>
      </c>
      <c r="D154" s="7" t="s">
        <v>57</v>
      </c>
      <c r="E154" s="8">
        <v>45.1</v>
      </c>
      <c r="F154" s="4" t="s">
        <v>58</v>
      </c>
      <c r="G154" s="9">
        <f>Ruimtestaten!$B$4</f>
        <v>0</v>
      </c>
      <c r="H154" s="10"/>
      <c r="I154" s="11">
        <f t="shared" si="2"/>
        <v>0</v>
      </c>
    </row>
    <row r="155" spans="1:9" ht="15.75" x14ac:dyDescent="0.25">
      <c r="A155" s="4" t="s">
        <v>250</v>
      </c>
      <c r="B155" s="5">
        <v>1</v>
      </c>
      <c r="C155" s="13" t="s">
        <v>67</v>
      </c>
      <c r="D155" s="7" t="s">
        <v>57</v>
      </c>
      <c r="E155" s="8">
        <v>0</v>
      </c>
      <c r="F155" s="4" t="s">
        <v>58</v>
      </c>
      <c r="G155" s="9">
        <f>Ruimtestaten!$B$4</f>
        <v>0</v>
      </c>
      <c r="H155" s="10"/>
      <c r="I155" s="11">
        <f t="shared" si="2"/>
        <v>0</v>
      </c>
    </row>
    <row r="156" spans="1:9" ht="15.75" x14ac:dyDescent="0.25">
      <c r="A156" s="4" t="s">
        <v>251</v>
      </c>
      <c r="B156" s="5">
        <v>1</v>
      </c>
      <c r="C156" s="13" t="s">
        <v>252</v>
      </c>
      <c r="D156" s="7" t="s">
        <v>57</v>
      </c>
      <c r="E156" s="8">
        <v>4.8</v>
      </c>
      <c r="F156" s="4" t="s">
        <v>41</v>
      </c>
      <c r="G156" s="9">
        <f>Ruimtestaten!$B$4</f>
        <v>0</v>
      </c>
      <c r="H156" s="10"/>
      <c r="I156" s="11">
        <f t="shared" si="2"/>
        <v>0</v>
      </c>
    </row>
    <row r="157" spans="1:9" ht="15.75" x14ac:dyDescent="0.25">
      <c r="A157" s="4" t="s">
        <v>253</v>
      </c>
      <c r="B157" s="5">
        <v>1</v>
      </c>
      <c r="C157" s="13" t="s">
        <v>67</v>
      </c>
      <c r="D157" s="7" t="s">
        <v>57</v>
      </c>
      <c r="E157" s="8">
        <v>0</v>
      </c>
      <c r="F157" s="4" t="s">
        <v>58</v>
      </c>
      <c r="G157" s="9">
        <f>Ruimtestaten!$B$4</f>
        <v>0</v>
      </c>
      <c r="H157" s="10"/>
      <c r="I157" s="11">
        <f t="shared" si="2"/>
        <v>0</v>
      </c>
    </row>
    <row r="158" spans="1:9" ht="15.75" x14ac:dyDescent="0.25">
      <c r="A158" s="4" t="s">
        <v>254</v>
      </c>
      <c r="B158" s="5">
        <v>1</v>
      </c>
      <c r="C158" s="13" t="s">
        <v>67</v>
      </c>
      <c r="D158" s="7" t="s">
        <v>57</v>
      </c>
      <c r="E158" s="8">
        <v>0</v>
      </c>
      <c r="F158" s="4" t="s">
        <v>58</v>
      </c>
      <c r="G158" s="9">
        <f>Ruimtestaten!$B$4</f>
        <v>0</v>
      </c>
      <c r="H158" s="10"/>
      <c r="I158" s="11">
        <f t="shared" si="2"/>
        <v>0</v>
      </c>
    </row>
    <row r="159" spans="1:9" ht="15.75" x14ac:dyDescent="0.25">
      <c r="A159" s="4" t="s">
        <v>255</v>
      </c>
      <c r="B159" s="5">
        <v>1</v>
      </c>
      <c r="C159" s="13" t="s">
        <v>65</v>
      </c>
      <c r="D159" s="7" t="s">
        <v>57</v>
      </c>
      <c r="E159" s="8">
        <v>7.4</v>
      </c>
      <c r="F159" s="4" t="s">
        <v>58</v>
      </c>
      <c r="G159" s="9">
        <f>Ruimtestaten!$B$4</f>
        <v>0</v>
      </c>
      <c r="H159" s="10"/>
      <c r="I159" s="11">
        <f t="shared" si="2"/>
        <v>0</v>
      </c>
    </row>
    <row r="160" spans="1:9" ht="15.75" x14ac:dyDescent="0.25">
      <c r="A160" s="4" t="s">
        <v>256</v>
      </c>
      <c r="B160" s="5">
        <v>1</v>
      </c>
      <c r="C160" s="13" t="s">
        <v>65</v>
      </c>
      <c r="D160" s="7" t="s">
        <v>57</v>
      </c>
      <c r="E160" s="8">
        <v>7.4</v>
      </c>
      <c r="F160" s="4" t="s">
        <v>58</v>
      </c>
      <c r="G160" s="9">
        <f>Ruimtestaten!$B$4</f>
        <v>0</v>
      </c>
      <c r="H160" s="10"/>
      <c r="I160" s="11">
        <f t="shared" si="2"/>
        <v>0</v>
      </c>
    </row>
    <row r="161" spans="1:9" x14ac:dyDescent="0.25">
      <c r="A161" s="14"/>
      <c r="B161" s="15"/>
      <c r="C161" s="14"/>
      <c r="D161" s="16" t="s">
        <v>257</v>
      </c>
      <c r="E161" s="17">
        <f>SUM(E2:E160)</f>
        <v>3465.2700000000004</v>
      </c>
      <c r="F161" s="14"/>
      <c r="G161" s="14"/>
      <c r="H161" s="18">
        <f>SUM(H2:H160)</f>
        <v>0</v>
      </c>
      <c r="I161" s="9">
        <f>SUM(I2:I160)</f>
        <v>0</v>
      </c>
    </row>
  </sheetData>
  <sheetProtection algorithmName="SHA-512" hashValue="DWAaMy2x+RRJa17NL9apEtLfpf81IDhOg/ZmtSjBSJ82n03Pq3KwTSukzQqYZQrIaAnvE2U04OcydxFpU0phgQ==" saltValue="QHLJ13r7A2khpyv+Iyzx2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D1D6D-3340-4CC6-977E-61A3A5F8C3CE}">
  <dimension ref="A1:H20"/>
  <sheetViews>
    <sheetView workbookViewId="0">
      <selection activeCellId="3" sqref="A20:H20 H2:H19 A2:F19 A1:H1"/>
    </sheetView>
  </sheetViews>
  <sheetFormatPr defaultRowHeight="15" x14ac:dyDescent="0.25"/>
  <cols>
    <col min="1" max="1" width="6.140625" bestFit="1" customWidth="1"/>
    <col min="2" max="2" width="19.85546875" bestFit="1" customWidth="1"/>
    <col min="3" max="3" width="15.7109375" bestFit="1" customWidth="1"/>
    <col min="4" max="4" width="12" bestFit="1" customWidth="1"/>
    <col min="5" max="5" width="15" bestFit="1" customWidth="1"/>
    <col min="6" max="6" width="12.42578125" customWidth="1"/>
    <col min="7" max="7" width="9.140625" style="47"/>
    <col min="8" max="8" width="15" bestFit="1" customWidth="1"/>
  </cols>
  <sheetData>
    <row r="1" spans="1:8" x14ac:dyDescent="0.25">
      <c r="A1" s="20" t="s">
        <v>24</v>
      </c>
      <c r="B1" s="21" t="s">
        <v>25</v>
      </c>
      <c r="C1" s="22" t="s">
        <v>26</v>
      </c>
      <c r="D1" s="23" t="s">
        <v>27</v>
      </c>
      <c r="E1" s="22" t="s">
        <v>28</v>
      </c>
      <c r="F1" s="21" t="s">
        <v>29</v>
      </c>
      <c r="G1" s="44" t="s">
        <v>30</v>
      </c>
      <c r="H1" s="21" t="s">
        <v>31</v>
      </c>
    </row>
    <row r="2" spans="1:8" x14ac:dyDescent="0.25">
      <c r="A2" s="24">
        <v>0</v>
      </c>
      <c r="B2" s="16" t="s">
        <v>258</v>
      </c>
      <c r="C2" s="16" t="s">
        <v>259</v>
      </c>
      <c r="D2" s="25">
        <v>5.46</v>
      </c>
      <c r="E2" s="16" t="s">
        <v>260</v>
      </c>
      <c r="F2" s="9">
        <f>Ruimtestaten!$B$4</f>
        <v>0</v>
      </c>
      <c r="G2" s="45"/>
      <c r="H2" s="26">
        <f>F2*G2</f>
        <v>0</v>
      </c>
    </row>
    <row r="3" spans="1:8" x14ac:dyDescent="0.25">
      <c r="A3" s="24">
        <v>0</v>
      </c>
      <c r="B3" s="16" t="s">
        <v>261</v>
      </c>
      <c r="C3" s="16" t="s">
        <v>259</v>
      </c>
      <c r="D3" s="25">
        <f>24.4+7.92</f>
        <v>32.32</v>
      </c>
      <c r="E3" s="16" t="s">
        <v>262</v>
      </c>
      <c r="F3" s="9">
        <f>Ruimtestaten!$B$4</f>
        <v>0</v>
      </c>
      <c r="G3" s="45"/>
      <c r="H3" s="26">
        <f t="shared" ref="H3:H19" si="0">F3*G3</f>
        <v>0</v>
      </c>
    </row>
    <row r="4" spans="1:8" x14ac:dyDescent="0.25">
      <c r="A4" s="24">
        <v>0</v>
      </c>
      <c r="B4" s="16" t="s">
        <v>263</v>
      </c>
      <c r="C4" s="16" t="s">
        <v>264</v>
      </c>
      <c r="D4" s="25">
        <v>16.64</v>
      </c>
      <c r="E4" s="16" t="s">
        <v>262</v>
      </c>
      <c r="F4" s="9">
        <f>Ruimtestaten!$B$4</f>
        <v>0</v>
      </c>
      <c r="G4" s="45"/>
      <c r="H4" s="26">
        <f t="shared" si="0"/>
        <v>0</v>
      </c>
    </row>
    <row r="5" spans="1:8" x14ac:dyDescent="0.25">
      <c r="A5" s="24">
        <v>0</v>
      </c>
      <c r="B5" s="16" t="s">
        <v>263</v>
      </c>
      <c r="C5" s="16" t="s">
        <v>264</v>
      </c>
      <c r="D5" s="25">
        <v>24</v>
      </c>
      <c r="E5" s="16" t="s">
        <v>262</v>
      </c>
      <c r="F5" s="9">
        <f>Ruimtestaten!$B$4</f>
        <v>0</v>
      </c>
      <c r="G5" s="45"/>
      <c r="H5" s="26">
        <f t="shared" si="0"/>
        <v>0</v>
      </c>
    </row>
    <row r="6" spans="1:8" x14ac:dyDescent="0.25">
      <c r="A6" s="24">
        <v>0</v>
      </c>
      <c r="B6" s="16" t="s">
        <v>92</v>
      </c>
      <c r="C6" s="16" t="s">
        <v>265</v>
      </c>
      <c r="D6" s="25">
        <v>5.71</v>
      </c>
      <c r="E6" s="16" t="s">
        <v>262</v>
      </c>
      <c r="F6" s="9">
        <f>Ruimtestaten!$B$4</f>
        <v>0</v>
      </c>
      <c r="G6" s="45"/>
      <c r="H6" s="26">
        <f t="shared" si="0"/>
        <v>0</v>
      </c>
    </row>
    <row r="7" spans="1:8" x14ac:dyDescent="0.25">
      <c r="A7" s="24">
        <v>0</v>
      </c>
      <c r="B7" s="16" t="s">
        <v>92</v>
      </c>
      <c r="C7" s="16" t="s">
        <v>265</v>
      </c>
      <c r="D7" s="25">
        <v>4.74</v>
      </c>
      <c r="E7" s="16" t="s">
        <v>262</v>
      </c>
      <c r="F7" s="9">
        <f>Ruimtestaten!$B$4</f>
        <v>0</v>
      </c>
      <c r="G7" s="45"/>
      <c r="H7" s="26">
        <f t="shared" si="0"/>
        <v>0</v>
      </c>
    </row>
    <row r="8" spans="1:8" x14ac:dyDescent="0.25">
      <c r="A8" s="24">
        <v>0</v>
      </c>
      <c r="B8" s="16" t="s">
        <v>266</v>
      </c>
      <c r="C8" s="16" t="s">
        <v>259</v>
      </c>
      <c r="D8" s="25">
        <v>2.15</v>
      </c>
      <c r="E8" s="16" t="s">
        <v>44</v>
      </c>
      <c r="F8" s="9">
        <f>Ruimtestaten!$B$4</f>
        <v>0</v>
      </c>
      <c r="G8" s="45"/>
      <c r="H8" s="26">
        <f t="shared" si="0"/>
        <v>0</v>
      </c>
    </row>
    <row r="9" spans="1:8" x14ac:dyDescent="0.25">
      <c r="A9" s="24"/>
      <c r="B9" s="16"/>
      <c r="C9" s="16"/>
      <c r="D9" s="25"/>
      <c r="E9" s="16"/>
      <c r="F9" s="9">
        <f>Ruimtestaten!$B$4</f>
        <v>0</v>
      </c>
      <c r="G9" s="45"/>
      <c r="H9" s="26">
        <f t="shared" si="0"/>
        <v>0</v>
      </c>
    </row>
    <row r="10" spans="1:8" x14ac:dyDescent="0.25">
      <c r="A10" s="24">
        <v>1</v>
      </c>
      <c r="B10" s="16" t="s">
        <v>71</v>
      </c>
      <c r="C10" s="16" t="s">
        <v>259</v>
      </c>
      <c r="D10" s="25">
        <v>5.09</v>
      </c>
      <c r="E10" s="16" t="s">
        <v>262</v>
      </c>
      <c r="F10" s="9">
        <f>Ruimtestaten!$B$4</f>
        <v>0</v>
      </c>
      <c r="G10" s="45"/>
      <c r="H10" s="26">
        <f t="shared" si="0"/>
        <v>0</v>
      </c>
    </row>
    <row r="11" spans="1:8" x14ac:dyDescent="0.25">
      <c r="A11" s="24">
        <v>1</v>
      </c>
      <c r="B11" s="16" t="s">
        <v>154</v>
      </c>
      <c r="C11" s="16" t="s">
        <v>259</v>
      </c>
      <c r="D11" s="25">
        <v>3.7</v>
      </c>
      <c r="E11" s="16" t="s">
        <v>36</v>
      </c>
      <c r="F11" s="9">
        <f>Ruimtestaten!$B$4</f>
        <v>0</v>
      </c>
      <c r="G11" s="45"/>
      <c r="H11" s="26">
        <f t="shared" si="0"/>
        <v>0</v>
      </c>
    </row>
    <row r="12" spans="1:8" x14ac:dyDescent="0.25">
      <c r="A12" s="24">
        <v>1</v>
      </c>
      <c r="B12" s="16" t="s">
        <v>71</v>
      </c>
      <c r="C12" s="16" t="s">
        <v>259</v>
      </c>
      <c r="D12" s="25">
        <f>5.51+1.93</f>
        <v>7.4399999999999995</v>
      </c>
      <c r="E12" s="16" t="s">
        <v>262</v>
      </c>
      <c r="F12" s="9">
        <f>Ruimtestaten!$B$4</f>
        <v>0</v>
      </c>
      <c r="G12" s="45"/>
      <c r="H12" s="26">
        <f t="shared" si="0"/>
        <v>0</v>
      </c>
    </row>
    <row r="13" spans="1:8" x14ac:dyDescent="0.25">
      <c r="A13" s="24">
        <v>1</v>
      </c>
      <c r="B13" s="16" t="s">
        <v>168</v>
      </c>
      <c r="C13" s="16"/>
      <c r="D13" s="25">
        <v>49</v>
      </c>
      <c r="E13" s="16" t="s">
        <v>262</v>
      </c>
      <c r="F13" s="9">
        <f>Ruimtestaten!$B$4</f>
        <v>0</v>
      </c>
      <c r="G13" s="45"/>
      <c r="H13" s="26">
        <f t="shared" si="0"/>
        <v>0</v>
      </c>
    </row>
    <row r="14" spans="1:8" x14ac:dyDescent="0.25">
      <c r="A14" s="24">
        <v>1</v>
      </c>
      <c r="B14" s="16" t="s">
        <v>92</v>
      </c>
      <c r="C14" s="16" t="s">
        <v>265</v>
      </c>
      <c r="D14" s="25">
        <v>2.36</v>
      </c>
      <c r="E14" s="16" t="s">
        <v>262</v>
      </c>
      <c r="F14" s="9">
        <f>Ruimtestaten!$B$4</f>
        <v>0</v>
      </c>
      <c r="G14" s="45"/>
      <c r="H14" s="26">
        <f t="shared" si="0"/>
        <v>0</v>
      </c>
    </row>
    <row r="15" spans="1:8" x14ac:dyDescent="0.25">
      <c r="A15" s="24">
        <v>1</v>
      </c>
      <c r="B15" s="16" t="s">
        <v>96</v>
      </c>
      <c r="C15" s="16" t="s">
        <v>265</v>
      </c>
      <c r="D15" s="25">
        <v>3.89</v>
      </c>
      <c r="E15" s="16" t="s">
        <v>262</v>
      </c>
      <c r="F15" s="9">
        <f>Ruimtestaten!$B$4</f>
        <v>0</v>
      </c>
      <c r="G15" s="45"/>
      <c r="H15" s="26">
        <f t="shared" si="0"/>
        <v>0</v>
      </c>
    </row>
    <row r="16" spans="1:8" x14ac:dyDescent="0.25">
      <c r="A16" s="24">
        <v>1</v>
      </c>
      <c r="B16" s="16" t="s">
        <v>267</v>
      </c>
      <c r="C16" s="16" t="s">
        <v>265</v>
      </c>
      <c r="D16" s="25">
        <v>24.05</v>
      </c>
      <c r="E16" s="16" t="s">
        <v>262</v>
      </c>
      <c r="F16" s="9">
        <f>Ruimtestaten!$B$4</f>
        <v>0</v>
      </c>
      <c r="G16" s="45"/>
      <c r="H16" s="26">
        <f t="shared" si="0"/>
        <v>0</v>
      </c>
    </row>
    <row r="17" spans="1:8" x14ac:dyDescent="0.25">
      <c r="A17" s="24">
        <v>1</v>
      </c>
      <c r="B17" s="16" t="s">
        <v>268</v>
      </c>
      <c r="C17" s="16" t="s">
        <v>265</v>
      </c>
      <c r="D17" s="25">
        <v>4.18</v>
      </c>
      <c r="E17" s="16" t="s">
        <v>262</v>
      </c>
      <c r="F17" s="9">
        <f>Ruimtestaten!$B$4</f>
        <v>0</v>
      </c>
      <c r="G17" s="45"/>
      <c r="H17" s="26">
        <f t="shared" si="0"/>
        <v>0</v>
      </c>
    </row>
    <row r="18" spans="1:8" x14ac:dyDescent="0.25">
      <c r="A18" s="24">
        <v>1</v>
      </c>
      <c r="B18" s="16" t="s">
        <v>269</v>
      </c>
      <c r="C18" s="16" t="s">
        <v>265</v>
      </c>
      <c r="D18" s="25">
        <v>21.64</v>
      </c>
      <c r="E18" s="16" t="s">
        <v>262</v>
      </c>
      <c r="F18" s="9">
        <f>Ruimtestaten!$B$4</f>
        <v>0</v>
      </c>
      <c r="G18" s="45"/>
      <c r="H18" s="26">
        <f t="shared" si="0"/>
        <v>0</v>
      </c>
    </row>
    <row r="19" spans="1:8" x14ac:dyDescent="0.25">
      <c r="A19" s="24">
        <v>1</v>
      </c>
      <c r="B19" s="16" t="s">
        <v>99</v>
      </c>
      <c r="C19" s="16" t="s">
        <v>265</v>
      </c>
      <c r="D19" s="25">
        <v>1.61</v>
      </c>
      <c r="E19" s="16" t="s">
        <v>262</v>
      </c>
      <c r="F19" s="9">
        <f>Ruimtestaten!$B$4</f>
        <v>0</v>
      </c>
      <c r="G19" s="45"/>
      <c r="H19" s="26">
        <f t="shared" si="0"/>
        <v>0</v>
      </c>
    </row>
    <row r="20" spans="1:8" x14ac:dyDescent="0.25">
      <c r="A20" s="24"/>
      <c r="B20" s="16"/>
      <c r="C20" s="16" t="s">
        <v>257</v>
      </c>
      <c r="D20" s="25">
        <f>SUM(D2:D19)</f>
        <v>213.98000000000002</v>
      </c>
      <c r="E20" s="16"/>
      <c r="F20" s="16"/>
      <c r="G20" s="46">
        <f>SUM(G2:G19)</f>
        <v>0</v>
      </c>
      <c r="H20" s="27">
        <f>SUM(H2:H19)</f>
        <v>0</v>
      </c>
    </row>
  </sheetData>
  <sheetProtection algorithmName="SHA-512" hashValue="bgOGAxxRTxjiukhI2bKiNPzIJjdgy+/t3oV0YA7EASuTYIUuw+Xi7Kh63g0vVMNwnEYlq2p4v9fSj4auIB+M/w==" saltValue="jo/U3GdyrJeDb/AwnYt/O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EEA40-D1A7-4498-B337-A47A2C9318DF}">
  <dimension ref="A1:F8"/>
  <sheetViews>
    <sheetView workbookViewId="0">
      <selection activeCell="E2" sqref="E2:E7"/>
    </sheetView>
  </sheetViews>
  <sheetFormatPr defaultRowHeight="15" x14ac:dyDescent="0.25"/>
  <cols>
    <col min="1" max="1" width="15.7109375" bestFit="1" customWidth="1"/>
    <col min="2" max="2" width="17.85546875" bestFit="1" customWidth="1"/>
    <col min="3" max="3" width="15" bestFit="1" customWidth="1"/>
    <col min="4" max="4" width="8.85546875" bestFit="1" customWidth="1"/>
    <col min="6" max="6" width="15" bestFit="1" customWidth="1"/>
  </cols>
  <sheetData>
    <row r="1" spans="1:6" x14ac:dyDescent="0.25">
      <c r="A1" s="22" t="s">
        <v>26</v>
      </c>
      <c r="B1" s="23" t="s">
        <v>270</v>
      </c>
      <c r="C1" s="22" t="s">
        <v>28</v>
      </c>
      <c r="D1" s="21" t="s">
        <v>29</v>
      </c>
      <c r="E1" s="21" t="s">
        <v>30</v>
      </c>
      <c r="F1" s="21" t="s">
        <v>31</v>
      </c>
    </row>
    <row r="2" spans="1:6" x14ac:dyDescent="0.25">
      <c r="A2" s="28" t="s">
        <v>259</v>
      </c>
      <c r="B2" s="29">
        <f>2.2*2.4</f>
        <v>5.28</v>
      </c>
      <c r="C2" s="28" t="s">
        <v>58</v>
      </c>
      <c r="D2" s="30">
        <f>Ruimtestaten!$B$4</f>
        <v>0</v>
      </c>
      <c r="E2" s="45"/>
      <c r="F2" s="11">
        <f>D2*E2</f>
        <v>0</v>
      </c>
    </row>
    <row r="3" spans="1:6" x14ac:dyDescent="0.25">
      <c r="A3" s="28" t="s">
        <v>259</v>
      </c>
      <c r="B3" s="29">
        <f>(5.2*3.6)+(1.6*1.7)+(2.4*2.8)+(3.7*3.6)+(1.2*1.2)</f>
        <v>42.92</v>
      </c>
      <c r="C3" s="28" t="s">
        <v>271</v>
      </c>
      <c r="D3" s="30">
        <f>Ruimtestaten!$B$4</f>
        <v>0</v>
      </c>
      <c r="E3" s="45"/>
      <c r="F3" s="11">
        <f t="shared" ref="F3:F7" si="0">D3*E3</f>
        <v>0</v>
      </c>
    </row>
    <row r="4" spans="1:6" x14ac:dyDescent="0.25">
      <c r="A4" s="28" t="s">
        <v>265</v>
      </c>
      <c r="B4" s="29">
        <f>2.45*1.75</f>
        <v>4.2875000000000005</v>
      </c>
      <c r="C4" s="28" t="s">
        <v>41</v>
      </c>
      <c r="D4" s="30">
        <f>Ruimtestaten!$B$4</f>
        <v>0</v>
      </c>
      <c r="E4" s="45"/>
      <c r="F4" s="11">
        <f t="shared" si="0"/>
        <v>0</v>
      </c>
    </row>
    <row r="5" spans="1:6" x14ac:dyDescent="0.25">
      <c r="A5" s="28" t="s">
        <v>264</v>
      </c>
      <c r="B5" s="29">
        <f>4.2*2.35</f>
        <v>9.870000000000001</v>
      </c>
      <c r="C5" s="28" t="s">
        <v>271</v>
      </c>
      <c r="D5" s="30">
        <f>Ruimtestaten!$B$4</f>
        <v>0</v>
      </c>
      <c r="E5" s="45"/>
      <c r="F5" s="11">
        <f t="shared" si="0"/>
        <v>0</v>
      </c>
    </row>
    <row r="6" spans="1:6" x14ac:dyDescent="0.25">
      <c r="A6" s="28" t="s">
        <v>264</v>
      </c>
      <c r="B6" s="29">
        <f>3*4.3</f>
        <v>12.899999999999999</v>
      </c>
      <c r="C6" s="28" t="s">
        <v>271</v>
      </c>
      <c r="D6" s="30">
        <f>Ruimtestaten!$B$4</f>
        <v>0</v>
      </c>
      <c r="E6" s="45"/>
      <c r="F6" s="11">
        <f t="shared" si="0"/>
        <v>0</v>
      </c>
    </row>
    <row r="7" spans="1:6" x14ac:dyDescent="0.25">
      <c r="A7" s="28" t="s">
        <v>264</v>
      </c>
      <c r="B7" s="29">
        <f>(1.7*3)+(2*3)</f>
        <v>11.1</v>
      </c>
      <c r="C7" s="28" t="s">
        <v>271</v>
      </c>
      <c r="D7" s="30">
        <f>Ruimtestaten!$B$4</f>
        <v>0</v>
      </c>
      <c r="E7" s="45"/>
      <c r="F7" s="11">
        <f t="shared" si="0"/>
        <v>0</v>
      </c>
    </row>
    <row r="8" spans="1:6" x14ac:dyDescent="0.25">
      <c r="A8" s="28" t="s">
        <v>257</v>
      </c>
      <c r="B8" s="25">
        <f>SUM(B2:B7)</f>
        <v>86.357499999999987</v>
      </c>
      <c r="C8" s="16"/>
      <c r="D8" s="30"/>
      <c r="E8" s="48">
        <f>SUM(E2:E7)</f>
        <v>0</v>
      </c>
      <c r="F8" s="31">
        <f>SUM(F2:F7)</f>
        <v>0</v>
      </c>
    </row>
  </sheetData>
  <sheetProtection algorithmName="SHA-512" hashValue="/1MbTbQKyq869510rlavl0u9gvJO35+G+x0cZ6WrirTfhbMA5j6QDHcySeVxbb6uUdmeQ8XxuBx6FddXCDLi4A==" saltValue="i6My4HPfjZxTTZk/evxp6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D8A0-2215-4161-A70B-9865E0055B9A}">
  <dimension ref="A1:F9"/>
  <sheetViews>
    <sheetView workbookViewId="0">
      <selection activeCell="F4" sqref="F4"/>
    </sheetView>
  </sheetViews>
  <sheetFormatPr defaultRowHeight="15" x14ac:dyDescent="0.25"/>
  <cols>
    <col min="1" max="1" width="15.7109375" bestFit="1" customWidth="1"/>
    <col min="2" max="2" width="17.85546875" bestFit="1" customWidth="1"/>
    <col min="3" max="3" width="15" bestFit="1" customWidth="1"/>
    <col min="4" max="4" width="8.85546875" bestFit="1" customWidth="1"/>
    <col min="5" max="5" width="13.140625" bestFit="1" customWidth="1"/>
    <col min="6" max="6" width="15" bestFit="1" customWidth="1"/>
  </cols>
  <sheetData>
    <row r="1" spans="1:6" x14ac:dyDescent="0.25">
      <c r="A1" s="22" t="s">
        <v>26</v>
      </c>
      <c r="B1" s="23" t="s">
        <v>270</v>
      </c>
      <c r="C1" s="22" t="s">
        <v>28</v>
      </c>
      <c r="D1" s="21" t="s">
        <v>29</v>
      </c>
      <c r="E1" s="21" t="s">
        <v>30</v>
      </c>
      <c r="F1" s="21" t="s">
        <v>31</v>
      </c>
    </row>
    <row r="2" spans="1:6" x14ac:dyDescent="0.25">
      <c r="A2" s="28" t="s">
        <v>259</v>
      </c>
      <c r="B2" s="29">
        <v>15</v>
      </c>
      <c r="C2" s="28" t="s">
        <v>58</v>
      </c>
      <c r="D2" s="30">
        <f>Ruimtestaten!$B$4</f>
        <v>0</v>
      </c>
      <c r="E2" s="45"/>
      <c r="F2" s="11">
        <f>D2*E2</f>
        <v>0</v>
      </c>
    </row>
    <row r="3" spans="1:6" x14ac:dyDescent="0.25">
      <c r="A3" s="28" t="s">
        <v>272</v>
      </c>
      <c r="B3" s="29">
        <v>12</v>
      </c>
      <c r="C3" s="28" t="s">
        <v>271</v>
      </c>
      <c r="D3" s="30">
        <f>Ruimtestaten!$B$4</f>
        <v>0</v>
      </c>
      <c r="E3" s="45"/>
      <c r="F3" s="11">
        <f t="shared" ref="F3:F8" si="0">D3*E3</f>
        <v>0</v>
      </c>
    </row>
    <row r="4" spans="1:6" x14ac:dyDescent="0.25">
      <c r="A4" s="28" t="s">
        <v>265</v>
      </c>
      <c r="B4" s="29">
        <v>2</v>
      </c>
      <c r="C4" s="28" t="s">
        <v>271</v>
      </c>
      <c r="D4" s="30">
        <f>Ruimtestaten!$B$4</f>
        <v>0</v>
      </c>
      <c r="E4" s="45"/>
      <c r="F4" s="11">
        <f t="shared" si="0"/>
        <v>0</v>
      </c>
    </row>
    <row r="5" spans="1:6" x14ac:dyDescent="0.25">
      <c r="A5" s="28" t="s">
        <v>264</v>
      </c>
      <c r="B5" s="29">
        <v>6</v>
      </c>
      <c r="C5" s="28" t="s">
        <v>58</v>
      </c>
      <c r="D5" s="30">
        <f>Ruimtestaten!$B$4</f>
        <v>0</v>
      </c>
      <c r="E5" s="45"/>
      <c r="F5" s="11">
        <f t="shared" si="0"/>
        <v>0</v>
      </c>
    </row>
    <row r="6" spans="1:6" x14ac:dyDescent="0.25">
      <c r="A6" s="28" t="s">
        <v>121</v>
      </c>
      <c r="B6" s="29">
        <v>16</v>
      </c>
      <c r="C6" s="28" t="s">
        <v>58</v>
      </c>
      <c r="D6" s="30">
        <f>Ruimtestaten!$B$4</f>
        <v>0</v>
      </c>
      <c r="E6" s="45"/>
      <c r="F6" s="11">
        <f t="shared" si="0"/>
        <v>0</v>
      </c>
    </row>
    <row r="7" spans="1:6" x14ac:dyDescent="0.25">
      <c r="A7" s="28" t="s">
        <v>121</v>
      </c>
      <c r="B7" s="29">
        <v>12</v>
      </c>
      <c r="C7" s="28" t="s">
        <v>58</v>
      </c>
      <c r="D7" s="30">
        <f>Ruimtestaten!$B$4</f>
        <v>0</v>
      </c>
      <c r="E7" s="45"/>
      <c r="F7" s="11">
        <f t="shared" si="0"/>
        <v>0</v>
      </c>
    </row>
    <row r="8" spans="1:6" x14ac:dyDescent="0.25">
      <c r="A8" s="28" t="s">
        <v>121</v>
      </c>
      <c r="B8" s="29">
        <v>12</v>
      </c>
      <c r="C8" s="28" t="s">
        <v>58</v>
      </c>
      <c r="D8" s="30">
        <f>Ruimtestaten!$B$4</f>
        <v>0</v>
      </c>
      <c r="E8" s="45"/>
      <c r="F8" s="11">
        <f t="shared" si="0"/>
        <v>0</v>
      </c>
    </row>
    <row r="9" spans="1:6" x14ac:dyDescent="0.25">
      <c r="A9" s="28" t="s">
        <v>257</v>
      </c>
      <c r="B9" s="25">
        <f>SUM(B2:B8)</f>
        <v>75</v>
      </c>
      <c r="C9" s="16"/>
      <c r="D9" s="30"/>
      <c r="E9" s="48">
        <f>SUM(E2:E8)</f>
        <v>0</v>
      </c>
      <c r="F9" s="31">
        <f>SUM(F2:F8)</f>
        <v>0</v>
      </c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A11E-F3CB-4A1F-9BCB-BA26CA8C333F}">
  <dimension ref="A1:J24"/>
  <sheetViews>
    <sheetView workbookViewId="0">
      <selection activeCell="A15" sqref="A15"/>
    </sheetView>
  </sheetViews>
  <sheetFormatPr defaultRowHeight="15" x14ac:dyDescent="0.25"/>
  <cols>
    <col min="1" max="1" width="23.85546875" bestFit="1" customWidth="1"/>
    <col min="2" max="2" width="14" bestFit="1" customWidth="1"/>
    <col min="3" max="3" width="14.42578125" bestFit="1" customWidth="1"/>
    <col min="4" max="4" width="15.42578125" bestFit="1" customWidth="1"/>
    <col min="5" max="5" width="15.7109375" bestFit="1" customWidth="1"/>
    <col min="6" max="6" width="22.7109375" bestFit="1" customWidth="1"/>
    <col min="7" max="7" width="41.42578125" bestFit="1" customWidth="1"/>
    <col min="8" max="8" width="14.28515625" bestFit="1" customWidth="1"/>
    <col min="9" max="9" width="23.5703125" bestFit="1" customWidth="1"/>
    <col min="10" max="10" width="18.5703125" bestFit="1" customWidth="1"/>
  </cols>
  <sheetData>
    <row r="1" spans="1:10" x14ac:dyDescent="0.25">
      <c r="A1" t="s">
        <v>326</v>
      </c>
    </row>
    <row r="3" spans="1:10" x14ac:dyDescent="0.25">
      <c r="A3" t="s">
        <v>327</v>
      </c>
    </row>
    <row r="4" spans="1:10" x14ac:dyDescent="0.25">
      <c r="A4" s="43"/>
      <c r="B4" s="43" t="s">
        <v>328</v>
      </c>
      <c r="C4" s="43" t="s">
        <v>329</v>
      </c>
      <c r="D4" s="43" t="s">
        <v>337</v>
      </c>
      <c r="E4" s="43" t="s">
        <v>338</v>
      </c>
      <c r="F4" s="43" t="s">
        <v>341</v>
      </c>
      <c r="G4" s="43" t="s">
        <v>342</v>
      </c>
      <c r="H4" s="43" t="s">
        <v>352</v>
      </c>
      <c r="I4" s="43" t="s">
        <v>360</v>
      </c>
      <c r="J4" s="43" t="s">
        <v>361</v>
      </c>
    </row>
    <row r="5" spans="1:10" x14ac:dyDescent="0.25">
      <c r="A5" s="39" t="s">
        <v>330</v>
      </c>
      <c r="B5" s="39">
        <v>12</v>
      </c>
      <c r="C5" s="39">
        <v>1</v>
      </c>
      <c r="D5" s="39">
        <v>2</v>
      </c>
      <c r="E5" s="39">
        <v>1</v>
      </c>
      <c r="F5" s="39">
        <f t="shared" ref="F5:F12" si="0">B5+C5+D5+E5</f>
        <v>16</v>
      </c>
      <c r="G5" s="39" t="s">
        <v>343</v>
      </c>
      <c r="H5" s="59"/>
      <c r="I5" s="64"/>
      <c r="J5" s="59"/>
    </row>
    <row r="6" spans="1:10" x14ac:dyDescent="0.25">
      <c r="A6" s="39" t="s">
        <v>331</v>
      </c>
      <c r="B6" s="39">
        <v>16</v>
      </c>
      <c r="C6" s="39">
        <v>3</v>
      </c>
      <c r="D6" s="39">
        <v>3</v>
      </c>
      <c r="E6" s="39">
        <v>2</v>
      </c>
      <c r="F6" s="39">
        <f t="shared" si="0"/>
        <v>24</v>
      </c>
      <c r="G6" s="39" t="s">
        <v>344</v>
      </c>
      <c r="H6" s="59"/>
      <c r="I6" s="64"/>
      <c r="J6" s="59"/>
    </row>
    <row r="7" spans="1:10" x14ac:dyDescent="0.25">
      <c r="A7" s="39" t="s">
        <v>332</v>
      </c>
      <c r="B7" s="39">
        <v>12</v>
      </c>
      <c r="C7" s="39">
        <v>2</v>
      </c>
      <c r="D7" s="39">
        <v>2</v>
      </c>
      <c r="E7" s="39">
        <v>1</v>
      </c>
      <c r="F7" s="39">
        <f t="shared" si="0"/>
        <v>17</v>
      </c>
      <c r="G7" s="39" t="s">
        <v>345</v>
      </c>
      <c r="H7" s="59"/>
      <c r="I7" s="64"/>
      <c r="J7" s="59"/>
    </row>
    <row r="8" spans="1:10" x14ac:dyDescent="0.25">
      <c r="A8" s="39" t="s">
        <v>333</v>
      </c>
      <c r="B8" s="39">
        <v>19</v>
      </c>
      <c r="C8" s="39">
        <v>2</v>
      </c>
      <c r="D8" s="39">
        <v>2</v>
      </c>
      <c r="E8" s="39">
        <v>1</v>
      </c>
      <c r="F8" s="39">
        <f t="shared" si="0"/>
        <v>24</v>
      </c>
      <c r="G8" s="39" t="s">
        <v>346</v>
      </c>
      <c r="H8" s="59"/>
      <c r="I8" s="64"/>
      <c r="J8" s="59"/>
    </row>
    <row r="9" spans="1:10" x14ac:dyDescent="0.25">
      <c r="A9" s="39" t="s">
        <v>334</v>
      </c>
      <c r="B9" s="39">
        <v>19</v>
      </c>
      <c r="C9" s="39">
        <v>2</v>
      </c>
      <c r="D9" s="39">
        <v>2</v>
      </c>
      <c r="E9" s="39">
        <v>1</v>
      </c>
      <c r="F9" s="39">
        <f t="shared" si="0"/>
        <v>24</v>
      </c>
      <c r="G9" s="39" t="s">
        <v>358</v>
      </c>
      <c r="H9" s="59"/>
      <c r="I9" s="64"/>
      <c r="J9" s="59"/>
    </row>
    <row r="10" spans="1:10" x14ac:dyDescent="0.25">
      <c r="A10" s="39" t="s">
        <v>335</v>
      </c>
      <c r="B10" s="39">
        <v>16</v>
      </c>
      <c r="C10" s="39">
        <v>3</v>
      </c>
      <c r="D10" s="39">
        <v>3</v>
      </c>
      <c r="E10" s="39">
        <v>2</v>
      </c>
      <c r="F10" s="39">
        <f t="shared" si="0"/>
        <v>24</v>
      </c>
      <c r="G10" s="39" t="s">
        <v>359</v>
      </c>
      <c r="H10" s="59"/>
      <c r="I10" s="64"/>
      <c r="J10" s="59"/>
    </row>
    <row r="11" spans="1:10" x14ac:dyDescent="0.25">
      <c r="A11" s="39" t="s">
        <v>336</v>
      </c>
      <c r="B11" s="39">
        <v>19</v>
      </c>
      <c r="C11" s="39">
        <v>2</v>
      </c>
      <c r="D11" s="39">
        <v>2</v>
      </c>
      <c r="E11" s="39">
        <v>1</v>
      </c>
      <c r="F11" s="39">
        <f t="shared" si="0"/>
        <v>24</v>
      </c>
      <c r="G11" s="39" t="s">
        <v>349</v>
      </c>
      <c r="H11" s="59"/>
      <c r="I11" s="64"/>
      <c r="J11" s="59"/>
    </row>
    <row r="12" spans="1:10" x14ac:dyDescent="0.25">
      <c r="A12" s="39" t="s">
        <v>350</v>
      </c>
      <c r="B12" s="39">
        <v>9</v>
      </c>
      <c r="C12" s="39">
        <v>1</v>
      </c>
      <c r="D12" s="39">
        <v>0</v>
      </c>
      <c r="E12" s="39">
        <v>0</v>
      </c>
      <c r="F12" s="39">
        <f t="shared" si="0"/>
        <v>10</v>
      </c>
      <c r="G12" s="39" t="s">
        <v>351</v>
      </c>
      <c r="H12" s="59"/>
      <c r="I12" s="64"/>
      <c r="J12" s="59"/>
    </row>
    <row r="13" spans="1:10" x14ac:dyDescent="0.25">
      <c r="A13" s="39" t="s">
        <v>354</v>
      </c>
      <c r="B13" s="39"/>
      <c r="C13" s="39"/>
      <c r="D13" s="39"/>
      <c r="E13" s="39"/>
      <c r="F13" s="39"/>
      <c r="G13" s="39"/>
      <c r="H13" s="42">
        <f>SUM(H5:H12)</f>
        <v>0</v>
      </c>
    </row>
    <row r="16" spans="1:10" x14ac:dyDescent="0.25">
      <c r="H16" s="19"/>
    </row>
    <row r="17" spans="8:9" x14ac:dyDescent="0.25">
      <c r="H17" s="19"/>
      <c r="I17" t="s">
        <v>362</v>
      </c>
    </row>
    <row r="18" spans="8:9" x14ac:dyDescent="0.25">
      <c r="H18" s="19"/>
    </row>
    <row r="19" spans="8:9" x14ac:dyDescent="0.25">
      <c r="H19" s="19"/>
    </row>
    <row r="20" spans="8:9" x14ac:dyDescent="0.25">
      <c r="H20" s="19"/>
    </row>
    <row r="21" spans="8:9" x14ac:dyDescent="0.25">
      <c r="H21" s="19"/>
    </row>
    <row r="22" spans="8:9" x14ac:dyDescent="0.25">
      <c r="H22" s="19"/>
    </row>
    <row r="23" spans="8:9" x14ac:dyDescent="0.25">
      <c r="H23" s="19"/>
    </row>
    <row r="24" spans="8:9" x14ac:dyDescent="0.25">
      <c r="H24" s="19"/>
    </row>
  </sheetData>
  <sheetProtection algorithmName="SHA-512" hashValue="dMFmJBT/UmjnwBmdPAAU7lxDhbtKGOWi5ioaByBk9lmL/R+xj/eBXc/t9QVCxb2+gjilhYpj54rXQwhVCZsD5A==" saltValue="Xe55nP5xzaUEvl0I6u/au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C3D1D-53A2-49E7-AFFA-90DA6EE21CE6}">
  <dimension ref="A1:H132"/>
  <sheetViews>
    <sheetView workbookViewId="0">
      <selection activeCell="J18" sqref="J18"/>
    </sheetView>
  </sheetViews>
  <sheetFormatPr defaultRowHeight="15" x14ac:dyDescent="0.25"/>
  <cols>
    <col min="1" max="1" width="15.140625" bestFit="1" customWidth="1"/>
    <col min="2" max="2" width="11.7109375" bestFit="1" customWidth="1"/>
    <col min="3" max="3" width="19.85546875" bestFit="1" customWidth="1"/>
    <col min="4" max="4" width="12" bestFit="1" customWidth="1"/>
    <col min="5" max="5" width="15" bestFit="1" customWidth="1"/>
    <col min="7" max="7" width="13.140625" bestFit="1" customWidth="1"/>
    <col min="8" max="8" width="15" bestFit="1" customWidth="1"/>
  </cols>
  <sheetData>
    <row r="1" spans="1:8" x14ac:dyDescent="0.25">
      <c r="A1" s="1" t="s">
        <v>23</v>
      </c>
      <c r="B1" s="2" t="s">
        <v>24</v>
      </c>
      <c r="C1" s="1" t="s">
        <v>25</v>
      </c>
      <c r="D1" s="3" t="s">
        <v>27</v>
      </c>
      <c r="E1" s="1" t="s">
        <v>28</v>
      </c>
      <c r="F1" s="1" t="s">
        <v>29</v>
      </c>
      <c r="G1" s="1" t="s">
        <v>30</v>
      </c>
      <c r="H1" s="1" t="s">
        <v>31</v>
      </c>
    </row>
    <row r="2" spans="1:8" x14ac:dyDescent="0.25">
      <c r="A2" s="32">
        <v>1</v>
      </c>
      <c r="B2" s="32" t="s">
        <v>285</v>
      </c>
      <c r="C2" s="32" t="s">
        <v>288</v>
      </c>
      <c r="D2" s="33">
        <v>23</v>
      </c>
      <c r="E2" s="32" t="s">
        <v>311</v>
      </c>
      <c r="F2" s="42">
        <f>Ruimtestaten!$B$4</f>
        <v>0</v>
      </c>
      <c r="G2" s="64"/>
      <c r="H2" s="39"/>
    </row>
    <row r="3" spans="1:8" x14ac:dyDescent="0.25">
      <c r="A3" s="32">
        <v>2</v>
      </c>
      <c r="B3" s="32" t="s">
        <v>285</v>
      </c>
      <c r="C3" s="32" t="s">
        <v>288</v>
      </c>
      <c r="D3" s="33">
        <v>9.6999999999999993</v>
      </c>
      <c r="E3" s="32" t="s">
        <v>311</v>
      </c>
      <c r="F3" s="42">
        <f>Ruimtestaten!$B$4</f>
        <v>0</v>
      </c>
      <c r="G3" s="64"/>
      <c r="H3" s="39"/>
    </row>
    <row r="4" spans="1:8" x14ac:dyDescent="0.25">
      <c r="A4" s="32">
        <v>3</v>
      </c>
      <c r="B4" s="32" t="s">
        <v>285</v>
      </c>
      <c r="C4" s="32" t="s">
        <v>288</v>
      </c>
      <c r="D4" s="33">
        <v>9.6999999999999993</v>
      </c>
      <c r="E4" s="32" t="s">
        <v>311</v>
      </c>
      <c r="F4" s="42">
        <f>Ruimtestaten!$B$4</f>
        <v>0</v>
      </c>
      <c r="G4" s="64"/>
      <c r="H4" s="39"/>
    </row>
    <row r="5" spans="1:8" x14ac:dyDescent="0.25">
      <c r="A5" s="32">
        <v>4</v>
      </c>
      <c r="B5" s="32" t="s">
        <v>285</v>
      </c>
      <c r="C5" s="32" t="s">
        <v>288</v>
      </c>
      <c r="D5" s="33">
        <v>13.5</v>
      </c>
      <c r="E5" s="32" t="s">
        <v>311</v>
      </c>
      <c r="F5" s="42">
        <f>Ruimtestaten!$B$4</f>
        <v>0</v>
      </c>
      <c r="G5" s="64"/>
      <c r="H5" s="39"/>
    </row>
    <row r="6" spans="1:8" x14ac:dyDescent="0.25">
      <c r="A6" s="32">
        <v>5</v>
      </c>
      <c r="B6" s="32" t="s">
        <v>285</v>
      </c>
      <c r="C6" s="32" t="s">
        <v>288</v>
      </c>
      <c r="D6" s="33">
        <v>14</v>
      </c>
      <c r="E6" s="32" t="s">
        <v>311</v>
      </c>
      <c r="F6" s="42">
        <f>Ruimtestaten!$B$4</f>
        <v>0</v>
      </c>
      <c r="G6" s="64"/>
      <c r="H6" s="39"/>
    </row>
    <row r="7" spans="1:8" x14ac:dyDescent="0.25">
      <c r="A7" s="32">
        <v>6</v>
      </c>
      <c r="B7" s="32" t="s">
        <v>285</v>
      </c>
      <c r="C7" s="32" t="s">
        <v>288</v>
      </c>
      <c r="D7" s="33">
        <v>13.2</v>
      </c>
      <c r="E7" s="32" t="s">
        <v>311</v>
      </c>
      <c r="F7" s="42">
        <f>Ruimtestaten!$B$4</f>
        <v>0</v>
      </c>
      <c r="G7" s="64"/>
      <c r="H7" s="39"/>
    </row>
    <row r="8" spans="1:8" x14ac:dyDescent="0.25">
      <c r="A8" s="32" t="s">
        <v>273</v>
      </c>
      <c r="B8" s="32" t="s">
        <v>285</v>
      </c>
      <c r="C8" s="32" t="s">
        <v>289</v>
      </c>
      <c r="D8" s="33">
        <v>30.4</v>
      </c>
      <c r="E8" s="32" t="s">
        <v>311</v>
      </c>
      <c r="F8" s="42">
        <f>Ruimtestaten!$B$4</f>
        <v>0</v>
      </c>
      <c r="G8" s="64"/>
      <c r="H8" s="39"/>
    </row>
    <row r="9" spans="1:8" x14ac:dyDescent="0.25">
      <c r="A9" s="32" t="s">
        <v>274</v>
      </c>
      <c r="B9" s="32" t="s">
        <v>285</v>
      </c>
      <c r="C9" s="32" t="s">
        <v>290</v>
      </c>
      <c r="D9" s="33">
        <v>7.4</v>
      </c>
      <c r="E9" s="32" t="s">
        <v>311</v>
      </c>
      <c r="F9" s="42">
        <f>Ruimtestaten!$B$4</f>
        <v>0</v>
      </c>
      <c r="G9" s="64"/>
      <c r="H9" s="39"/>
    </row>
    <row r="10" spans="1:8" x14ac:dyDescent="0.25">
      <c r="A10" s="32" t="s">
        <v>274</v>
      </c>
      <c r="B10" s="32" t="s">
        <v>285</v>
      </c>
      <c r="C10" s="32" t="s">
        <v>290</v>
      </c>
      <c r="D10" s="33">
        <v>7.4</v>
      </c>
      <c r="E10" s="32" t="s">
        <v>311</v>
      </c>
      <c r="F10" s="42">
        <f>Ruimtestaten!$B$4</f>
        <v>0</v>
      </c>
      <c r="G10" s="64"/>
      <c r="H10" s="39"/>
    </row>
    <row r="11" spans="1:8" x14ac:dyDescent="0.25">
      <c r="A11" s="32" t="s">
        <v>274</v>
      </c>
      <c r="B11" s="32" t="s">
        <v>285</v>
      </c>
      <c r="C11" s="32" t="s">
        <v>290</v>
      </c>
      <c r="D11" s="33">
        <v>7.4</v>
      </c>
      <c r="E11" s="32" t="s">
        <v>311</v>
      </c>
      <c r="F11" s="42">
        <f>Ruimtestaten!$B$4</f>
        <v>0</v>
      </c>
      <c r="G11" s="64"/>
      <c r="H11" s="39"/>
    </row>
    <row r="12" spans="1:8" x14ac:dyDescent="0.25">
      <c r="A12" s="32">
        <v>0</v>
      </c>
      <c r="B12" s="32" t="s">
        <v>285</v>
      </c>
      <c r="C12" s="32" t="s">
        <v>291</v>
      </c>
      <c r="D12" s="33">
        <v>189.9</v>
      </c>
      <c r="E12" s="32" t="s">
        <v>312</v>
      </c>
      <c r="F12" s="42">
        <f>Ruimtestaten!$B$4</f>
        <v>0</v>
      </c>
      <c r="G12" s="64"/>
      <c r="H12" s="39"/>
    </row>
    <row r="13" spans="1:8" x14ac:dyDescent="0.25">
      <c r="A13" s="32" t="s">
        <v>274</v>
      </c>
      <c r="B13" s="32" t="s">
        <v>285</v>
      </c>
      <c r="C13" s="32" t="s">
        <v>290</v>
      </c>
      <c r="D13" s="33">
        <v>12.1</v>
      </c>
      <c r="E13" s="32" t="s">
        <v>311</v>
      </c>
      <c r="F13" s="42">
        <f>Ruimtestaten!$B$4</f>
        <v>0</v>
      </c>
      <c r="G13" s="64"/>
      <c r="H13" s="39"/>
    </row>
    <row r="14" spans="1:8" x14ac:dyDescent="0.25">
      <c r="A14" s="32" t="s">
        <v>274</v>
      </c>
      <c r="B14" s="32" t="s">
        <v>285</v>
      </c>
      <c r="C14" s="32" t="s">
        <v>290</v>
      </c>
      <c r="D14" s="33">
        <v>12.1</v>
      </c>
      <c r="E14" s="32" t="s">
        <v>311</v>
      </c>
      <c r="F14" s="42">
        <f>Ruimtestaten!$B$4</f>
        <v>0</v>
      </c>
      <c r="G14" s="64"/>
      <c r="H14" s="39"/>
    </row>
    <row r="15" spans="1:8" x14ac:dyDescent="0.25">
      <c r="A15" s="32" t="s">
        <v>274</v>
      </c>
      <c r="B15" s="32" t="s">
        <v>285</v>
      </c>
      <c r="C15" s="32" t="s">
        <v>292</v>
      </c>
      <c r="D15" s="33">
        <v>23.3</v>
      </c>
      <c r="E15" s="32" t="s">
        <v>311</v>
      </c>
      <c r="F15" s="42">
        <f>Ruimtestaten!$B$4</f>
        <v>0</v>
      </c>
      <c r="G15" s="64"/>
      <c r="H15" s="39"/>
    </row>
    <row r="16" spans="1:8" x14ac:dyDescent="0.25">
      <c r="A16" s="32">
        <v>15</v>
      </c>
      <c r="B16" s="32" t="s">
        <v>285</v>
      </c>
      <c r="C16" s="32" t="s">
        <v>293</v>
      </c>
      <c r="D16" s="33">
        <v>38.6</v>
      </c>
      <c r="E16" s="32" t="s">
        <v>311</v>
      </c>
      <c r="F16" s="42">
        <f>Ruimtestaten!$B$4</f>
        <v>0</v>
      </c>
      <c r="G16" s="64"/>
      <c r="H16" s="39"/>
    </row>
    <row r="17" spans="1:8" x14ac:dyDescent="0.25">
      <c r="A17" s="32" t="s">
        <v>274</v>
      </c>
      <c r="B17" s="32" t="s">
        <v>285</v>
      </c>
      <c r="C17" s="32" t="s">
        <v>294</v>
      </c>
      <c r="D17" s="33">
        <v>5.2</v>
      </c>
      <c r="E17" s="32" t="s">
        <v>311</v>
      </c>
      <c r="F17" s="42">
        <f>Ruimtestaten!$B$4</f>
        <v>0</v>
      </c>
      <c r="G17" s="64"/>
      <c r="H17" s="39"/>
    </row>
    <row r="18" spans="1:8" x14ac:dyDescent="0.25">
      <c r="A18" s="32">
        <v>16</v>
      </c>
      <c r="B18" s="32" t="s">
        <v>285</v>
      </c>
      <c r="C18" s="32" t="s">
        <v>293</v>
      </c>
      <c r="D18" s="33">
        <v>38.6</v>
      </c>
      <c r="E18" s="32" t="s">
        <v>311</v>
      </c>
      <c r="F18" s="42">
        <f>Ruimtestaten!$B$4</f>
        <v>0</v>
      </c>
      <c r="G18" s="64"/>
      <c r="H18" s="39"/>
    </row>
    <row r="19" spans="1:8" x14ac:dyDescent="0.25">
      <c r="A19" s="32" t="s">
        <v>274</v>
      </c>
      <c r="B19" s="32" t="s">
        <v>285</v>
      </c>
      <c r="C19" s="32" t="s">
        <v>289</v>
      </c>
      <c r="D19" s="33">
        <v>114.7</v>
      </c>
      <c r="E19" s="32" t="s">
        <v>311</v>
      </c>
      <c r="F19" s="42">
        <f>Ruimtestaten!$B$4</f>
        <v>0</v>
      </c>
      <c r="G19" s="64"/>
      <c r="H19" s="39"/>
    </row>
    <row r="20" spans="1:8" x14ac:dyDescent="0.25">
      <c r="A20" s="32" t="s">
        <v>274</v>
      </c>
      <c r="B20" s="32" t="s">
        <v>285</v>
      </c>
      <c r="C20" s="32" t="s">
        <v>295</v>
      </c>
      <c r="D20" s="33">
        <v>5.4</v>
      </c>
      <c r="E20" s="32" t="s">
        <v>313</v>
      </c>
      <c r="F20" s="42">
        <f>Ruimtestaten!$B$4</f>
        <v>0</v>
      </c>
      <c r="G20" s="64"/>
      <c r="H20" s="39"/>
    </row>
    <row r="21" spans="1:8" x14ac:dyDescent="0.25">
      <c r="A21" s="32">
        <v>37</v>
      </c>
      <c r="B21" s="32" t="s">
        <v>285</v>
      </c>
      <c r="C21" s="32" t="s">
        <v>288</v>
      </c>
      <c r="D21" s="33">
        <v>25.8</v>
      </c>
      <c r="E21" s="32" t="s">
        <v>311</v>
      </c>
      <c r="F21" s="42">
        <f>Ruimtestaten!$B$4</f>
        <v>0</v>
      </c>
      <c r="G21" s="64"/>
      <c r="H21" s="39"/>
    </row>
    <row r="22" spans="1:8" x14ac:dyDescent="0.25">
      <c r="A22" s="32">
        <v>38</v>
      </c>
      <c r="B22" s="32" t="s">
        <v>285</v>
      </c>
      <c r="C22" s="32" t="s">
        <v>288</v>
      </c>
      <c r="D22" s="33">
        <v>24.2</v>
      </c>
      <c r="E22" s="32" t="s">
        <v>311</v>
      </c>
      <c r="F22" s="42">
        <f>Ruimtestaten!$B$4</f>
        <v>0</v>
      </c>
      <c r="G22" s="64"/>
      <c r="H22" s="39"/>
    </row>
    <row r="23" spans="1:8" x14ac:dyDescent="0.25">
      <c r="A23" s="32" t="s">
        <v>274</v>
      </c>
      <c r="B23" s="32" t="s">
        <v>285</v>
      </c>
      <c r="C23" s="32" t="s">
        <v>296</v>
      </c>
      <c r="D23" s="33">
        <v>8</v>
      </c>
      <c r="E23" s="32" t="s">
        <v>314</v>
      </c>
      <c r="F23" s="42">
        <f>Ruimtestaten!$B$4</f>
        <v>0</v>
      </c>
      <c r="G23" s="64"/>
      <c r="H23" s="39"/>
    </row>
    <row r="24" spans="1:8" x14ac:dyDescent="0.25">
      <c r="A24" s="32" t="s">
        <v>274</v>
      </c>
      <c r="B24" s="32" t="s">
        <v>285</v>
      </c>
      <c r="C24" s="32" t="s">
        <v>296</v>
      </c>
      <c r="D24" s="33">
        <v>5.5</v>
      </c>
      <c r="E24" s="32" t="s">
        <v>314</v>
      </c>
      <c r="F24" s="42">
        <f>Ruimtestaten!$B$4</f>
        <v>0</v>
      </c>
      <c r="G24" s="64"/>
      <c r="H24" s="39"/>
    </row>
    <row r="25" spans="1:8" x14ac:dyDescent="0.25">
      <c r="A25" s="32" t="s">
        <v>274</v>
      </c>
      <c r="B25" s="32" t="s">
        <v>285</v>
      </c>
      <c r="C25" s="32" t="s">
        <v>297</v>
      </c>
      <c r="D25" s="33">
        <v>5</v>
      </c>
      <c r="E25" s="32" t="s">
        <v>311</v>
      </c>
      <c r="F25" s="42">
        <f>Ruimtestaten!$B$4</f>
        <v>0</v>
      </c>
      <c r="G25" s="64"/>
      <c r="H25" s="39"/>
    </row>
    <row r="26" spans="1:8" x14ac:dyDescent="0.25">
      <c r="A26" s="32" t="s">
        <v>275</v>
      </c>
      <c r="B26" s="32" t="s">
        <v>285</v>
      </c>
      <c r="C26" s="32" t="s">
        <v>288</v>
      </c>
      <c r="D26" s="33">
        <v>30.6</v>
      </c>
      <c r="E26" s="32" t="s">
        <v>314</v>
      </c>
      <c r="F26" s="42">
        <f>Ruimtestaten!$B$4</f>
        <v>0</v>
      </c>
      <c r="G26" s="64"/>
      <c r="H26" s="39"/>
    </row>
    <row r="27" spans="1:8" x14ac:dyDescent="0.25">
      <c r="A27" s="32" t="s">
        <v>274</v>
      </c>
      <c r="B27" s="32" t="s">
        <v>285</v>
      </c>
      <c r="C27" s="32" t="s">
        <v>289</v>
      </c>
      <c r="D27" s="33">
        <v>8.1999999999999993</v>
      </c>
      <c r="E27" s="32" t="s">
        <v>314</v>
      </c>
      <c r="F27" s="42">
        <f>Ruimtestaten!$B$4</f>
        <v>0</v>
      </c>
      <c r="G27" s="64"/>
      <c r="H27" s="39"/>
    </row>
    <row r="28" spans="1:8" x14ac:dyDescent="0.25">
      <c r="A28" s="32" t="s">
        <v>276</v>
      </c>
      <c r="B28" s="32" t="s">
        <v>285</v>
      </c>
      <c r="C28" s="32" t="s">
        <v>288</v>
      </c>
      <c r="D28" s="33">
        <v>15.6</v>
      </c>
      <c r="E28" s="32" t="s">
        <v>311</v>
      </c>
      <c r="F28" s="42">
        <f>Ruimtestaten!$B$4</f>
        <v>0</v>
      </c>
      <c r="G28" s="64"/>
      <c r="H28" s="39"/>
    </row>
    <row r="29" spans="1:8" x14ac:dyDescent="0.25">
      <c r="A29" s="32" t="s">
        <v>277</v>
      </c>
      <c r="B29" s="32" t="s">
        <v>285</v>
      </c>
      <c r="C29" s="32" t="s">
        <v>288</v>
      </c>
      <c r="D29" s="33">
        <v>19.100000000000001</v>
      </c>
      <c r="E29" s="32" t="s">
        <v>311</v>
      </c>
      <c r="F29" s="42">
        <f>Ruimtestaten!$B$4</f>
        <v>0</v>
      </c>
      <c r="G29" s="64"/>
      <c r="H29" s="39"/>
    </row>
    <row r="30" spans="1:8" x14ac:dyDescent="0.25">
      <c r="A30" s="32" t="s">
        <v>274</v>
      </c>
      <c r="B30" s="32" t="s">
        <v>285</v>
      </c>
      <c r="C30" s="32" t="s">
        <v>289</v>
      </c>
      <c r="D30" s="33">
        <v>24.4</v>
      </c>
      <c r="E30" s="32" t="s">
        <v>314</v>
      </c>
      <c r="F30" s="42">
        <f>Ruimtestaten!$B$4</f>
        <v>0</v>
      </c>
      <c r="G30" s="64"/>
      <c r="H30" s="39"/>
    </row>
    <row r="31" spans="1:8" x14ac:dyDescent="0.25">
      <c r="A31" s="32" t="s">
        <v>278</v>
      </c>
      <c r="B31" s="32" t="s">
        <v>285</v>
      </c>
      <c r="C31" s="32" t="s">
        <v>288</v>
      </c>
      <c r="D31" s="33">
        <v>24.6</v>
      </c>
      <c r="E31" s="32" t="s">
        <v>311</v>
      </c>
      <c r="F31" s="42">
        <f>Ruimtestaten!$B$4</f>
        <v>0</v>
      </c>
      <c r="G31" s="64"/>
      <c r="H31" s="39"/>
    </row>
    <row r="32" spans="1:8" x14ac:dyDescent="0.25">
      <c r="A32" s="32" t="s">
        <v>279</v>
      </c>
      <c r="B32" s="32" t="s">
        <v>285</v>
      </c>
      <c r="C32" s="32" t="s">
        <v>288</v>
      </c>
      <c r="D32" s="33">
        <v>14</v>
      </c>
      <c r="E32" s="32" t="s">
        <v>311</v>
      </c>
      <c r="F32" s="42">
        <f>Ruimtestaten!$B$4</f>
        <v>0</v>
      </c>
      <c r="G32" s="64"/>
      <c r="H32" s="39"/>
    </row>
    <row r="33" spans="1:8" x14ac:dyDescent="0.25">
      <c r="A33" s="32" t="s">
        <v>280</v>
      </c>
      <c r="B33" s="32" t="s">
        <v>285</v>
      </c>
      <c r="C33" s="32" t="s">
        <v>288</v>
      </c>
      <c r="D33" s="33">
        <v>13</v>
      </c>
      <c r="E33" s="32" t="s">
        <v>311</v>
      </c>
      <c r="F33" s="42">
        <f>Ruimtestaten!$B$4</f>
        <v>0</v>
      </c>
      <c r="G33" s="64"/>
      <c r="H33" s="39"/>
    </row>
    <row r="34" spans="1:8" x14ac:dyDescent="0.25">
      <c r="A34" s="32" t="s">
        <v>281</v>
      </c>
      <c r="B34" s="32" t="s">
        <v>285</v>
      </c>
      <c r="C34" s="32" t="s">
        <v>288</v>
      </c>
      <c r="D34" s="33">
        <v>21.5</v>
      </c>
      <c r="E34" s="32" t="s">
        <v>311</v>
      </c>
      <c r="F34" s="42">
        <f>Ruimtestaten!$B$4</f>
        <v>0</v>
      </c>
      <c r="G34" s="64"/>
      <c r="H34" s="39"/>
    </row>
    <row r="35" spans="1:8" x14ac:dyDescent="0.25">
      <c r="A35" s="32" t="s">
        <v>282</v>
      </c>
      <c r="B35" s="32" t="s">
        <v>285</v>
      </c>
      <c r="C35" s="32" t="s">
        <v>288</v>
      </c>
      <c r="D35" s="33">
        <v>14.2</v>
      </c>
      <c r="E35" s="32" t="s">
        <v>311</v>
      </c>
      <c r="F35" s="42">
        <f>Ruimtestaten!$B$4</f>
        <v>0</v>
      </c>
      <c r="G35" s="64"/>
      <c r="H35" s="39"/>
    </row>
    <row r="36" spans="1:8" x14ac:dyDescent="0.25">
      <c r="A36" s="32" t="s">
        <v>283</v>
      </c>
      <c r="B36" s="32" t="s">
        <v>285</v>
      </c>
      <c r="C36" s="32" t="s">
        <v>288</v>
      </c>
      <c r="D36" s="33">
        <v>19.5</v>
      </c>
      <c r="E36" s="32" t="s">
        <v>311</v>
      </c>
      <c r="F36" s="42">
        <f>Ruimtestaten!$B$4</f>
        <v>0</v>
      </c>
      <c r="G36" s="64"/>
      <c r="H36" s="39"/>
    </row>
    <row r="37" spans="1:8" x14ac:dyDescent="0.25">
      <c r="A37" s="32" t="s">
        <v>274</v>
      </c>
      <c r="B37" s="32" t="s">
        <v>285</v>
      </c>
      <c r="C37" s="32" t="s">
        <v>289</v>
      </c>
      <c r="D37" s="33">
        <v>46.1</v>
      </c>
      <c r="E37" s="32" t="s">
        <v>314</v>
      </c>
      <c r="F37" s="42">
        <f>Ruimtestaten!$B$4</f>
        <v>0</v>
      </c>
      <c r="G37" s="64"/>
      <c r="H37" s="39"/>
    </row>
    <row r="38" spans="1:8" x14ac:dyDescent="0.25">
      <c r="A38" s="32">
        <v>7</v>
      </c>
      <c r="B38" s="32" t="s">
        <v>285</v>
      </c>
      <c r="C38" s="32" t="s">
        <v>288</v>
      </c>
      <c r="D38" s="33">
        <v>16.399999999999999</v>
      </c>
      <c r="E38" s="32" t="s">
        <v>311</v>
      </c>
      <c r="F38" s="42">
        <f>Ruimtestaten!$B$4</f>
        <v>0</v>
      </c>
      <c r="G38" s="64"/>
      <c r="H38" s="39"/>
    </row>
    <row r="39" spans="1:8" x14ac:dyDescent="0.25">
      <c r="A39" s="32">
        <v>8</v>
      </c>
      <c r="B39" s="32" t="s">
        <v>285</v>
      </c>
      <c r="C39" s="32" t="s">
        <v>288</v>
      </c>
      <c r="D39" s="33">
        <v>16.3</v>
      </c>
      <c r="E39" s="32" t="s">
        <v>311</v>
      </c>
      <c r="F39" s="42">
        <f>Ruimtestaten!$B$4</f>
        <v>0</v>
      </c>
      <c r="G39" s="64"/>
      <c r="H39" s="39"/>
    </row>
    <row r="40" spans="1:8" x14ac:dyDescent="0.25">
      <c r="A40" s="32">
        <v>9</v>
      </c>
      <c r="B40" s="32" t="s">
        <v>285</v>
      </c>
      <c r="C40" s="32" t="s">
        <v>288</v>
      </c>
      <c r="D40" s="33">
        <v>13.3</v>
      </c>
      <c r="E40" s="32" t="s">
        <v>311</v>
      </c>
      <c r="F40" s="42">
        <f>Ruimtestaten!$B$4</f>
        <v>0</v>
      </c>
      <c r="G40" s="64"/>
      <c r="H40" s="39"/>
    </row>
    <row r="41" spans="1:8" x14ac:dyDescent="0.25">
      <c r="A41" s="32">
        <v>10</v>
      </c>
      <c r="B41" s="32" t="s">
        <v>285</v>
      </c>
      <c r="C41" s="32" t="s">
        <v>288</v>
      </c>
      <c r="D41" s="33">
        <v>19</v>
      </c>
      <c r="E41" s="32" t="s">
        <v>311</v>
      </c>
      <c r="F41" s="42">
        <f>Ruimtestaten!$B$4</f>
        <v>0</v>
      </c>
      <c r="G41" s="64"/>
      <c r="H41" s="39"/>
    </row>
    <row r="42" spans="1:8" x14ac:dyDescent="0.25">
      <c r="A42" s="32">
        <v>11</v>
      </c>
      <c r="B42" s="32" t="s">
        <v>285</v>
      </c>
      <c r="C42" s="32" t="s">
        <v>288</v>
      </c>
      <c r="D42" s="33">
        <v>31.7</v>
      </c>
      <c r="E42" s="32" t="s">
        <v>311</v>
      </c>
      <c r="F42" s="42">
        <f>Ruimtestaten!$B$4</f>
        <v>0</v>
      </c>
      <c r="G42" s="64"/>
      <c r="H42" s="39"/>
    </row>
    <row r="43" spans="1:8" x14ac:dyDescent="0.25">
      <c r="A43" s="32" t="s">
        <v>274</v>
      </c>
      <c r="B43" s="32" t="s">
        <v>285</v>
      </c>
      <c r="C43" s="32" t="s">
        <v>289</v>
      </c>
      <c r="D43" s="33">
        <v>45.2</v>
      </c>
      <c r="E43" s="32" t="s">
        <v>311</v>
      </c>
      <c r="F43" s="42">
        <f>Ruimtestaten!$B$4</f>
        <v>0</v>
      </c>
      <c r="G43" s="64"/>
      <c r="H43" s="39"/>
    </row>
    <row r="44" spans="1:8" x14ac:dyDescent="0.25">
      <c r="A44" s="32" t="s">
        <v>274</v>
      </c>
      <c r="B44" s="32" t="s">
        <v>285</v>
      </c>
      <c r="C44" s="32" t="s">
        <v>289</v>
      </c>
      <c r="D44" s="33">
        <v>18.3</v>
      </c>
      <c r="E44" s="32" t="s">
        <v>311</v>
      </c>
      <c r="F44" s="42">
        <f>Ruimtestaten!$B$4</f>
        <v>0</v>
      </c>
      <c r="G44" s="64"/>
      <c r="H44" s="39"/>
    </row>
    <row r="45" spans="1:8" x14ac:dyDescent="0.25">
      <c r="A45" s="32">
        <v>12</v>
      </c>
      <c r="B45" s="32" t="s">
        <v>285</v>
      </c>
      <c r="C45" s="32" t="s">
        <v>288</v>
      </c>
      <c r="D45" s="33">
        <v>25.8</v>
      </c>
      <c r="E45" s="32" t="s">
        <v>311</v>
      </c>
      <c r="F45" s="42">
        <f>Ruimtestaten!$B$4</f>
        <v>0</v>
      </c>
      <c r="G45" s="64"/>
      <c r="H45" s="39"/>
    </row>
    <row r="46" spans="1:8" x14ac:dyDescent="0.25">
      <c r="A46" s="32">
        <v>13</v>
      </c>
      <c r="B46" s="32" t="s">
        <v>285</v>
      </c>
      <c r="C46" s="32" t="s">
        <v>288</v>
      </c>
      <c r="D46" s="33">
        <v>26.2</v>
      </c>
      <c r="E46" s="32" t="s">
        <v>311</v>
      </c>
      <c r="F46" s="42">
        <f>Ruimtestaten!$B$4</f>
        <v>0</v>
      </c>
      <c r="G46" s="64"/>
      <c r="H46" s="39"/>
    </row>
    <row r="47" spans="1:8" x14ac:dyDescent="0.25">
      <c r="A47" s="32">
        <v>39</v>
      </c>
      <c r="B47" s="32" t="s">
        <v>285</v>
      </c>
      <c r="C47" s="32" t="s">
        <v>298</v>
      </c>
      <c r="D47" s="33">
        <v>170</v>
      </c>
      <c r="E47" s="32" t="s">
        <v>313</v>
      </c>
      <c r="F47" s="42">
        <f>Ruimtestaten!$B$4</f>
        <v>0</v>
      </c>
      <c r="G47" s="64"/>
      <c r="H47" s="39"/>
    </row>
    <row r="48" spans="1:8" x14ac:dyDescent="0.25">
      <c r="A48" s="32" t="s">
        <v>274</v>
      </c>
      <c r="B48" s="32" t="s">
        <v>285</v>
      </c>
      <c r="C48" s="32" t="s">
        <v>296</v>
      </c>
      <c r="D48" s="33">
        <v>2</v>
      </c>
      <c r="E48" s="32" t="s">
        <v>314</v>
      </c>
      <c r="F48" s="42">
        <f>Ruimtestaten!$B$4</f>
        <v>0</v>
      </c>
      <c r="G48" s="64"/>
      <c r="H48" s="39"/>
    </row>
    <row r="49" spans="1:8" x14ac:dyDescent="0.25">
      <c r="A49" s="32">
        <v>41</v>
      </c>
      <c r="B49" s="32" t="s">
        <v>285</v>
      </c>
      <c r="C49" s="32" t="s">
        <v>290</v>
      </c>
      <c r="D49" s="33">
        <v>17.399999999999999</v>
      </c>
      <c r="E49" s="32" t="s">
        <v>313</v>
      </c>
      <c r="F49" s="42">
        <f>Ruimtestaten!$B$4</f>
        <v>0</v>
      </c>
      <c r="G49" s="64"/>
      <c r="H49" s="39"/>
    </row>
    <row r="50" spans="1:8" x14ac:dyDescent="0.25">
      <c r="A50" s="32">
        <v>42</v>
      </c>
      <c r="B50" s="32" t="s">
        <v>285</v>
      </c>
      <c r="C50" s="32" t="s">
        <v>288</v>
      </c>
      <c r="D50" s="33">
        <v>40.4</v>
      </c>
      <c r="E50" s="32" t="s">
        <v>313</v>
      </c>
      <c r="F50" s="42">
        <f>Ruimtestaten!$B$4</f>
        <v>0</v>
      </c>
      <c r="G50" s="64"/>
      <c r="H50" s="39"/>
    </row>
    <row r="51" spans="1:8" x14ac:dyDescent="0.25">
      <c r="A51" s="32" t="s">
        <v>274</v>
      </c>
      <c r="B51" s="32" t="s">
        <v>285</v>
      </c>
      <c r="C51" s="32" t="s">
        <v>299</v>
      </c>
      <c r="D51" s="33">
        <v>37.5</v>
      </c>
      <c r="E51" s="32" t="s">
        <v>314</v>
      </c>
      <c r="F51" s="42">
        <f>Ruimtestaten!$B$4</f>
        <v>0</v>
      </c>
      <c r="G51" s="64"/>
      <c r="H51" s="39"/>
    </row>
    <row r="52" spans="1:8" x14ac:dyDescent="0.25">
      <c r="A52" s="32">
        <v>43</v>
      </c>
      <c r="B52" s="32" t="s">
        <v>285</v>
      </c>
      <c r="C52" s="32" t="s">
        <v>288</v>
      </c>
      <c r="D52" s="33">
        <v>23.9</v>
      </c>
      <c r="E52" s="32" t="s">
        <v>313</v>
      </c>
      <c r="F52" s="42">
        <f>Ruimtestaten!$B$4</f>
        <v>0</v>
      </c>
      <c r="G52" s="64"/>
      <c r="H52" s="39"/>
    </row>
    <row r="53" spans="1:8" x14ac:dyDescent="0.25">
      <c r="A53" s="32" t="s">
        <v>274</v>
      </c>
      <c r="B53" s="32" t="s">
        <v>285</v>
      </c>
      <c r="C53" s="32" t="s">
        <v>294</v>
      </c>
      <c r="D53" s="33">
        <v>8</v>
      </c>
      <c r="E53" s="32" t="s">
        <v>314</v>
      </c>
      <c r="F53" s="42">
        <f>Ruimtestaten!$B$4</f>
        <v>0</v>
      </c>
      <c r="G53" s="64"/>
      <c r="H53" s="39"/>
    </row>
    <row r="54" spans="1:8" x14ac:dyDescent="0.25">
      <c r="A54" s="32" t="s">
        <v>274</v>
      </c>
      <c r="B54" s="32" t="s">
        <v>285</v>
      </c>
      <c r="C54" s="32" t="s">
        <v>296</v>
      </c>
      <c r="D54" s="33">
        <v>6</v>
      </c>
      <c r="E54" s="32" t="s">
        <v>314</v>
      </c>
      <c r="F54" s="42">
        <f>Ruimtestaten!$B$4</f>
        <v>0</v>
      </c>
      <c r="G54" s="64"/>
      <c r="H54" s="39"/>
    </row>
    <row r="55" spans="1:8" x14ac:dyDescent="0.25">
      <c r="A55" s="32" t="s">
        <v>274</v>
      </c>
      <c r="B55" s="32" t="s">
        <v>285</v>
      </c>
      <c r="C55" s="32" t="s">
        <v>289</v>
      </c>
      <c r="D55" s="33">
        <v>47.1</v>
      </c>
      <c r="E55" s="32" t="s">
        <v>313</v>
      </c>
      <c r="F55" s="42">
        <f>Ruimtestaten!$B$4</f>
        <v>0</v>
      </c>
      <c r="G55" s="64"/>
      <c r="H55" s="39"/>
    </row>
    <row r="56" spans="1:8" x14ac:dyDescent="0.25">
      <c r="A56" s="32">
        <v>46</v>
      </c>
      <c r="B56" s="32" t="s">
        <v>285</v>
      </c>
      <c r="C56" s="32" t="s">
        <v>288</v>
      </c>
      <c r="D56" s="33">
        <v>20.8</v>
      </c>
      <c r="E56" s="32" t="s">
        <v>311</v>
      </c>
      <c r="F56" s="42">
        <f>Ruimtestaten!$B$4</f>
        <v>0</v>
      </c>
      <c r="G56" s="64"/>
      <c r="H56" s="39"/>
    </row>
    <row r="57" spans="1:8" x14ac:dyDescent="0.25">
      <c r="A57" s="32">
        <v>47</v>
      </c>
      <c r="B57" s="32" t="s">
        <v>285</v>
      </c>
      <c r="C57" s="32" t="s">
        <v>288</v>
      </c>
      <c r="D57" s="33">
        <v>20.8</v>
      </c>
      <c r="E57" s="32" t="s">
        <v>313</v>
      </c>
      <c r="F57" s="42">
        <f>Ruimtestaten!$B$4</f>
        <v>0</v>
      </c>
      <c r="G57" s="64"/>
      <c r="H57" s="39"/>
    </row>
    <row r="58" spans="1:8" x14ac:dyDescent="0.25">
      <c r="A58" s="32">
        <v>48</v>
      </c>
      <c r="B58" s="32" t="s">
        <v>285</v>
      </c>
      <c r="C58" s="32" t="s">
        <v>288</v>
      </c>
      <c r="D58" s="33">
        <v>14.6</v>
      </c>
      <c r="E58" s="32" t="s">
        <v>313</v>
      </c>
      <c r="F58" s="42">
        <f>Ruimtestaten!$B$4</f>
        <v>0</v>
      </c>
      <c r="G58" s="64"/>
      <c r="H58" s="39"/>
    </row>
    <row r="59" spans="1:8" x14ac:dyDescent="0.25">
      <c r="A59" s="32">
        <v>49</v>
      </c>
      <c r="B59" s="32" t="s">
        <v>285</v>
      </c>
      <c r="C59" s="32" t="s">
        <v>288</v>
      </c>
      <c r="D59" s="33">
        <v>20.2</v>
      </c>
      <c r="E59" s="32" t="s">
        <v>313</v>
      </c>
      <c r="F59" s="42">
        <f>Ruimtestaten!$B$4</f>
        <v>0</v>
      </c>
      <c r="G59" s="64"/>
      <c r="H59" s="39"/>
    </row>
    <row r="60" spans="1:8" x14ac:dyDescent="0.25">
      <c r="A60" s="32">
        <v>50</v>
      </c>
      <c r="B60" s="32" t="s">
        <v>285</v>
      </c>
      <c r="C60" s="32" t="s">
        <v>288</v>
      </c>
      <c r="D60" s="33">
        <v>12.4</v>
      </c>
      <c r="E60" s="32" t="s">
        <v>313</v>
      </c>
      <c r="F60" s="42">
        <f>Ruimtestaten!$B$4</f>
        <v>0</v>
      </c>
      <c r="G60" s="64"/>
      <c r="H60" s="39"/>
    </row>
    <row r="61" spans="1:8" x14ac:dyDescent="0.25">
      <c r="A61" s="32">
        <v>51</v>
      </c>
      <c r="B61" s="32" t="s">
        <v>285</v>
      </c>
      <c r="C61" s="32" t="s">
        <v>288</v>
      </c>
      <c r="D61" s="33">
        <v>12.5</v>
      </c>
      <c r="E61" s="32" t="s">
        <v>313</v>
      </c>
      <c r="F61" s="42">
        <f>Ruimtestaten!$B$4</f>
        <v>0</v>
      </c>
      <c r="G61" s="64"/>
      <c r="H61" s="39"/>
    </row>
    <row r="62" spans="1:8" x14ac:dyDescent="0.25">
      <c r="A62" s="32">
        <v>52</v>
      </c>
      <c r="B62" s="32" t="s">
        <v>285</v>
      </c>
      <c r="C62" s="32" t="s">
        <v>288</v>
      </c>
      <c r="D62" s="33">
        <v>12.3</v>
      </c>
      <c r="E62" s="32" t="s">
        <v>313</v>
      </c>
      <c r="F62" s="42">
        <f>Ruimtestaten!$B$4</f>
        <v>0</v>
      </c>
      <c r="G62" s="64"/>
      <c r="H62" s="39"/>
    </row>
    <row r="63" spans="1:8" x14ac:dyDescent="0.25">
      <c r="A63" s="32">
        <v>53</v>
      </c>
      <c r="B63" s="32" t="s">
        <v>285</v>
      </c>
      <c r="C63" s="32" t="s">
        <v>288</v>
      </c>
      <c r="D63" s="33">
        <v>24.3</v>
      </c>
      <c r="E63" s="32" t="s">
        <v>313</v>
      </c>
      <c r="F63" s="42">
        <f>Ruimtestaten!$B$4</f>
        <v>0</v>
      </c>
      <c r="G63" s="64"/>
      <c r="H63" s="39"/>
    </row>
    <row r="64" spans="1:8" x14ac:dyDescent="0.25">
      <c r="A64" s="32">
        <v>54</v>
      </c>
      <c r="B64" s="32" t="s">
        <v>285</v>
      </c>
      <c r="C64" s="32" t="s">
        <v>288</v>
      </c>
      <c r="D64" s="33">
        <v>19.8</v>
      </c>
      <c r="E64" s="32" t="s">
        <v>313</v>
      </c>
      <c r="F64" s="42">
        <f>Ruimtestaten!$B$4</f>
        <v>0</v>
      </c>
      <c r="G64" s="64"/>
      <c r="H64" s="39"/>
    </row>
    <row r="65" spans="1:8" x14ac:dyDescent="0.25">
      <c r="A65" s="32">
        <v>55</v>
      </c>
      <c r="B65" s="32" t="s">
        <v>285</v>
      </c>
      <c r="C65" s="32" t="s">
        <v>288</v>
      </c>
      <c r="D65" s="33">
        <v>12.6</v>
      </c>
      <c r="E65" s="32" t="s">
        <v>313</v>
      </c>
      <c r="F65" s="42">
        <f>Ruimtestaten!$B$4</f>
        <v>0</v>
      </c>
      <c r="G65" s="64"/>
      <c r="H65" s="39"/>
    </row>
    <row r="66" spans="1:8" x14ac:dyDescent="0.25">
      <c r="A66" s="32">
        <v>56</v>
      </c>
      <c r="B66" s="32" t="s">
        <v>285</v>
      </c>
      <c r="C66" s="32" t="s">
        <v>288</v>
      </c>
      <c r="D66" s="33">
        <v>12.6</v>
      </c>
      <c r="E66" s="32" t="s">
        <v>313</v>
      </c>
      <c r="F66" s="42">
        <f>Ruimtestaten!$B$4</f>
        <v>0</v>
      </c>
      <c r="G66" s="64"/>
      <c r="H66" s="39"/>
    </row>
    <row r="67" spans="1:8" x14ac:dyDescent="0.25">
      <c r="A67" s="32">
        <v>57</v>
      </c>
      <c r="B67" s="32" t="s">
        <v>285</v>
      </c>
      <c r="C67" s="32" t="s">
        <v>288</v>
      </c>
      <c r="D67" s="33">
        <v>20.6</v>
      </c>
      <c r="E67" s="32" t="s">
        <v>313</v>
      </c>
      <c r="F67" s="42">
        <f>Ruimtestaten!$B$4</f>
        <v>0</v>
      </c>
      <c r="G67" s="64"/>
      <c r="H67" s="39"/>
    </row>
    <row r="68" spans="1:8" x14ac:dyDescent="0.25">
      <c r="A68" s="32">
        <v>58</v>
      </c>
      <c r="B68" s="32" t="s">
        <v>285</v>
      </c>
      <c r="C68" s="32" t="s">
        <v>288</v>
      </c>
      <c r="D68" s="33">
        <v>12.5</v>
      </c>
      <c r="E68" s="32" t="s">
        <v>313</v>
      </c>
      <c r="F68" s="42">
        <f>Ruimtestaten!$B$4</f>
        <v>0</v>
      </c>
      <c r="G68" s="64"/>
      <c r="H68" s="39"/>
    </row>
    <row r="69" spans="1:8" x14ac:dyDescent="0.25">
      <c r="A69" s="32">
        <v>59</v>
      </c>
      <c r="B69" s="32" t="s">
        <v>285</v>
      </c>
      <c r="C69" s="32" t="s">
        <v>288</v>
      </c>
      <c r="D69" s="33">
        <v>25.4</v>
      </c>
      <c r="E69" s="32" t="s">
        <v>313</v>
      </c>
      <c r="F69" s="42">
        <f>Ruimtestaten!$B$4</f>
        <v>0</v>
      </c>
      <c r="G69" s="64"/>
      <c r="H69" s="39"/>
    </row>
    <row r="70" spans="1:8" x14ac:dyDescent="0.25">
      <c r="A70" s="32">
        <v>60</v>
      </c>
      <c r="B70" s="32" t="s">
        <v>285</v>
      </c>
      <c r="C70" s="32" t="s">
        <v>288</v>
      </c>
      <c r="D70" s="33">
        <v>12.5</v>
      </c>
      <c r="E70" s="32" t="s">
        <v>313</v>
      </c>
      <c r="F70" s="42">
        <f>Ruimtestaten!$B$4</f>
        <v>0</v>
      </c>
      <c r="G70" s="64"/>
      <c r="H70" s="39"/>
    </row>
    <row r="71" spans="1:8" x14ac:dyDescent="0.25">
      <c r="A71" s="32">
        <v>61</v>
      </c>
      <c r="B71" s="32" t="s">
        <v>285</v>
      </c>
      <c r="C71" s="32" t="s">
        <v>288</v>
      </c>
      <c r="D71" s="33">
        <v>14.3</v>
      </c>
      <c r="E71" s="32" t="s">
        <v>313</v>
      </c>
      <c r="F71" s="42">
        <f>Ruimtestaten!$B$4</f>
        <v>0</v>
      </c>
      <c r="G71" s="64"/>
      <c r="H71" s="39"/>
    </row>
    <row r="72" spans="1:8" x14ac:dyDescent="0.25">
      <c r="A72" s="32">
        <v>62</v>
      </c>
      <c r="B72" s="32" t="s">
        <v>285</v>
      </c>
      <c r="C72" s="32" t="s">
        <v>288</v>
      </c>
      <c r="D72" s="34">
        <v>12.3</v>
      </c>
      <c r="E72" s="32" t="s">
        <v>311</v>
      </c>
      <c r="F72" s="42">
        <f>Ruimtestaten!$B$4</f>
        <v>0</v>
      </c>
      <c r="G72" s="64"/>
      <c r="H72" s="39"/>
    </row>
    <row r="73" spans="1:8" x14ac:dyDescent="0.25">
      <c r="A73" s="32" t="s">
        <v>206</v>
      </c>
      <c r="B73" s="32" t="s">
        <v>286</v>
      </c>
      <c r="C73" s="32" t="s">
        <v>288</v>
      </c>
      <c r="D73" s="32">
        <v>27.8</v>
      </c>
      <c r="E73" s="32" t="s">
        <v>311</v>
      </c>
      <c r="F73" s="42">
        <f>Ruimtestaten!$B$4</f>
        <v>0</v>
      </c>
      <c r="G73" s="64"/>
      <c r="H73" s="39"/>
    </row>
    <row r="74" spans="1:8" x14ac:dyDescent="0.25">
      <c r="A74" s="32" t="s">
        <v>207</v>
      </c>
      <c r="B74" s="32" t="s">
        <v>286</v>
      </c>
      <c r="C74" s="32" t="s">
        <v>288</v>
      </c>
      <c r="D74" s="32">
        <v>28.8</v>
      </c>
      <c r="E74" s="32" t="s">
        <v>311</v>
      </c>
      <c r="F74" s="42">
        <f>Ruimtestaten!$B$4</f>
        <v>0</v>
      </c>
      <c r="G74" s="64"/>
      <c r="H74" s="39"/>
    </row>
    <row r="75" spans="1:8" x14ac:dyDescent="0.25">
      <c r="A75" s="32" t="s">
        <v>209</v>
      </c>
      <c r="B75" s="32" t="s">
        <v>286</v>
      </c>
      <c r="C75" s="32" t="s">
        <v>288</v>
      </c>
      <c r="D75" s="32">
        <v>25.1</v>
      </c>
      <c r="E75" s="32" t="s">
        <v>311</v>
      </c>
      <c r="F75" s="42">
        <f>Ruimtestaten!$B$4</f>
        <v>0</v>
      </c>
      <c r="G75" s="64"/>
      <c r="H75" s="39"/>
    </row>
    <row r="76" spans="1:8" x14ac:dyDescent="0.25">
      <c r="A76" s="32" t="s">
        <v>210</v>
      </c>
      <c r="B76" s="32" t="s">
        <v>286</v>
      </c>
      <c r="C76" s="32" t="s">
        <v>294</v>
      </c>
      <c r="D76" s="32">
        <v>9.6</v>
      </c>
      <c r="E76" s="32" t="s">
        <v>311</v>
      </c>
      <c r="F76" s="42">
        <f>Ruimtestaten!$B$4</f>
        <v>0</v>
      </c>
      <c r="G76" s="64"/>
      <c r="H76" s="39"/>
    </row>
    <row r="77" spans="1:8" x14ac:dyDescent="0.25">
      <c r="A77" s="32" t="s">
        <v>274</v>
      </c>
      <c r="B77" s="32" t="s">
        <v>286</v>
      </c>
      <c r="C77" s="32" t="s">
        <v>289</v>
      </c>
      <c r="D77" s="32">
        <v>48.4</v>
      </c>
      <c r="E77" s="32" t="s">
        <v>314</v>
      </c>
      <c r="F77" s="42">
        <f>Ruimtestaten!$B$4</f>
        <v>0</v>
      </c>
      <c r="G77" s="64"/>
      <c r="H77" s="39"/>
    </row>
    <row r="78" spans="1:8" x14ac:dyDescent="0.25">
      <c r="A78" s="32" t="s">
        <v>211</v>
      </c>
      <c r="B78" s="32" t="s">
        <v>286</v>
      </c>
      <c r="C78" s="32" t="s">
        <v>300</v>
      </c>
      <c r="D78" s="32">
        <v>30.5</v>
      </c>
      <c r="E78" s="32" t="s">
        <v>311</v>
      </c>
      <c r="F78" s="42">
        <f>Ruimtestaten!$B$4</f>
        <v>0</v>
      </c>
      <c r="G78" s="64"/>
      <c r="H78" s="39"/>
    </row>
    <row r="79" spans="1:8" x14ac:dyDescent="0.25">
      <c r="A79" s="32" t="s">
        <v>274</v>
      </c>
      <c r="B79" s="32" t="s">
        <v>286</v>
      </c>
      <c r="C79" s="32" t="s">
        <v>289</v>
      </c>
      <c r="D79" s="32">
        <v>21.2</v>
      </c>
      <c r="E79" s="32" t="s">
        <v>314</v>
      </c>
      <c r="F79" s="42">
        <f>Ruimtestaten!$B$4</f>
        <v>0</v>
      </c>
      <c r="G79" s="64"/>
      <c r="H79" s="39"/>
    </row>
    <row r="80" spans="1:8" x14ac:dyDescent="0.25">
      <c r="A80" s="32" t="s">
        <v>212</v>
      </c>
      <c r="B80" s="32" t="s">
        <v>286</v>
      </c>
      <c r="C80" s="32" t="s">
        <v>288</v>
      </c>
      <c r="D80" s="32">
        <v>62.7</v>
      </c>
      <c r="E80" s="32" t="s">
        <v>311</v>
      </c>
      <c r="F80" s="42">
        <f>Ruimtestaten!$B$4</f>
        <v>0</v>
      </c>
      <c r="G80" s="64"/>
      <c r="H80" s="39"/>
    </row>
    <row r="81" spans="1:8" x14ac:dyDescent="0.25">
      <c r="A81" s="32" t="s">
        <v>274</v>
      </c>
      <c r="B81" s="32" t="s">
        <v>286</v>
      </c>
      <c r="C81" s="32" t="s">
        <v>289</v>
      </c>
      <c r="D81" s="33">
        <v>51.4</v>
      </c>
      <c r="E81" s="32" t="s">
        <v>313</v>
      </c>
      <c r="F81" s="42">
        <f>Ruimtestaten!$B$4</f>
        <v>0</v>
      </c>
      <c r="G81" s="64"/>
      <c r="H81" s="39"/>
    </row>
    <row r="82" spans="1:8" x14ac:dyDescent="0.25">
      <c r="A82" s="32" t="s">
        <v>274</v>
      </c>
      <c r="B82" s="32" t="s">
        <v>286</v>
      </c>
      <c r="C82" s="32" t="s">
        <v>296</v>
      </c>
      <c r="D82" s="33">
        <v>4</v>
      </c>
      <c r="E82" s="32" t="s">
        <v>314</v>
      </c>
      <c r="F82" s="42">
        <f>Ruimtestaten!$B$4</f>
        <v>0</v>
      </c>
      <c r="G82" s="64"/>
      <c r="H82" s="39"/>
    </row>
    <row r="83" spans="1:8" x14ac:dyDescent="0.25">
      <c r="A83" s="32" t="s">
        <v>274</v>
      </c>
      <c r="B83" s="32" t="s">
        <v>286</v>
      </c>
      <c r="C83" s="32" t="s">
        <v>296</v>
      </c>
      <c r="D83" s="33">
        <v>3</v>
      </c>
      <c r="E83" s="32" t="s">
        <v>314</v>
      </c>
      <c r="F83" s="42">
        <f>Ruimtestaten!$B$4</f>
        <v>0</v>
      </c>
      <c r="G83" s="64"/>
      <c r="H83" s="39"/>
    </row>
    <row r="84" spans="1:8" x14ac:dyDescent="0.25">
      <c r="A84" s="32" t="s">
        <v>217</v>
      </c>
      <c r="B84" s="32" t="s">
        <v>286</v>
      </c>
      <c r="C84" s="32" t="s">
        <v>288</v>
      </c>
      <c r="D84" s="33">
        <v>24.7</v>
      </c>
      <c r="E84" s="32" t="s">
        <v>311</v>
      </c>
      <c r="F84" s="42">
        <f>Ruimtestaten!$B$4</f>
        <v>0</v>
      </c>
      <c r="G84" s="64"/>
      <c r="H84" s="39"/>
    </row>
    <row r="85" spans="1:8" x14ac:dyDescent="0.25">
      <c r="A85" s="32" t="s">
        <v>218</v>
      </c>
      <c r="B85" s="32" t="s">
        <v>286</v>
      </c>
      <c r="C85" s="32" t="s">
        <v>288</v>
      </c>
      <c r="D85" s="33">
        <v>11.8</v>
      </c>
      <c r="E85" s="32" t="s">
        <v>311</v>
      </c>
      <c r="F85" s="42">
        <f>Ruimtestaten!$B$4</f>
        <v>0</v>
      </c>
      <c r="G85" s="64"/>
      <c r="H85" s="39"/>
    </row>
    <row r="86" spans="1:8" x14ac:dyDescent="0.25">
      <c r="A86" s="32" t="s">
        <v>219</v>
      </c>
      <c r="B86" s="32" t="s">
        <v>286</v>
      </c>
      <c r="C86" s="32" t="s">
        <v>288</v>
      </c>
      <c r="D86" s="33">
        <v>11.8</v>
      </c>
      <c r="E86" s="32" t="s">
        <v>311</v>
      </c>
      <c r="F86" s="42">
        <f>Ruimtestaten!$B$4</f>
        <v>0</v>
      </c>
      <c r="G86" s="64"/>
      <c r="H86" s="39"/>
    </row>
    <row r="87" spans="1:8" x14ac:dyDescent="0.25">
      <c r="A87" s="32" t="s">
        <v>222</v>
      </c>
      <c r="B87" s="32" t="s">
        <v>286</v>
      </c>
      <c r="C87" s="32" t="s">
        <v>288</v>
      </c>
      <c r="D87" s="33">
        <v>11.8</v>
      </c>
      <c r="E87" s="32" t="s">
        <v>311</v>
      </c>
      <c r="F87" s="42">
        <f>Ruimtestaten!$B$4</f>
        <v>0</v>
      </c>
      <c r="G87" s="64"/>
      <c r="H87" s="39"/>
    </row>
    <row r="88" spans="1:8" x14ac:dyDescent="0.25">
      <c r="A88" s="32" t="s">
        <v>225</v>
      </c>
      <c r="B88" s="32" t="s">
        <v>286</v>
      </c>
      <c r="C88" s="32" t="s">
        <v>288</v>
      </c>
      <c r="D88" s="33">
        <v>11.8</v>
      </c>
      <c r="E88" s="32" t="s">
        <v>311</v>
      </c>
      <c r="F88" s="42">
        <f>Ruimtestaten!$B$4</f>
        <v>0</v>
      </c>
      <c r="G88" s="64"/>
      <c r="H88" s="39"/>
    </row>
    <row r="89" spans="1:8" x14ac:dyDescent="0.25">
      <c r="A89" s="32" t="s">
        <v>226</v>
      </c>
      <c r="B89" s="32" t="s">
        <v>286</v>
      </c>
      <c r="C89" s="32" t="s">
        <v>288</v>
      </c>
      <c r="D89" s="33">
        <v>11.8</v>
      </c>
      <c r="E89" s="32" t="s">
        <v>311</v>
      </c>
      <c r="F89" s="42">
        <f>Ruimtestaten!$B$4</f>
        <v>0</v>
      </c>
      <c r="G89" s="64"/>
      <c r="H89" s="39"/>
    </row>
    <row r="90" spans="1:8" x14ac:dyDescent="0.25">
      <c r="A90" s="32" t="s">
        <v>227</v>
      </c>
      <c r="B90" s="32" t="s">
        <v>286</v>
      </c>
      <c r="C90" s="32" t="s">
        <v>288</v>
      </c>
      <c r="D90" s="33">
        <v>11.8</v>
      </c>
      <c r="E90" s="32" t="s">
        <v>311</v>
      </c>
      <c r="F90" s="42">
        <f>Ruimtestaten!$B$4</f>
        <v>0</v>
      </c>
      <c r="G90" s="64"/>
      <c r="H90" s="39"/>
    </row>
    <row r="91" spans="1:8" x14ac:dyDescent="0.25">
      <c r="A91" s="32" t="s">
        <v>228</v>
      </c>
      <c r="B91" s="32" t="s">
        <v>286</v>
      </c>
      <c r="C91" s="32" t="s">
        <v>288</v>
      </c>
      <c r="D91" s="33">
        <v>22.2</v>
      </c>
      <c r="E91" s="32" t="s">
        <v>311</v>
      </c>
      <c r="F91" s="42">
        <f>Ruimtestaten!$B$4</f>
        <v>0</v>
      </c>
      <c r="G91" s="64"/>
      <c r="H91" s="39"/>
    </row>
    <row r="92" spans="1:8" x14ac:dyDescent="0.25">
      <c r="A92" s="32" t="s">
        <v>229</v>
      </c>
      <c r="B92" s="32" t="s">
        <v>286</v>
      </c>
      <c r="C92" s="32" t="s">
        <v>288</v>
      </c>
      <c r="D92" s="33">
        <v>24.7</v>
      </c>
      <c r="E92" s="32" t="s">
        <v>311</v>
      </c>
      <c r="F92" s="42">
        <f>Ruimtestaten!$B$4</f>
        <v>0</v>
      </c>
      <c r="G92" s="64"/>
      <c r="H92" s="39"/>
    </row>
    <row r="93" spans="1:8" x14ac:dyDescent="0.25">
      <c r="A93" s="32" t="s">
        <v>230</v>
      </c>
      <c r="B93" s="32" t="s">
        <v>286</v>
      </c>
      <c r="C93" s="32" t="s">
        <v>288</v>
      </c>
      <c r="D93" s="33">
        <v>19.5</v>
      </c>
      <c r="E93" s="32" t="s">
        <v>311</v>
      </c>
      <c r="F93" s="42">
        <f>Ruimtestaten!$B$4</f>
        <v>0</v>
      </c>
      <c r="G93" s="64"/>
      <c r="H93" s="39"/>
    </row>
    <row r="94" spans="1:8" x14ac:dyDescent="0.25">
      <c r="A94" s="32" t="s">
        <v>284</v>
      </c>
      <c r="B94" s="32" t="s">
        <v>286</v>
      </c>
      <c r="C94" s="32" t="s">
        <v>288</v>
      </c>
      <c r="D94" s="33">
        <v>13.1</v>
      </c>
      <c r="E94" s="32" t="s">
        <v>311</v>
      </c>
      <c r="F94" s="42">
        <f>Ruimtestaten!$B$4</f>
        <v>0</v>
      </c>
      <c r="G94" s="64"/>
      <c r="H94" s="39"/>
    </row>
    <row r="95" spans="1:8" x14ac:dyDescent="0.25">
      <c r="A95" s="32" t="s">
        <v>232</v>
      </c>
      <c r="B95" s="32" t="s">
        <v>286</v>
      </c>
      <c r="C95" s="32" t="s">
        <v>288</v>
      </c>
      <c r="D95" s="33">
        <v>11.3</v>
      </c>
      <c r="E95" s="32" t="s">
        <v>311</v>
      </c>
      <c r="F95" s="42">
        <f>Ruimtestaten!$B$4</f>
        <v>0</v>
      </c>
      <c r="G95" s="64"/>
      <c r="H95" s="39"/>
    </row>
    <row r="96" spans="1:8" x14ac:dyDescent="0.25">
      <c r="A96" s="32" t="s">
        <v>233</v>
      </c>
      <c r="B96" s="32" t="s">
        <v>286</v>
      </c>
      <c r="C96" s="32" t="s">
        <v>288</v>
      </c>
      <c r="D96" s="33">
        <v>20.399999999999999</v>
      </c>
      <c r="E96" s="32" t="s">
        <v>311</v>
      </c>
      <c r="F96" s="42">
        <f>Ruimtestaten!$B$4</f>
        <v>0</v>
      </c>
      <c r="G96" s="64"/>
      <c r="H96" s="39"/>
    </row>
    <row r="97" spans="1:8" x14ac:dyDescent="0.25">
      <c r="A97" s="32" t="s">
        <v>234</v>
      </c>
      <c r="B97" s="32" t="s">
        <v>286</v>
      </c>
      <c r="C97" s="32" t="s">
        <v>288</v>
      </c>
      <c r="D97" s="33">
        <v>19.899999999999999</v>
      </c>
      <c r="E97" s="32" t="s">
        <v>311</v>
      </c>
      <c r="F97" s="42">
        <f>Ruimtestaten!$B$4</f>
        <v>0</v>
      </c>
      <c r="G97" s="64"/>
      <c r="H97" s="39"/>
    </row>
    <row r="98" spans="1:8" x14ac:dyDescent="0.25">
      <c r="A98" s="32" t="s">
        <v>235</v>
      </c>
      <c r="B98" s="32" t="s">
        <v>286</v>
      </c>
      <c r="C98" s="32" t="s">
        <v>288</v>
      </c>
      <c r="D98" s="33">
        <v>10.5</v>
      </c>
      <c r="E98" s="32" t="s">
        <v>311</v>
      </c>
      <c r="F98" s="42">
        <f>Ruimtestaten!$B$4</f>
        <v>0</v>
      </c>
      <c r="G98" s="64"/>
      <c r="H98" s="39"/>
    </row>
    <row r="99" spans="1:8" x14ac:dyDescent="0.25">
      <c r="A99" s="32" t="s">
        <v>236</v>
      </c>
      <c r="B99" s="32" t="s">
        <v>286</v>
      </c>
      <c r="C99" s="32" t="s">
        <v>288</v>
      </c>
      <c r="D99" s="33">
        <v>24.7</v>
      </c>
      <c r="E99" s="32" t="s">
        <v>311</v>
      </c>
      <c r="F99" s="42">
        <f>Ruimtestaten!$B$4</f>
        <v>0</v>
      </c>
      <c r="G99" s="64"/>
      <c r="H99" s="39"/>
    </row>
    <row r="100" spans="1:8" x14ac:dyDescent="0.25">
      <c r="A100" s="32" t="s">
        <v>274</v>
      </c>
      <c r="B100" s="32" t="s">
        <v>286</v>
      </c>
      <c r="C100" s="32" t="s">
        <v>299</v>
      </c>
      <c r="D100" s="33">
        <v>6.7</v>
      </c>
      <c r="E100" s="32" t="s">
        <v>314</v>
      </c>
      <c r="F100" s="42">
        <f>Ruimtestaten!$B$4</f>
        <v>0</v>
      </c>
      <c r="G100" s="64"/>
      <c r="H100" s="39"/>
    </row>
    <row r="101" spans="1:8" x14ac:dyDescent="0.25">
      <c r="A101" s="32" t="s">
        <v>274</v>
      </c>
      <c r="B101" s="32" t="s">
        <v>286</v>
      </c>
      <c r="C101" s="32" t="s">
        <v>296</v>
      </c>
      <c r="D101" s="33">
        <v>4.7</v>
      </c>
      <c r="E101" s="32" t="s">
        <v>314</v>
      </c>
      <c r="F101" s="42">
        <f>Ruimtestaten!$B$4</f>
        <v>0</v>
      </c>
      <c r="G101" s="64"/>
      <c r="H101" s="39"/>
    </row>
    <row r="102" spans="1:8" x14ac:dyDescent="0.25">
      <c r="A102" s="32" t="s">
        <v>274</v>
      </c>
      <c r="B102" s="32" t="s">
        <v>286</v>
      </c>
      <c r="C102" s="32" t="s">
        <v>296</v>
      </c>
      <c r="D102" s="33">
        <v>8</v>
      </c>
      <c r="E102" s="32" t="s">
        <v>314</v>
      </c>
      <c r="F102" s="42">
        <f>Ruimtestaten!$B$4</f>
        <v>0</v>
      </c>
      <c r="G102" s="64"/>
      <c r="H102" s="39"/>
    </row>
    <row r="103" spans="1:8" x14ac:dyDescent="0.25">
      <c r="A103" s="32" t="s">
        <v>239</v>
      </c>
      <c r="B103" s="32" t="s">
        <v>286</v>
      </c>
      <c r="C103" s="32" t="s">
        <v>288</v>
      </c>
      <c r="D103" s="33">
        <v>18.3</v>
      </c>
      <c r="E103" s="32" t="s">
        <v>311</v>
      </c>
      <c r="F103" s="42">
        <f>Ruimtestaten!$B$4</f>
        <v>0</v>
      </c>
      <c r="G103" s="64"/>
      <c r="H103" s="39"/>
    </row>
    <row r="104" spans="1:8" x14ac:dyDescent="0.25">
      <c r="A104" s="32" t="s">
        <v>240</v>
      </c>
      <c r="B104" s="32" t="s">
        <v>286</v>
      </c>
      <c r="C104" s="32" t="s">
        <v>288</v>
      </c>
      <c r="D104" s="33">
        <v>20.100000000000001</v>
      </c>
      <c r="E104" s="32" t="s">
        <v>311</v>
      </c>
      <c r="F104" s="42">
        <f>Ruimtestaten!$B$4</f>
        <v>0</v>
      </c>
      <c r="G104" s="64"/>
      <c r="H104" s="39"/>
    </row>
    <row r="105" spans="1:8" x14ac:dyDescent="0.25">
      <c r="A105" s="32" t="s">
        <v>242</v>
      </c>
      <c r="B105" s="32" t="s">
        <v>286</v>
      </c>
      <c r="C105" s="32" t="s">
        <v>288</v>
      </c>
      <c r="D105" s="33">
        <v>42.2</v>
      </c>
      <c r="E105" s="32" t="s">
        <v>311</v>
      </c>
      <c r="F105" s="42">
        <f>Ruimtestaten!$B$4</f>
        <v>0</v>
      </c>
      <c r="G105" s="64"/>
      <c r="H105" s="39"/>
    </row>
    <row r="106" spans="1:8" x14ac:dyDescent="0.25">
      <c r="A106" s="32" t="s">
        <v>274</v>
      </c>
      <c r="B106" s="32" t="s">
        <v>286</v>
      </c>
      <c r="C106" s="32" t="s">
        <v>289</v>
      </c>
      <c r="D106" s="33">
        <v>13</v>
      </c>
      <c r="E106" s="32" t="s">
        <v>314</v>
      </c>
      <c r="F106" s="42">
        <f>Ruimtestaten!$B$4</f>
        <v>0</v>
      </c>
      <c r="G106" s="64"/>
      <c r="H106" s="39"/>
    </row>
    <row r="107" spans="1:8" x14ac:dyDescent="0.25">
      <c r="A107" s="32" t="s">
        <v>274</v>
      </c>
      <c r="B107" s="32" t="s">
        <v>286</v>
      </c>
      <c r="C107" s="32" t="s">
        <v>296</v>
      </c>
      <c r="D107" s="33">
        <v>6.7</v>
      </c>
      <c r="E107" s="32" t="s">
        <v>314</v>
      </c>
      <c r="F107" s="42">
        <f>Ruimtestaten!$B$4</f>
        <v>0</v>
      </c>
      <c r="G107" s="64"/>
      <c r="H107" s="39"/>
    </row>
    <row r="108" spans="1:8" x14ac:dyDescent="0.25">
      <c r="A108" s="32" t="s">
        <v>274</v>
      </c>
      <c r="B108" s="32" t="s">
        <v>286</v>
      </c>
      <c r="C108" s="32" t="s">
        <v>291</v>
      </c>
      <c r="D108" s="33">
        <v>23</v>
      </c>
      <c r="E108" s="32" t="s">
        <v>314</v>
      </c>
      <c r="F108" s="42">
        <f>Ruimtestaten!$B$4</f>
        <v>0</v>
      </c>
      <c r="G108" s="64"/>
      <c r="H108" s="39"/>
    </row>
    <row r="109" spans="1:8" x14ac:dyDescent="0.25">
      <c r="A109" s="32" t="s">
        <v>201</v>
      </c>
      <c r="B109" s="32" t="s">
        <v>286</v>
      </c>
      <c r="C109" s="32" t="s">
        <v>288</v>
      </c>
      <c r="D109" s="33">
        <v>14</v>
      </c>
      <c r="E109" s="32" t="s">
        <v>313</v>
      </c>
      <c r="F109" s="42">
        <f>Ruimtestaten!$B$4</f>
        <v>0</v>
      </c>
      <c r="G109" s="64"/>
      <c r="H109" s="39"/>
    </row>
    <row r="110" spans="1:8" x14ac:dyDescent="0.25">
      <c r="A110" s="32" t="s">
        <v>202</v>
      </c>
      <c r="B110" s="32" t="s">
        <v>286</v>
      </c>
      <c r="C110" s="32" t="s">
        <v>288</v>
      </c>
      <c r="D110" s="33">
        <v>23</v>
      </c>
      <c r="E110" s="32" t="s">
        <v>313</v>
      </c>
      <c r="F110" s="42">
        <f>Ruimtestaten!$B$4</f>
        <v>0</v>
      </c>
      <c r="G110" s="64"/>
      <c r="H110" s="39"/>
    </row>
    <row r="111" spans="1:8" x14ac:dyDescent="0.25">
      <c r="A111" s="32" t="s">
        <v>204</v>
      </c>
      <c r="B111" s="32" t="s">
        <v>286</v>
      </c>
      <c r="C111" s="32" t="s">
        <v>288</v>
      </c>
      <c r="D111" s="33">
        <v>36</v>
      </c>
      <c r="E111" s="32" t="s">
        <v>313</v>
      </c>
      <c r="F111" s="42">
        <f>Ruimtestaten!$B$4</f>
        <v>0</v>
      </c>
      <c r="G111" s="64"/>
      <c r="H111" s="39"/>
    </row>
    <row r="112" spans="1:8" x14ac:dyDescent="0.25">
      <c r="A112" s="32" t="s">
        <v>274</v>
      </c>
      <c r="B112" s="32" t="s">
        <v>286</v>
      </c>
      <c r="C112" s="32" t="s">
        <v>289</v>
      </c>
      <c r="D112" s="33">
        <v>21</v>
      </c>
      <c r="E112" s="32" t="s">
        <v>313</v>
      </c>
      <c r="F112" s="42">
        <f>Ruimtestaten!$B$4</f>
        <v>0</v>
      </c>
      <c r="G112" s="64"/>
      <c r="H112" s="39"/>
    </row>
    <row r="113" spans="1:8" x14ac:dyDescent="0.25">
      <c r="A113" s="32" t="s">
        <v>200</v>
      </c>
      <c r="B113" s="32" t="s">
        <v>286</v>
      </c>
      <c r="C113" s="32" t="s">
        <v>288</v>
      </c>
      <c r="D113" s="33">
        <v>28</v>
      </c>
      <c r="E113" s="32" t="s">
        <v>311</v>
      </c>
      <c r="F113" s="42">
        <f>Ruimtestaten!$B$4</f>
        <v>0</v>
      </c>
      <c r="G113" s="64"/>
      <c r="H113" s="39"/>
    </row>
    <row r="114" spans="1:8" x14ac:dyDescent="0.25">
      <c r="A114" s="32" t="s">
        <v>199</v>
      </c>
      <c r="B114" s="32" t="s">
        <v>286</v>
      </c>
      <c r="C114" s="32" t="s">
        <v>288</v>
      </c>
      <c r="D114" s="33">
        <v>17</v>
      </c>
      <c r="E114" s="32" t="s">
        <v>313</v>
      </c>
      <c r="F114" s="42">
        <f>Ruimtestaten!$B$4</f>
        <v>0</v>
      </c>
      <c r="G114" s="64"/>
      <c r="H114" s="39"/>
    </row>
    <row r="115" spans="1:8" x14ac:dyDescent="0.25">
      <c r="A115" s="32" t="s">
        <v>198</v>
      </c>
      <c r="B115" s="32" t="s">
        <v>286</v>
      </c>
      <c r="C115" s="32" t="s">
        <v>288</v>
      </c>
      <c r="D115" s="33">
        <v>16</v>
      </c>
      <c r="E115" s="32" t="s">
        <v>313</v>
      </c>
      <c r="F115" s="42">
        <f>Ruimtestaten!$B$4</f>
        <v>0</v>
      </c>
      <c r="G115" s="64"/>
      <c r="H115" s="39"/>
    </row>
    <row r="116" spans="1:8" x14ac:dyDescent="0.25">
      <c r="A116" s="32" t="s">
        <v>197</v>
      </c>
      <c r="B116" s="32" t="s">
        <v>286</v>
      </c>
      <c r="C116" s="32" t="s">
        <v>288</v>
      </c>
      <c r="D116" s="33">
        <v>30</v>
      </c>
      <c r="E116" s="32" t="s">
        <v>313</v>
      </c>
      <c r="F116" s="42">
        <f>Ruimtestaten!$B$4</f>
        <v>0</v>
      </c>
      <c r="G116" s="64"/>
      <c r="H116" s="39"/>
    </row>
    <row r="117" spans="1:8" x14ac:dyDescent="0.25">
      <c r="A117" s="32" t="s">
        <v>274</v>
      </c>
      <c r="B117" s="32" t="s">
        <v>286</v>
      </c>
      <c r="C117" s="32" t="s">
        <v>301</v>
      </c>
      <c r="D117" s="33">
        <v>12.4</v>
      </c>
      <c r="E117" s="32" t="s">
        <v>315</v>
      </c>
      <c r="F117" s="42">
        <f>Ruimtestaten!$B$4</f>
        <v>0</v>
      </c>
      <c r="G117" s="64"/>
      <c r="H117" s="39"/>
    </row>
    <row r="118" spans="1:8" x14ac:dyDescent="0.25">
      <c r="A118" s="32" t="s">
        <v>274</v>
      </c>
      <c r="B118" s="32" t="s">
        <v>287</v>
      </c>
      <c r="C118" s="32" t="s">
        <v>302</v>
      </c>
      <c r="D118" s="33">
        <v>36.4</v>
      </c>
      <c r="E118" s="32" t="s">
        <v>311</v>
      </c>
      <c r="F118" s="42">
        <f>Ruimtestaten!$B$4</f>
        <v>0</v>
      </c>
      <c r="G118" s="64"/>
      <c r="H118" s="39"/>
    </row>
    <row r="119" spans="1:8" x14ac:dyDescent="0.25">
      <c r="A119" s="32" t="s">
        <v>274</v>
      </c>
      <c r="B119" s="32" t="s">
        <v>287</v>
      </c>
      <c r="C119" s="32" t="s">
        <v>303</v>
      </c>
      <c r="D119" s="33">
        <v>28.6</v>
      </c>
      <c r="E119" s="32" t="s">
        <v>311</v>
      </c>
      <c r="F119" s="42">
        <f>Ruimtestaten!$B$4</f>
        <v>0</v>
      </c>
      <c r="G119" s="64"/>
      <c r="H119" s="39"/>
    </row>
    <row r="120" spans="1:8" x14ac:dyDescent="0.25">
      <c r="A120" s="32" t="s">
        <v>274</v>
      </c>
      <c r="B120" s="32" t="s">
        <v>287</v>
      </c>
      <c r="C120" s="32" t="s">
        <v>304</v>
      </c>
      <c r="D120" s="33">
        <v>30.9</v>
      </c>
      <c r="E120" s="32" t="s">
        <v>311</v>
      </c>
      <c r="F120" s="42">
        <f>Ruimtestaten!$B$4</f>
        <v>0</v>
      </c>
      <c r="G120" s="64"/>
      <c r="H120" s="39"/>
    </row>
    <row r="121" spans="1:8" x14ac:dyDescent="0.25">
      <c r="A121" s="32" t="s">
        <v>274</v>
      </c>
      <c r="B121" s="32" t="s">
        <v>287</v>
      </c>
      <c r="C121" s="32" t="s">
        <v>305</v>
      </c>
      <c r="D121" s="33">
        <v>22</v>
      </c>
      <c r="E121" s="32" t="s">
        <v>311</v>
      </c>
      <c r="F121" s="42">
        <f>Ruimtestaten!$B$4</f>
        <v>0</v>
      </c>
      <c r="G121" s="64"/>
      <c r="H121" s="39"/>
    </row>
    <row r="122" spans="1:8" x14ac:dyDescent="0.25">
      <c r="A122" s="32" t="s">
        <v>274</v>
      </c>
      <c r="B122" s="32" t="s">
        <v>287</v>
      </c>
      <c r="C122" s="32" t="s">
        <v>306</v>
      </c>
      <c r="D122" s="33">
        <v>21.3</v>
      </c>
      <c r="E122" s="32" t="s">
        <v>311</v>
      </c>
      <c r="F122" s="42">
        <f>Ruimtestaten!$B$4</f>
        <v>0</v>
      </c>
      <c r="G122" s="64"/>
      <c r="H122" s="39"/>
    </row>
    <row r="123" spans="1:8" x14ac:dyDescent="0.25">
      <c r="A123" s="32" t="s">
        <v>274</v>
      </c>
      <c r="B123" s="32" t="s">
        <v>287</v>
      </c>
      <c r="C123" s="32" t="s">
        <v>307</v>
      </c>
      <c r="D123" s="33">
        <v>23.2</v>
      </c>
      <c r="E123" s="32" t="s">
        <v>311</v>
      </c>
      <c r="F123" s="42">
        <f>Ruimtestaten!$B$4</f>
        <v>0</v>
      </c>
      <c r="G123" s="64"/>
      <c r="H123" s="39"/>
    </row>
    <row r="124" spans="1:8" x14ac:dyDescent="0.25">
      <c r="A124" s="32" t="s">
        <v>274</v>
      </c>
      <c r="B124" s="32" t="s">
        <v>287</v>
      </c>
      <c r="C124" s="32" t="s">
        <v>308</v>
      </c>
      <c r="D124" s="33">
        <v>21.4</v>
      </c>
      <c r="E124" s="32" t="s">
        <v>311</v>
      </c>
      <c r="F124" s="42">
        <f>Ruimtestaten!$B$4</f>
        <v>0</v>
      </c>
      <c r="G124" s="64"/>
      <c r="H124" s="39"/>
    </row>
    <row r="125" spans="1:8" x14ac:dyDescent="0.25">
      <c r="A125" s="32" t="s">
        <v>274</v>
      </c>
      <c r="B125" s="32" t="s">
        <v>287</v>
      </c>
      <c r="C125" s="32" t="s">
        <v>309</v>
      </c>
      <c r="D125" s="33">
        <v>9.1999999999999993</v>
      </c>
      <c r="E125" s="32" t="s">
        <v>313</v>
      </c>
      <c r="F125" s="42">
        <f>Ruimtestaten!$B$4</f>
        <v>0</v>
      </c>
      <c r="G125" s="64"/>
      <c r="H125" s="39"/>
    </row>
    <row r="126" spans="1:8" x14ac:dyDescent="0.25">
      <c r="A126" s="32" t="s">
        <v>274</v>
      </c>
      <c r="B126" s="32" t="s">
        <v>287</v>
      </c>
      <c r="C126" s="32" t="s">
        <v>310</v>
      </c>
      <c r="D126" s="33">
        <v>16.399999999999999</v>
      </c>
      <c r="E126" s="32" t="s">
        <v>311</v>
      </c>
      <c r="F126" s="42">
        <f>Ruimtestaten!$B$4</f>
        <v>0</v>
      </c>
      <c r="G126" s="64"/>
      <c r="H126" s="39"/>
    </row>
    <row r="127" spans="1:8" x14ac:dyDescent="0.25">
      <c r="A127" s="32" t="s">
        <v>274</v>
      </c>
      <c r="B127" s="32" t="s">
        <v>287</v>
      </c>
      <c r="C127" s="32" t="s">
        <v>289</v>
      </c>
      <c r="D127" s="32">
        <v>61.6</v>
      </c>
      <c r="E127" s="33" t="s">
        <v>313</v>
      </c>
      <c r="F127" s="42">
        <f>Ruimtestaten!$B$4</f>
        <v>0</v>
      </c>
      <c r="G127" s="64"/>
      <c r="H127" s="39"/>
    </row>
    <row r="128" spans="1:8" x14ac:dyDescent="0.25">
      <c r="A128" s="32" t="s">
        <v>274</v>
      </c>
      <c r="B128" s="32" t="s">
        <v>287</v>
      </c>
      <c r="C128" s="32" t="s">
        <v>289</v>
      </c>
      <c r="D128" s="32">
        <v>17.600000000000001</v>
      </c>
      <c r="E128" s="33" t="s">
        <v>313</v>
      </c>
      <c r="F128" s="42">
        <f>Ruimtestaten!$B$4</f>
        <v>0</v>
      </c>
      <c r="G128" s="64"/>
      <c r="H128" s="39"/>
    </row>
    <row r="129" spans="1:8" x14ac:dyDescent="0.25">
      <c r="A129" s="32" t="s">
        <v>274</v>
      </c>
      <c r="B129" s="32" t="s">
        <v>287</v>
      </c>
      <c r="C129" s="32" t="s">
        <v>289</v>
      </c>
      <c r="D129" s="32">
        <v>47.1</v>
      </c>
      <c r="E129" s="33" t="s">
        <v>313</v>
      </c>
      <c r="F129" s="42">
        <f>Ruimtestaten!$B$4</f>
        <v>0</v>
      </c>
      <c r="G129" s="64"/>
      <c r="H129" s="39"/>
    </row>
    <row r="130" spans="1:8" x14ac:dyDescent="0.25">
      <c r="A130" s="32" t="s">
        <v>274</v>
      </c>
      <c r="B130" s="32" t="s">
        <v>287</v>
      </c>
      <c r="C130" s="32" t="s">
        <v>301</v>
      </c>
      <c r="D130" s="32">
        <v>8</v>
      </c>
      <c r="E130" s="33" t="s">
        <v>316</v>
      </c>
      <c r="F130" s="42">
        <f>Ruimtestaten!$B$4</f>
        <v>0</v>
      </c>
      <c r="G130" s="64"/>
      <c r="H130" s="39"/>
    </row>
    <row r="131" spans="1:8" x14ac:dyDescent="0.25">
      <c r="A131" s="32" t="s">
        <v>274</v>
      </c>
      <c r="B131" s="32" t="s">
        <v>287</v>
      </c>
      <c r="C131" s="32" t="s">
        <v>301</v>
      </c>
      <c r="D131" s="32">
        <v>15</v>
      </c>
      <c r="E131" s="33" t="s">
        <v>316</v>
      </c>
      <c r="F131" s="42">
        <f>Ruimtestaten!$B$4</f>
        <v>0</v>
      </c>
      <c r="G131" s="64"/>
      <c r="H131" s="39"/>
    </row>
    <row r="132" spans="1:8" x14ac:dyDescent="0.25">
      <c r="A132" s="63" t="s">
        <v>354</v>
      </c>
      <c r="B132" s="39"/>
      <c r="C132" s="39"/>
      <c r="D132" s="65">
        <f>SUM(D2:D131)</f>
        <v>3012.9999999999995</v>
      </c>
      <c r="E132" s="39"/>
      <c r="F132" s="39"/>
      <c r="G132" s="39">
        <f>SUM(G2:G131)</f>
        <v>0</v>
      </c>
      <c r="H132" s="39">
        <f>SUM(H2:H131)</f>
        <v>0</v>
      </c>
    </row>
  </sheetData>
  <sheetProtection algorithmName="SHA-512" hashValue="o5Hw5zAMvRRdmCg2bTD5xDXHs0WE99fwhqtkJEWuoA1j3RUa0pJMtM4+E5IaNHvVHJLL3GHGq8diDpJMp0gzIQ==" saltValue="YnhIUqwoHzCfWUcnFBtjk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5AC5C-2BE0-4652-9640-73B7253B7015}">
  <dimension ref="A1:H7"/>
  <sheetViews>
    <sheetView workbookViewId="0">
      <selection activeCell="I14" sqref="I14"/>
    </sheetView>
  </sheetViews>
  <sheetFormatPr defaultRowHeight="15" x14ac:dyDescent="0.25"/>
  <cols>
    <col min="1" max="1" width="15.140625" bestFit="1" customWidth="1"/>
    <col min="2" max="2" width="6.140625" bestFit="1" customWidth="1"/>
    <col min="3" max="3" width="19.85546875" bestFit="1" customWidth="1"/>
    <col min="4" max="4" width="12" bestFit="1" customWidth="1"/>
    <col min="5" max="5" width="15" bestFit="1" customWidth="1"/>
    <col min="6" max="6" width="8.85546875" bestFit="1" customWidth="1"/>
    <col min="7" max="7" width="13.140625" bestFit="1" customWidth="1"/>
    <col min="8" max="8" width="15" bestFit="1" customWidth="1"/>
  </cols>
  <sheetData>
    <row r="1" spans="1:8" x14ac:dyDescent="0.25">
      <c r="A1" s="1" t="s">
        <v>23</v>
      </c>
      <c r="B1" s="2" t="s">
        <v>24</v>
      </c>
      <c r="C1" s="1" t="s">
        <v>25</v>
      </c>
      <c r="D1" s="3" t="s">
        <v>27</v>
      </c>
      <c r="E1" s="1" t="s">
        <v>28</v>
      </c>
      <c r="F1" s="1" t="s">
        <v>29</v>
      </c>
      <c r="G1" s="1" t="s">
        <v>30</v>
      </c>
      <c r="H1" s="1" t="s">
        <v>31</v>
      </c>
    </row>
    <row r="2" spans="1:8" x14ac:dyDescent="0.25">
      <c r="A2" s="35" t="s">
        <v>273</v>
      </c>
      <c r="B2" s="35" t="s">
        <v>285</v>
      </c>
      <c r="C2" s="32" t="s">
        <v>317</v>
      </c>
      <c r="D2" s="33">
        <v>35.6</v>
      </c>
      <c r="E2" s="32" t="s">
        <v>314</v>
      </c>
      <c r="F2" s="42">
        <f>Ruimtestaten!$B$4</f>
        <v>0</v>
      </c>
      <c r="G2" s="64"/>
      <c r="H2" s="39"/>
    </row>
    <row r="3" spans="1:8" x14ac:dyDescent="0.25">
      <c r="A3" s="35" t="s">
        <v>273</v>
      </c>
      <c r="B3" s="35" t="s">
        <v>285</v>
      </c>
      <c r="C3" s="32" t="s">
        <v>318</v>
      </c>
      <c r="D3" s="33">
        <v>11.4</v>
      </c>
      <c r="E3" s="32" t="s">
        <v>314</v>
      </c>
      <c r="F3" s="42">
        <f>Ruimtestaten!$B$4</f>
        <v>0</v>
      </c>
      <c r="G3" s="64"/>
      <c r="H3" s="39"/>
    </row>
    <row r="4" spans="1:8" x14ac:dyDescent="0.25">
      <c r="A4" s="35" t="s">
        <v>273</v>
      </c>
      <c r="B4" s="35" t="s">
        <v>285</v>
      </c>
      <c r="C4" s="32" t="s">
        <v>288</v>
      </c>
      <c r="D4" s="33">
        <v>19</v>
      </c>
      <c r="E4" s="32" t="s">
        <v>314</v>
      </c>
      <c r="F4" s="42">
        <f>Ruimtestaten!$B$4</f>
        <v>0</v>
      </c>
      <c r="G4" s="64"/>
      <c r="H4" s="39"/>
    </row>
    <row r="5" spans="1:8" x14ac:dyDescent="0.25">
      <c r="A5" s="35" t="s">
        <v>273</v>
      </c>
      <c r="B5" s="35" t="s">
        <v>285</v>
      </c>
      <c r="C5" s="32" t="s">
        <v>319</v>
      </c>
      <c r="D5" s="33">
        <v>22.8</v>
      </c>
      <c r="E5" s="32" t="s">
        <v>314</v>
      </c>
      <c r="F5" s="42">
        <f>Ruimtestaten!$B$4</f>
        <v>0</v>
      </c>
      <c r="G5" s="64"/>
      <c r="H5" s="39"/>
    </row>
    <row r="6" spans="1:8" x14ac:dyDescent="0.25">
      <c r="A6" s="35" t="s">
        <v>273</v>
      </c>
      <c r="B6" s="35" t="s">
        <v>285</v>
      </c>
      <c r="C6" s="32" t="s">
        <v>320</v>
      </c>
      <c r="D6" s="33">
        <v>23</v>
      </c>
      <c r="E6" s="32" t="s">
        <v>314</v>
      </c>
      <c r="F6" s="42">
        <f>Ruimtestaten!$B$4</f>
        <v>0</v>
      </c>
      <c r="G6" s="64"/>
      <c r="H6" s="39"/>
    </row>
    <row r="7" spans="1:8" x14ac:dyDescent="0.25">
      <c r="A7" s="40" t="s">
        <v>354</v>
      </c>
      <c r="G7">
        <f>SUM(G2:G6)</f>
        <v>0</v>
      </c>
      <c r="H7">
        <f>SUM(H2:H6)</f>
        <v>0</v>
      </c>
    </row>
  </sheetData>
  <sheetProtection algorithmName="SHA-512" hashValue="BgZnVVWoJECHkMSA2V5d0GsH4N47XWSpMJcVzJt9R5SkNV22f1yJYivuqa9PTVrG/y8O5y1nampnWrHVl1cKvg==" saltValue="cJhx97BMEPOaqByAgs7ry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14421-BE45-49CD-A3A4-14DD66B4EB41}">
  <dimension ref="A1:H4"/>
  <sheetViews>
    <sheetView workbookViewId="0">
      <selection activeCell="H3" sqref="H3"/>
    </sheetView>
  </sheetViews>
  <sheetFormatPr defaultRowHeight="15" x14ac:dyDescent="0.25"/>
  <cols>
    <col min="1" max="1" width="15.140625" bestFit="1" customWidth="1"/>
    <col min="3" max="3" width="19.85546875" bestFit="1" customWidth="1"/>
    <col min="4" max="4" width="12" bestFit="1" customWidth="1"/>
    <col min="5" max="5" width="15" bestFit="1" customWidth="1"/>
    <col min="6" max="6" width="8.85546875" bestFit="1" customWidth="1"/>
    <col min="7" max="7" width="13.140625" bestFit="1" customWidth="1"/>
    <col min="8" max="8" width="15" bestFit="1" customWidth="1"/>
  </cols>
  <sheetData>
    <row r="1" spans="1:8" x14ac:dyDescent="0.25">
      <c r="A1" s="1" t="s">
        <v>23</v>
      </c>
      <c r="B1" s="2" t="s">
        <v>24</v>
      </c>
      <c r="C1" s="1" t="s">
        <v>25</v>
      </c>
      <c r="D1" s="3" t="s">
        <v>27</v>
      </c>
      <c r="E1" s="1" t="s">
        <v>28</v>
      </c>
      <c r="F1" s="1" t="s">
        <v>29</v>
      </c>
      <c r="G1" s="1" t="s">
        <v>30</v>
      </c>
      <c r="H1" s="1" t="s">
        <v>31</v>
      </c>
    </row>
    <row r="2" spans="1:8" x14ac:dyDescent="0.25">
      <c r="A2" s="39" t="s">
        <v>323</v>
      </c>
      <c r="B2" s="39" t="s">
        <v>285</v>
      </c>
      <c r="C2" s="36" t="s">
        <v>321</v>
      </c>
      <c r="D2" s="39">
        <v>15</v>
      </c>
      <c r="E2" s="39" t="s">
        <v>262</v>
      </c>
      <c r="F2" s="42">
        <f>Ruimtestaten!$B$4</f>
        <v>0</v>
      </c>
      <c r="G2" s="64"/>
      <c r="H2" s="39"/>
    </row>
    <row r="3" spans="1:8" x14ac:dyDescent="0.25">
      <c r="A3" s="39" t="s">
        <v>323</v>
      </c>
      <c r="B3" s="39" t="s">
        <v>285</v>
      </c>
      <c r="C3" s="36" t="s">
        <v>322</v>
      </c>
      <c r="D3" s="39">
        <v>2</v>
      </c>
      <c r="E3" s="39" t="s">
        <v>262</v>
      </c>
      <c r="F3" s="42">
        <f>Ruimtestaten!$B$4</f>
        <v>0</v>
      </c>
      <c r="G3" s="64"/>
      <c r="H3" s="39"/>
    </row>
    <row r="4" spans="1:8" x14ac:dyDescent="0.25">
      <c r="A4" t="s">
        <v>354</v>
      </c>
      <c r="G4">
        <f>SUM(G2:G3)</f>
        <v>0</v>
      </c>
      <c r="H4">
        <f>SUM(H2:H3)</f>
        <v>0</v>
      </c>
    </row>
  </sheetData>
  <sheetProtection algorithmName="SHA-512" hashValue="Hlz7V9hI1/BJHdfIB9QOWBRk4NcjNNA5ncJ0LZJI8L/RLp+GvrMCo4pXWDW3I0S3wFg3bDuR/EsuzBdV/AeepQ==" saltValue="tGoNjz4Xths+mz13Pj/80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Ruimtestaten</vt:lpstr>
      <vt:lpstr>perceel 1 gemeentehuis</vt:lpstr>
      <vt:lpstr>Perceel 1 gemeentewerf</vt:lpstr>
      <vt:lpstr>perceel 1 servicepunt KCC</vt:lpstr>
      <vt:lpstr>perceel 1 servicepunt SEM</vt:lpstr>
      <vt:lpstr>perceel 1 sanitaire voorziening</vt:lpstr>
      <vt:lpstr>perceel 2 gemeenthuis</vt:lpstr>
      <vt:lpstr>perceel 2 gemeentewerf</vt:lpstr>
      <vt:lpstr>perceel 2 bushalte</vt:lpstr>
      <vt:lpstr>perceel 2 sanitaire voorziening</vt:lpstr>
    </vt:vector>
  </TitlesOfParts>
  <Company>Gemeente Eijsden-Margraten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Cyriel a Campo</dc:creator>
  <cp:lastModifiedBy>Cyriel a Campo</cp:lastModifiedBy>
  <dcterms:created xsi:type="dcterms:W3CDTF">2023-08-23T14:11:49Z</dcterms:created>
  <dcterms:modified xsi:type="dcterms:W3CDTF">2023-10-04T09:20:55Z</dcterms:modified>
</cp:coreProperties>
</file>