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WORD\DOCUMENTEN\1005 Beuningen\Actueel\1005.252 Hoge Woerd te Beuningen\Documenten\Nota van Inlichtingen Selectiefase\Bijlagen\"/>
    </mc:Choice>
  </mc:AlternateContent>
  <bookViews>
    <workbookView xWindow="28680" yWindow="-120" windowWidth="29040" windowHeight="15840" activeTab="2"/>
  </bookViews>
  <sheets>
    <sheet name="Woningen en parkeren" sheetId="1" r:id="rId1"/>
    <sheet name="Uitgeefbaarheid per kavel" sheetId="2" r:id="rId2"/>
    <sheet name="Oppervlakteberekening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0" i="2" l="1"/>
  <c r="D169" i="2"/>
  <c r="E170" i="2"/>
  <c r="E169" i="2"/>
  <c r="D167" i="2"/>
  <c r="E167" i="2" s="1"/>
  <c r="E166" i="2"/>
  <c r="D166" i="2"/>
  <c r="D165" i="2"/>
  <c r="E165" i="2" s="1"/>
  <c r="D164" i="2"/>
  <c r="E164" i="2" s="1"/>
  <c r="D163" i="2"/>
  <c r="E163" i="2" s="1"/>
  <c r="D162" i="2"/>
  <c r="E162" i="2" s="1"/>
  <c r="D161" i="2"/>
  <c r="E161" i="2" s="1"/>
  <c r="D160" i="2"/>
  <c r="E160" i="2" s="1"/>
  <c r="D159" i="2"/>
  <c r="E159" i="2" s="1"/>
  <c r="E158" i="2"/>
  <c r="D158" i="2"/>
  <c r="D157" i="2"/>
  <c r="E157" i="2" s="1"/>
  <c r="D156" i="2"/>
  <c r="E156" i="2" s="1"/>
  <c r="D155" i="2"/>
  <c r="E155" i="2" s="1"/>
  <c r="D151" i="2"/>
  <c r="E151" i="2" s="1"/>
  <c r="D150" i="2"/>
  <c r="E150" i="2" s="1"/>
  <c r="D149" i="2"/>
  <c r="E149" i="2" s="1"/>
  <c r="D148" i="2"/>
  <c r="E148" i="2" s="1"/>
  <c r="D147" i="2"/>
  <c r="E147" i="2" s="1"/>
  <c r="D146" i="2"/>
  <c r="E146" i="2" s="1"/>
  <c r="D145" i="2"/>
  <c r="E145" i="2" s="1"/>
  <c r="D144" i="2"/>
  <c r="E144" i="2" s="1"/>
  <c r="D143" i="2"/>
  <c r="E143" i="2" s="1"/>
  <c r="D142" i="2"/>
  <c r="E142" i="2" s="1"/>
  <c r="D141" i="2"/>
  <c r="E141" i="2" s="1"/>
  <c r="D140" i="2"/>
  <c r="E140" i="2" s="1"/>
  <c r="D139" i="2"/>
  <c r="E139" i="2" s="1"/>
  <c r="D138" i="2"/>
  <c r="E138" i="2" s="1"/>
  <c r="D134" i="2"/>
  <c r="E134" i="2" s="1"/>
  <c r="E133" i="2"/>
  <c r="D133" i="2"/>
  <c r="D132" i="2"/>
  <c r="E132" i="2" s="1"/>
  <c r="D131" i="2"/>
  <c r="E131" i="2" s="1"/>
  <c r="D130" i="2"/>
  <c r="E130" i="2" s="1"/>
  <c r="D129" i="2"/>
  <c r="E129" i="2" s="1"/>
  <c r="D128" i="2"/>
  <c r="E128" i="2" s="1"/>
  <c r="D127" i="2"/>
  <c r="E127" i="2" s="1"/>
  <c r="D126" i="2"/>
  <c r="E126" i="2" s="1"/>
  <c r="E125" i="2"/>
  <c r="D125" i="2"/>
  <c r="E124" i="2"/>
  <c r="D124" i="2"/>
  <c r="D123" i="2"/>
  <c r="E123" i="2" s="1"/>
  <c r="E119" i="2"/>
  <c r="D119" i="2"/>
  <c r="E118" i="2"/>
  <c r="D118" i="2"/>
  <c r="D117" i="2"/>
  <c r="E117" i="2" s="1"/>
  <c r="D116" i="2"/>
  <c r="E116" i="2" s="1"/>
  <c r="E115" i="2"/>
  <c r="D115" i="2"/>
  <c r="E114" i="2"/>
  <c r="D114" i="2"/>
  <c r="D113" i="2"/>
  <c r="E113" i="2" s="1"/>
  <c r="D112" i="2"/>
  <c r="E112" i="2" s="1"/>
  <c r="E111" i="2"/>
  <c r="D111" i="2"/>
  <c r="E110" i="2"/>
  <c r="D110" i="2"/>
  <c r="D109" i="2"/>
  <c r="E109" i="2" s="1"/>
  <c r="D108" i="2"/>
  <c r="E108" i="2" s="1"/>
  <c r="E107" i="2"/>
  <c r="D107" i="2"/>
  <c r="E106" i="2"/>
  <c r="D106" i="2"/>
  <c r="D105" i="2"/>
  <c r="E105" i="2" s="1"/>
  <c r="D104" i="2"/>
  <c r="E104" i="2" s="1"/>
  <c r="D100" i="2"/>
  <c r="E100" i="2" s="1"/>
  <c r="D99" i="2"/>
  <c r="E99" i="2" s="1"/>
  <c r="D98" i="2"/>
  <c r="E98" i="2" s="1"/>
  <c r="D97" i="2"/>
  <c r="E97" i="2" s="1"/>
  <c r="D96" i="2"/>
  <c r="E96" i="2" s="1"/>
  <c r="D95" i="2"/>
  <c r="E95" i="2" s="1"/>
  <c r="E92" i="2"/>
  <c r="D92" i="2"/>
  <c r="D91" i="2"/>
  <c r="E91" i="2" s="1"/>
  <c r="D90" i="2"/>
  <c r="E90" i="2" s="1"/>
  <c r="D89" i="2"/>
  <c r="E89" i="2" s="1"/>
  <c r="E88" i="2"/>
  <c r="D88" i="2"/>
  <c r="D87" i="2"/>
  <c r="E87" i="2" s="1"/>
  <c r="D86" i="2"/>
  <c r="E86" i="2" s="1"/>
  <c r="D85" i="2"/>
  <c r="E85" i="2" s="1"/>
  <c r="E84" i="2"/>
  <c r="D84" i="2"/>
  <c r="D83" i="2"/>
  <c r="E83" i="2" s="1"/>
  <c r="D82" i="2"/>
  <c r="E82" i="2" s="1"/>
  <c r="D81" i="2"/>
  <c r="E81" i="2" s="1"/>
  <c r="E80" i="2"/>
  <c r="D80" i="2"/>
  <c r="D77" i="2"/>
  <c r="E77" i="2" s="1"/>
  <c r="D76" i="2"/>
  <c r="E76" i="2" s="1"/>
  <c r="D75" i="2"/>
  <c r="E75" i="2" s="1"/>
  <c r="E72" i="2"/>
  <c r="D72" i="2"/>
  <c r="D71" i="2"/>
  <c r="E71" i="2" s="1"/>
  <c r="E70" i="2"/>
  <c r="D70" i="2"/>
  <c r="D69" i="2"/>
  <c r="E69" i="2" s="1"/>
  <c r="E68" i="2"/>
  <c r="D68" i="2"/>
  <c r="D67" i="2"/>
  <c r="E67" i="2" s="1"/>
  <c r="E66" i="2"/>
  <c r="D66" i="2"/>
  <c r="D65" i="2"/>
  <c r="E65" i="2" s="1"/>
  <c r="E64" i="2"/>
  <c r="D64" i="2"/>
  <c r="D63" i="2"/>
  <c r="E63" i="2" s="1"/>
  <c r="E62" i="2"/>
  <c r="D62" i="2"/>
  <c r="D61" i="2"/>
  <c r="E61" i="2" s="1"/>
  <c r="E60" i="2"/>
  <c r="D60" i="2"/>
  <c r="D59" i="2"/>
  <c r="E59" i="2" s="1"/>
  <c r="E58" i="2"/>
  <c r="D58" i="2"/>
  <c r="D57" i="2"/>
  <c r="E57" i="2" s="1"/>
  <c r="E56" i="2"/>
  <c r="D56" i="2"/>
  <c r="D53" i="2"/>
  <c r="E53" i="2" s="1"/>
  <c r="D52" i="2"/>
  <c r="E52" i="2" s="1"/>
  <c r="D51" i="2"/>
  <c r="E51" i="2" s="1"/>
  <c r="D50" i="2"/>
  <c r="E50" i="2" s="1"/>
  <c r="D49" i="2"/>
  <c r="E49" i="2" s="1"/>
  <c r="D48" i="2"/>
  <c r="E48" i="2" s="1"/>
  <c r="D47" i="2"/>
  <c r="E47" i="2" s="1"/>
  <c r="D46" i="2"/>
  <c r="E46" i="2" s="1"/>
  <c r="D45" i="2"/>
  <c r="E45" i="2" s="1"/>
  <c r="D44" i="2"/>
  <c r="E44" i="2" s="1"/>
  <c r="D43" i="2"/>
  <c r="E43" i="2" s="1"/>
  <c r="D42" i="2"/>
  <c r="E42" i="2" s="1"/>
  <c r="D41" i="2"/>
  <c r="E41" i="2" s="1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2" i="2"/>
  <c r="E32" i="2" s="1"/>
  <c r="D31" i="2"/>
  <c r="E31" i="2" s="1"/>
  <c r="D30" i="2"/>
  <c r="E30" i="2" s="1"/>
  <c r="E29" i="2"/>
  <c r="D29" i="2"/>
  <c r="D28" i="2"/>
  <c r="E28" i="2" s="1"/>
  <c r="D27" i="2"/>
  <c r="E27" i="2" s="1"/>
  <c r="D26" i="2"/>
  <c r="E26" i="2" s="1"/>
  <c r="E25" i="2"/>
  <c r="D25" i="2"/>
  <c r="E6" i="2"/>
  <c r="D6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7" i="2"/>
  <c r="D137" i="2" l="1"/>
  <c r="E137" i="2" s="1"/>
  <c r="D154" i="2" l="1"/>
  <c r="E154" i="2" s="1"/>
  <c r="D122" i="2"/>
  <c r="E122" i="2" s="1"/>
  <c r="D103" i="2" l="1"/>
  <c r="E103" i="2" s="1"/>
  <c r="AY6" i="1" l="1"/>
  <c r="AY7" i="1"/>
  <c r="AY8" i="1"/>
  <c r="AY9" i="1"/>
  <c r="AY10" i="1"/>
  <c r="AY11" i="1"/>
  <c r="AY5" i="1"/>
  <c r="B137" i="2"/>
  <c r="B169" i="2" l="1"/>
  <c r="AR5" i="1"/>
  <c r="AT5" i="1" s="1"/>
  <c r="AR6" i="1"/>
  <c r="AT6" i="1" s="1"/>
  <c r="AR7" i="1"/>
  <c r="AT7" i="1" s="1"/>
  <c r="AR8" i="1"/>
  <c r="AT8" i="1" s="1"/>
  <c r="AR9" i="1"/>
  <c r="AT9" i="1" s="1"/>
  <c r="AR10" i="1"/>
  <c r="AT10" i="1" s="1"/>
  <c r="AR11" i="1"/>
  <c r="AT11" i="1" s="1"/>
  <c r="AV5" i="1"/>
  <c r="AX5" i="1" s="1"/>
  <c r="AV6" i="1"/>
  <c r="AX6" i="1" s="1"/>
  <c r="AV7" i="1"/>
  <c r="AX7" i="1" s="1"/>
  <c r="AV8" i="1"/>
  <c r="AX8" i="1" s="1"/>
  <c r="AV9" i="1"/>
  <c r="AX9" i="1" s="1"/>
  <c r="AV10" i="1"/>
  <c r="AX10" i="1" s="1"/>
  <c r="AV11" i="1"/>
  <c r="AX11" i="1" s="1"/>
  <c r="AW13" i="1"/>
  <c r="AU13" i="1"/>
  <c r="AS13" i="1"/>
  <c r="AQ13" i="1"/>
  <c r="C18" i="1" s="1"/>
  <c r="AR13" i="1" l="1"/>
  <c r="AX13" i="1"/>
  <c r="AX16" i="1" s="1"/>
  <c r="AT13" i="1"/>
  <c r="AT16" i="1" s="1"/>
  <c r="AY16" i="1" s="1"/>
  <c r="AV13" i="1"/>
  <c r="C21" i="3"/>
  <c r="B80" i="2"/>
  <c r="B6" i="2"/>
  <c r="B25" i="2"/>
  <c r="B35" i="2"/>
  <c r="B56" i="2"/>
  <c r="B75" i="2"/>
  <c r="B95" i="2"/>
  <c r="B103" i="2"/>
  <c r="B122" i="2"/>
  <c r="B154" i="2"/>
  <c r="C6" i="3"/>
  <c r="B4" i="2" l="1"/>
  <c r="XFD13" i="1"/>
  <c r="AO13" i="1"/>
  <c r="AM13" i="1"/>
  <c r="AK13" i="1"/>
  <c r="AI13" i="1"/>
  <c r="AG13" i="1"/>
  <c r="AE13" i="1"/>
  <c r="AC13" i="1"/>
  <c r="AA13" i="1"/>
  <c r="Y13" i="1"/>
  <c r="W13" i="1"/>
  <c r="S13" i="1"/>
  <c r="Q13" i="1"/>
  <c r="O13" i="1"/>
  <c r="M13" i="1"/>
  <c r="K13" i="1"/>
  <c r="H13" i="1"/>
  <c r="G13" i="1"/>
  <c r="E13" i="1"/>
  <c r="C13" i="1"/>
  <c r="AN11" i="1"/>
  <c r="AP11" i="1" s="1"/>
  <c r="AJ11" i="1"/>
  <c r="AL11" i="1" s="1"/>
  <c r="AF11" i="1"/>
  <c r="AH11" i="1" s="1"/>
  <c r="AD11" i="1"/>
  <c r="AB11" i="1"/>
  <c r="Z11" i="1"/>
  <c r="X11" i="1"/>
  <c r="T11" i="1"/>
  <c r="V11" i="1" s="1"/>
  <c r="P11" i="1"/>
  <c r="R11" i="1" s="1"/>
  <c r="N11" i="1"/>
  <c r="L11" i="1"/>
  <c r="J11" i="1"/>
  <c r="H11" i="1"/>
  <c r="D11" i="1"/>
  <c r="F11" i="1" s="1"/>
  <c r="AN10" i="1"/>
  <c r="AP10" i="1" s="1"/>
  <c r="AJ10" i="1"/>
  <c r="AL10" i="1" s="1"/>
  <c r="AF10" i="1"/>
  <c r="AH10" i="1" s="1"/>
  <c r="AB10" i="1"/>
  <c r="AD10" i="1" s="1"/>
  <c r="Z10" i="1"/>
  <c r="X10" i="1"/>
  <c r="V10" i="1"/>
  <c r="T10" i="1"/>
  <c r="P10" i="1"/>
  <c r="R10" i="1" s="1"/>
  <c r="L10" i="1"/>
  <c r="N10" i="1" s="1"/>
  <c r="J10" i="1"/>
  <c r="H10" i="1"/>
  <c r="F10" i="1"/>
  <c r="D10" i="1"/>
  <c r="AN9" i="1"/>
  <c r="AP9" i="1" s="1"/>
  <c r="AJ9" i="1"/>
  <c r="AL9" i="1" s="1"/>
  <c r="AH9" i="1"/>
  <c r="AF9" i="1"/>
  <c r="AB9" i="1"/>
  <c r="AD9" i="1" s="1"/>
  <c r="X9" i="1"/>
  <c r="Z9" i="1" s="1"/>
  <c r="V9" i="1"/>
  <c r="T9" i="1"/>
  <c r="P9" i="1"/>
  <c r="R9" i="1" s="1"/>
  <c r="L9" i="1"/>
  <c r="N9" i="1" s="1"/>
  <c r="H9" i="1"/>
  <c r="J9" i="1" s="1"/>
  <c r="F9" i="1"/>
  <c r="D9" i="1"/>
  <c r="AN8" i="1"/>
  <c r="AP8" i="1" s="1"/>
  <c r="AJ8" i="1"/>
  <c r="AL8" i="1" s="1"/>
  <c r="AH8" i="1"/>
  <c r="AF8" i="1"/>
  <c r="AD8" i="1"/>
  <c r="AB8" i="1"/>
  <c r="X8" i="1"/>
  <c r="Z8" i="1" s="1"/>
  <c r="T8" i="1"/>
  <c r="V8" i="1" s="1"/>
  <c r="P8" i="1"/>
  <c r="R8" i="1" s="1"/>
  <c r="N8" i="1"/>
  <c r="L8" i="1"/>
  <c r="I8" i="1"/>
  <c r="H8" i="1"/>
  <c r="J8" i="1" s="1"/>
  <c r="D8" i="1"/>
  <c r="F8" i="1" s="1"/>
  <c r="AN7" i="1"/>
  <c r="AP7" i="1" s="1"/>
  <c r="AJ7" i="1"/>
  <c r="AL7" i="1" s="1"/>
  <c r="AF7" i="1"/>
  <c r="AH7" i="1" s="1"/>
  <c r="AB7" i="1"/>
  <c r="AD7" i="1" s="1"/>
  <c r="Z7" i="1"/>
  <c r="X7" i="1"/>
  <c r="T7" i="1"/>
  <c r="T13" i="1" s="1"/>
  <c r="P7" i="1"/>
  <c r="R7" i="1" s="1"/>
  <c r="L7" i="1"/>
  <c r="N7" i="1" s="1"/>
  <c r="J7" i="1"/>
  <c r="H7" i="1"/>
  <c r="D7" i="1"/>
  <c r="F7" i="1" s="1"/>
  <c r="AN6" i="1"/>
  <c r="AP6" i="1" s="1"/>
  <c r="AJ6" i="1"/>
  <c r="AL6" i="1" s="1"/>
  <c r="AF6" i="1"/>
  <c r="AH6" i="1" s="1"/>
  <c r="AB6" i="1"/>
  <c r="AD6" i="1" s="1"/>
  <c r="X6" i="1"/>
  <c r="Z6" i="1" s="1"/>
  <c r="V6" i="1"/>
  <c r="U6" i="1"/>
  <c r="U13" i="1" s="1"/>
  <c r="T6" i="1"/>
  <c r="P6" i="1"/>
  <c r="R6" i="1" s="1"/>
  <c r="N6" i="1"/>
  <c r="L6" i="1"/>
  <c r="J6" i="1"/>
  <c r="I6" i="1"/>
  <c r="H6" i="1"/>
  <c r="D6" i="1"/>
  <c r="D13" i="1" s="1"/>
  <c r="AN5" i="1"/>
  <c r="AP5" i="1" s="1"/>
  <c r="AJ5" i="1"/>
  <c r="AL5" i="1" s="1"/>
  <c r="AF5" i="1"/>
  <c r="AH5" i="1" s="1"/>
  <c r="AB5" i="1"/>
  <c r="AD5" i="1" s="1"/>
  <c r="AD13" i="1" s="1"/>
  <c r="AD16" i="1" s="1"/>
  <c r="X5" i="1"/>
  <c r="Z5" i="1" s="1"/>
  <c r="V5" i="1"/>
  <c r="T5" i="1"/>
  <c r="P5" i="1"/>
  <c r="R5" i="1" s="1"/>
  <c r="L5" i="1"/>
  <c r="L13" i="1" s="1"/>
  <c r="I5" i="1"/>
  <c r="I13" i="1" s="1"/>
  <c r="H5" i="1"/>
  <c r="J5" i="1" s="1"/>
  <c r="J13" i="1" s="1"/>
  <c r="J16" i="1" s="1"/>
  <c r="D5" i="1"/>
  <c r="F5" i="1" s="1"/>
  <c r="AP13" i="1" l="1"/>
  <c r="AP16" i="1" s="1"/>
  <c r="AL13" i="1"/>
  <c r="AL16" i="1" s="1"/>
  <c r="Z13" i="1"/>
  <c r="Z16" i="1" s="1"/>
  <c r="AY13" i="1"/>
  <c r="AZ7" i="1" s="1"/>
  <c r="R13" i="1"/>
  <c r="R16" i="1" s="1"/>
  <c r="F13" i="1"/>
  <c r="F16" i="1" s="1"/>
  <c r="AH13" i="1"/>
  <c r="AH16" i="1" s="1"/>
  <c r="P13" i="1"/>
  <c r="X13" i="1"/>
  <c r="AF13" i="1"/>
  <c r="AN13" i="1"/>
  <c r="N5" i="1"/>
  <c r="N13" i="1" s="1"/>
  <c r="N16" i="1" s="1"/>
  <c r="AJ13" i="1"/>
  <c r="F6" i="1"/>
  <c r="V7" i="1"/>
  <c r="V13" i="1" s="1"/>
  <c r="V16" i="1" s="1"/>
  <c r="AB13" i="1"/>
  <c r="AZ10" i="1" l="1"/>
  <c r="AZ11" i="1"/>
  <c r="AZ8" i="1"/>
  <c r="AZ9" i="1"/>
  <c r="AZ5" i="1"/>
  <c r="AZ6" i="1"/>
  <c r="C4" i="3"/>
</calcChain>
</file>

<file path=xl/sharedStrings.xml><?xml version="1.0" encoding="utf-8"?>
<sst xmlns="http://schemas.openxmlformats.org/spreadsheetml/2006/main" count="251" uniqueCount="192">
  <si>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</si>
  <si>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</si>
  <si>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</si>
  <si>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</si>
  <si>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</si>
  <si>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</si>
  <si>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</si>
  <si>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</si>
  <si>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</si>
  <si>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</si>
  <si>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Woningaantal</t>
  </si>
  <si>
    <t>Gevraagd</t>
  </si>
  <si>
    <t>Eigen terrein</t>
  </si>
  <si>
    <t>Openbare ruimte</t>
  </si>
  <si>
    <t>TOTAAL</t>
  </si>
  <si>
    <t>Percentage</t>
  </si>
  <si>
    <t>koop - vrijstaand</t>
  </si>
  <si>
    <t>koop - 2-kapper</t>
  </si>
  <si>
    <t>koop - tussen/hoek</t>
  </si>
  <si>
    <t>huur - vrije sector</t>
  </si>
  <si>
    <t>huur - sociaal</t>
  </si>
  <si>
    <t>aanleunwoning</t>
  </si>
  <si>
    <t>koop - etage midden</t>
  </si>
  <si>
    <t>Voorzien in OR</t>
  </si>
  <si>
    <t>Verschil vraag - aanbod</t>
  </si>
  <si>
    <t>Totale parkeerbalans in het plangebied</t>
  </si>
  <si>
    <t>TOTAAL AANTAL WONINGEN</t>
  </si>
  <si>
    <t>Uitgeefbaar [m2] kavels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</si>
  <si>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</si>
  <si>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</si>
  <si>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</si>
  <si>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</si>
  <si>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</si>
  <si>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</si>
  <si>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</si>
  <si>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</si>
  <si>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</si>
  <si>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</si>
  <si>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</si>
  <si>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</si>
  <si>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</si>
  <si>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</si>
  <si>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</si>
  <si>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B-1</t>
  </si>
  <si>
    <t>B-2</t>
  </si>
  <si>
    <t>B-3</t>
  </si>
  <si>
    <t>B-4</t>
  </si>
  <si>
    <t>B-5</t>
  </si>
  <si>
    <t>B-6</t>
  </si>
  <si>
    <t>B-7</t>
  </si>
  <si>
    <t>C-1</t>
  </si>
  <si>
    <t>C-2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</si>
  <si>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</si>
  <si>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</si>
  <si>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</si>
  <si>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</si>
  <si>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</si>
  <si>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</si>
  <si>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</si>
  <si>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</si>
  <si>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</si>
  <si>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</si>
  <si>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</si>
  <si>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</si>
  <si>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</si>
  <si>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</si>
  <si>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</si>
  <si>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</si>
  <si>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</si>
  <si>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</si>
  <si>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</si>
  <si>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</si>
  <si>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</si>
  <si>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</si>
  <si>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</si>
  <si>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</si>
  <si>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</si>
  <si>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</si>
  <si>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</si>
  <si>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</si>
  <si>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E-1</t>
  </si>
  <si>
    <t>E-2</t>
  </si>
  <si>
    <t>F-1</t>
  </si>
  <si>
    <t>F-2</t>
  </si>
  <si>
    <t>F-3</t>
  </si>
  <si>
    <t>F-4</t>
  </si>
  <si>
    <t>F-5</t>
  </si>
  <si>
    <t>F-6</t>
  </si>
  <si>
    <t>F-7</t>
  </si>
  <si>
    <t>F-8</t>
  </si>
  <si>
    <t>F-9</t>
  </si>
  <si>
    <t>F-10</t>
  </si>
  <si>
    <t>G-1</t>
  </si>
  <si>
    <t>G-2</t>
  </si>
  <si>
    <t>G-3</t>
  </si>
  <si>
    <t>G-4</t>
  </si>
  <si>
    <t>G-5</t>
  </si>
  <si>
    <t>H-1</t>
  </si>
  <si>
    <t>H-2a</t>
  </si>
  <si>
    <t>H2-b</t>
  </si>
  <si>
    <t>H2-c</t>
  </si>
  <si>
    <t>H2-d</t>
  </si>
  <si>
    <t>H2-e</t>
  </si>
  <si>
    <t>H2-f</t>
  </si>
  <si>
    <t>H-3</t>
  </si>
  <si>
    <t>H-4</t>
  </si>
  <si>
    <t>H-5</t>
  </si>
  <si>
    <t>H-6</t>
  </si>
  <si>
    <t>H-7</t>
  </si>
  <si>
    <t>H-8</t>
  </si>
  <si>
    <t>H-9</t>
  </si>
  <si>
    <t>I-1</t>
  </si>
  <si>
    <t>I-2</t>
  </si>
  <si>
    <t>I-3</t>
  </si>
  <si>
    <t>I-4</t>
  </si>
  <si>
    <t>I-5</t>
  </si>
  <si>
    <t>I-6</t>
  </si>
  <si>
    <t>I-7</t>
  </si>
  <si>
    <t>I-8</t>
  </si>
  <si>
    <t>I-9</t>
  </si>
  <si>
    <t>J-1</t>
  </si>
  <si>
    <t>J-2</t>
  </si>
  <si>
    <t>J-3</t>
  </si>
  <si>
    <t>A-16</t>
  </si>
  <si>
    <t>D-13</t>
  </si>
  <si>
    <t>D-14</t>
  </si>
  <si>
    <t>D-15</t>
  </si>
  <si>
    <t>D-16</t>
  </si>
  <si>
    <t>F-11</t>
  </si>
  <si>
    <t>F-12</t>
  </si>
  <si>
    <t>H-10</t>
  </si>
  <si>
    <t>I-10</t>
  </si>
  <si>
    <t>I-11</t>
  </si>
  <si>
    <t>I-12</t>
  </si>
  <si>
    <t>Totaal plangebied</t>
  </si>
  <si>
    <t>Totaal openbaar gebied</t>
  </si>
  <si>
    <t>Ruimtegebruik</t>
  </si>
  <si>
    <t>Opp in m2</t>
  </si>
  <si>
    <t>Hoofdinfra</t>
  </si>
  <si>
    <t>wijk/buurtweg</t>
  </si>
  <si>
    <t>langzaam verkeer</t>
  </si>
  <si>
    <t>parkeren</t>
  </si>
  <si>
    <t>wijkgroen</t>
  </si>
  <si>
    <t>water</t>
  </si>
  <si>
    <t>Buurtinfra/woonerven</t>
  </si>
  <si>
    <t>woonstraat</t>
  </si>
  <si>
    <t>voetpaden</t>
  </si>
  <si>
    <t>groen</t>
  </si>
  <si>
    <t>Totaal uitgeefbaar gebied</t>
  </si>
  <si>
    <t>Vrijstaand</t>
  </si>
  <si>
    <t>Woningtype</t>
  </si>
  <si>
    <t>K-1</t>
  </si>
  <si>
    <t>K-2</t>
  </si>
  <si>
    <t>K-3</t>
  </si>
  <si>
    <t>K-4</t>
  </si>
  <si>
    <t>K (Akker)</t>
  </si>
  <si>
    <t>Appartement</t>
  </si>
  <si>
    <t>Tweekapwoning</t>
  </si>
  <si>
    <t>Hoekwoning</t>
  </si>
  <si>
    <t>Tussenwoning</t>
  </si>
  <si>
    <t>K-5</t>
  </si>
  <si>
    <t>K-6</t>
  </si>
  <si>
    <t>K-7</t>
  </si>
  <si>
    <t>K-8</t>
  </si>
  <si>
    <t>K-9</t>
  </si>
  <si>
    <t>K-10</t>
  </si>
  <si>
    <t>K-11</t>
  </si>
  <si>
    <t>K-12</t>
  </si>
  <si>
    <t>K-13</t>
  </si>
  <si>
    <t>Zie plankaart oppervlaktes voor aangehouden grenzen</t>
  </si>
  <si>
    <t>H2-m</t>
  </si>
  <si>
    <t>Schuurwoningen (H-2)</t>
  </si>
  <si>
    <t>L (Hofje)</t>
  </si>
  <si>
    <t>Hofje (L-1)</t>
  </si>
  <si>
    <t>L-1</t>
  </si>
  <si>
    <t>J-4</t>
  </si>
  <si>
    <t>J-5</t>
  </si>
  <si>
    <t>J-6</t>
  </si>
  <si>
    <t>J-7</t>
  </si>
  <si>
    <t>J-8</t>
  </si>
  <si>
    <t>J-9</t>
  </si>
  <si>
    <t>J-10</t>
  </si>
  <si>
    <t>J-11</t>
  </si>
  <si>
    <t>J-12</t>
  </si>
  <si>
    <t>J-13</t>
  </si>
  <si>
    <t>J-14</t>
  </si>
  <si>
    <t>exclusief parkeren in de berm</t>
  </si>
  <si>
    <t>inclusief opritten</t>
  </si>
  <si>
    <t>Compenseren bezoekersparkeren in J</t>
  </si>
  <si>
    <t>watergangen</t>
  </si>
  <si>
    <t>wadi's</t>
  </si>
  <si>
    <t>exclusief wadi's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</si>
</sst>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rgb="FFFE024A"/>
        <bgColor indexed="64"/>
      </patternFill>
    </fill>
    <fill>
      <patternFill patternType="solid">
        <fgColor rgb="FFFC6C7A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DC832"/>
        <bgColor indexed="64"/>
      </patternFill>
    </fill>
    <fill>
      <patternFill patternType="solid">
        <fgColor rgb="FFBCB8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4" fillId="0" borderId="0" xfId="0" applyFont="1" applyAlignment="1">
      <alignment horizontal="center" textRotation="90"/>
    </xf>
    <xf numFmtId="0" fontId="4" fillId="0" borderId="2" xfId="0" applyFont="1" applyBorder="1" applyAlignment="1">
      <alignment horizontal="center" textRotation="90"/>
    </xf>
    <xf numFmtId="0" fontId="4" fillId="0" borderId="1" xfId="0" applyFont="1" applyBorder="1" applyAlignment="1">
      <alignment horizontal="center" textRotation="90"/>
    </xf>
    <xf numFmtId="0" fontId="5" fillId="0" borderId="1" xfId="0" applyFont="1" applyBorder="1" applyAlignment="1">
      <alignment horizontal="center" textRotation="90"/>
    </xf>
    <xf numFmtId="0" fontId="5" fillId="0" borderId="0" xfId="0" applyFont="1" applyAlignment="1">
      <alignment horizontal="center" textRotation="9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9" fontId="3" fillId="0" borderId="0" xfId="1" applyFont="1"/>
    <xf numFmtId="0" fontId="4" fillId="0" borderId="0" xfId="0" applyFont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4" fillId="0" borderId="0" xfId="0" applyFont="1" applyAlignment="1">
      <alignment horizontal="right"/>
    </xf>
    <xf numFmtId="0" fontId="3" fillId="5" borderId="1" xfId="0" applyFont="1" applyFill="1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0" fontId="5" fillId="0" borderId="0" xfId="0" applyFont="1"/>
    <xf numFmtId="0" fontId="3" fillId="2" borderId="3" xfId="0" applyFont="1" applyFill="1" applyBorder="1"/>
    <xf numFmtId="0" fontId="3" fillId="2" borderId="4" xfId="0" applyFont="1" applyFill="1" applyBorder="1"/>
    <xf numFmtId="1" fontId="3" fillId="2" borderId="4" xfId="0" applyNumberFormat="1" applyFont="1" applyFill="1" applyBorder="1"/>
    <xf numFmtId="1" fontId="0" fillId="0" borderId="2" xfId="0" applyNumberFormat="1" applyBorder="1"/>
    <xf numFmtId="1" fontId="7" fillId="0" borderId="2" xfId="0" applyNumberFormat="1" applyFont="1" applyBorder="1"/>
    <xf numFmtId="1" fontId="4" fillId="0" borderId="2" xfId="0" applyNumberFormat="1" applyFont="1" applyBorder="1"/>
    <xf numFmtId="0" fontId="6" fillId="7" borderId="0" xfId="0" applyFont="1" applyFill="1"/>
    <xf numFmtId="0" fontId="6" fillId="8" borderId="0" xfId="0" applyFont="1" applyFill="1"/>
    <xf numFmtId="0" fontId="6" fillId="9" borderId="0" xfId="0" applyFont="1" applyFill="1"/>
    <xf numFmtId="0" fontId="6" fillId="10" borderId="0" xfId="0" applyFont="1" applyFill="1"/>
    <xf numFmtId="0" fontId="0" fillId="5" borderId="0" xfId="0" applyFill="1" applyBorder="1"/>
    <xf numFmtId="0" fontId="0" fillId="0" borderId="0" xfId="0" applyFill="1" applyBorder="1"/>
    <xf numFmtId="0" fontId="3" fillId="0" borderId="5" xfId="0" applyFont="1" applyBorder="1"/>
    <xf numFmtId="0" fontId="0" fillId="0" borderId="6" xfId="0" applyBorder="1"/>
    <xf numFmtId="0" fontId="3" fillId="0" borderId="7" xfId="0" applyFont="1" applyBorder="1"/>
    <xf numFmtId="0" fontId="3" fillId="2" borderId="13" xfId="0" applyFont="1" applyFill="1" applyBorder="1"/>
    <xf numFmtId="0" fontId="0" fillId="0" borderId="7" xfId="0" applyBorder="1"/>
    <xf numFmtId="0" fontId="0" fillId="0" borderId="0" xfId="0" applyBorder="1"/>
    <xf numFmtId="0" fontId="2" fillId="0" borderId="7" xfId="0" applyFont="1" applyBorder="1"/>
    <xf numFmtId="0" fontId="0" fillId="15" borderId="0" xfId="0" applyFill="1" applyBorder="1"/>
    <xf numFmtId="0" fontId="0" fillId="11" borderId="0" xfId="0" applyFill="1" applyBorder="1"/>
    <xf numFmtId="0" fontId="0" fillId="12" borderId="0" xfId="0" applyFill="1" applyBorder="1"/>
    <xf numFmtId="0" fontId="0" fillId="13" borderId="0" xfId="0" applyFill="1" applyBorder="1"/>
    <xf numFmtId="0" fontId="0" fillId="14" borderId="0" xfId="0" applyFill="1" applyBorder="1"/>
    <xf numFmtId="0" fontId="0" fillId="0" borderId="9" xfId="0" applyBorder="1"/>
    <xf numFmtId="1" fontId="0" fillId="0" borderId="2" xfId="0" applyNumberFormat="1" applyFill="1" applyBorder="1" applyAlignment="1">
      <alignment horizontal="right"/>
    </xf>
    <xf numFmtId="0" fontId="0" fillId="7" borderId="0" xfId="0" applyFill="1"/>
    <xf numFmtId="0" fontId="0" fillId="10" borderId="0" xfId="0" applyFill="1"/>
    <xf numFmtId="0" fontId="0" fillId="9" borderId="0" xfId="0" applyFill="1"/>
    <xf numFmtId="0" fontId="0" fillId="8" borderId="0" xfId="0" applyFill="1"/>
    <xf numFmtId="0" fontId="0" fillId="6" borderId="0" xfId="0" applyFill="1"/>
    <xf numFmtId="0" fontId="0" fillId="16" borderId="0" xfId="0" applyFill="1" applyBorder="1"/>
    <xf numFmtId="0" fontId="0" fillId="10" borderId="0" xfId="0" applyFont="1" applyFill="1" applyBorder="1"/>
    <xf numFmtId="0" fontId="0" fillId="9" borderId="0" xfId="0" applyFont="1" applyFill="1" applyBorder="1"/>
    <xf numFmtId="0" fontId="0" fillId="8" borderId="0" xfId="0" applyFont="1" applyFill="1" applyBorder="1"/>
    <xf numFmtId="0" fontId="0" fillId="7" borderId="0" xfId="0" applyFont="1" applyFill="1" applyBorder="1"/>
    <xf numFmtId="0" fontId="0" fillId="0" borderId="0" xfId="0" applyFont="1" applyBorder="1"/>
    <xf numFmtId="0" fontId="0" fillId="17" borderId="0" xfId="0" applyFont="1" applyFill="1" applyBorder="1"/>
    <xf numFmtId="0" fontId="0" fillId="6" borderId="10" xfId="0" applyFont="1" applyFill="1" applyBorder="1"/>
    <xf numFmtId="0" fontId="0" fillId="17" borderId="0" xfId="0" applyFill="1"/>
    <xf numFmtId="1" fontId="0" fillId="0" borderId="0" xfId="0" applyNumberFormat="1"/>
    <xf numFmtId="1" fontId="5" fillId="0" borderId="12" xfId="0" applyNumberFormat="1" applyFont="1" applyBorder="1"/>
    <xf numFmtId="1" fontId="0" fillId="0" borderId="8" xfId="0" applyNumberFormat="1" applyBorder="1"/>
    <xf numFmtId="1" fontId="3" fillId="2" borderId="14" xfId="0" applyNumberFormat="1" applyFont="1" applyFill="1" applyBorder="1"/>
    <xf numFmtId="1" fontId="2" fillId="2" borderId="14" xfId="0" applyNumberFormat="1" applyFont="1" applyFill="1" applyBorder="1"/>
    <xf numFmtId="1" fontId="0" fillId="0" borderId="11" xfId="0" applyNumberFormat="1" applyBorder="1"/>
    <xf numFmtId="0" fontId="9" fillId="0" borderId="0" xfId="0" applyFont="1"/>
    <xf numFmtId="0" fontId="0" fillId="0" borderId="0" xfId="0" applyFill="1"/>
    <xf numFmtId="0" fontId="0" fillId="0" borderId="8" xfId="0" applyBorder="1"/>
    <xf numFmtId="0" fontId="0" fillId="18" borderId="0" xfId="0" applyFill="1" applyBorder="1"/>
    <xf numFmtId="0" fontId="0" fillId="3" borderId="1" xfId="0" applyFill="1" applyBorder="1"/>
    <xf numFmtId="1" fontId="3" fillId="2" borderId="3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0000FF"/>
      <color rgb="FF9900CC"/>
      <color rgb="FFFC6C7A"/>
      <color rgb="FFFF00FF"/>
      <color rgb="FFBCB800"/>
      <color rgb="FFFE024A"/>
      <color rgb="FF7DC832"/>
      <color rgb="FFFFFFCC"/>
      <color rgb="FF97D5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info_dewaarderegisseur_nl/Documents/3.%20Projecten/A04%20Gemeente%20Beuningen/C.%20Projecten/Hoge%20Woerd/Grondexploitatie/2021/20211026%20Grex%20KH4%20-%20Hoge%20Woerd%201-1-2021%20-%20Variant%20intensivering%20vs%205%20ruimtegebruik%2011-11.xlsx?F59E5C02" TargetMode="External"/><Relationship Id="rId1" Type="http://schemas.openxmlformats.org/officeDocument/2006/relationships/externalLinkPath" Target="file:///\\F59E5C02\20211026%20Grex%20KH4%20-%20Hoge%20Woerd%201-1-2021%20-%20Variant%20intensivering%20vs%205%20ruimtegebruik%2011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eidsuitgangspunten"/>
      <sheetName val="verwerving"/>
      <sheetName val="boekwaarde"/>
      <sheetName val="Budgetbeheer origineel"/>
      <sheetName val="ruimtegebruik"/>
      <sheetName val="Ruimtegebruik juli 2021"/>
      <sheetName val="Ruimtegebruik 11-11-2021"/>
      <sheetName val="Uitgeefb. kavel 11-11-2021"/>
      <sheetName val="20211111 Woningen en parkeren"/>
      <sheetName val="Optimalisaties juli 2021"/>
      <sheetName val="verwerving (2)"/>
      <sheetName val="Boekwaarde1"/>
      <sheetName val="Budgetbeheer aangepast"/>
      <sheetName val="Log"/>
      <sheetName val="Ehp"/>
      <sheetName val="m2 archeologie"/>
      <sheetName val="---&gt;"/>
      <sheetName val="GREX1"/>
      <sheetName val="&lt;---"/>
      <sheetName val="GREX2"/>
      <sheetName val="GREX3"/>
      <sheetName val="GREX4"/>
      <sheetName val="GREX5"/>
      <sheetName val="GREX6"/>
      <sheetName val="GREX7"/>
      <sheetName val="GREX8"/>
      <sheetName val="GREX9"/>
      <sheetName val="GREX10"/>
      <sheetName val="NOM per GREX"/>
      <sheetName val="MANRAPP"/>
      <sheetName val="Huisstijl Beuningen"/>
      <sheetName val="RES per GREX"/>
      <sheetName val="Totale periode"/>
      <sheetName val="Huisstijl Beuningen 2"/>
      <sheetName val="Financieel overzicht"/>
      <sheetName val="VERGELIJKING"/>
      <sheetName val="Toelichting op posten"/>
      <sheetName val="Toelich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5416.8</v>
          </cell>
        </row>
        <row r="8">
          <cell r="C8">
            <v>691.4</v>
          </cell>
        </row>
        <row r="9">
          <cell r="C9">
            <v>235.9</v>
          </cell>
        </row>
        <row r="10">
          <cell r="C10">
            <v>138</v>
          </cell>
        </row>
        <row r="11">
          <cell r="C11">
            <v>138.19999999999999</v>
          </cell>
        </row>
        <row r="12">
          <cell r="C12">
            <v>198</v>
          </cell>
        </row>
        <row r="13">
          <cell r="C13">
            <v>298.3</v>
          </cell>
        </row>
        <row r="14">
          <cell r="C14">
            <v>296.60000000000002</v>
          </cell>
        </row>
        <row r="15">
          <cell r="C15">
            <v>585.5</v>
          </cell>
        </row>
        <row r="16">
          <cell r="C16">
            <v>640</v>
          </cell>
        </row>
        <row r="17">
          <cell r="C17">
            <v>536</v>
          </cell>
        </row>
        <row r="18">
          <cell r="C18">
            <v>283.8</v>
          </cell>
        </row>
        <row r="19">
          <cell r="C19">
            <v>199.1</v>
          </cell>
        </row>
        <row r="20">
          <cell r="C20">
            <v>285</v>
          </cell>
        </row>
        <row r="21">
          <cell r="C21">
            <v>355</v>
          </cell>
        </row>
        <row r="22">
          <cell r="C22">
            <v>252.9</v>
          </cell>
        </row>
        <row r="23">
          <cell r="C23">
            <v>283.10000000000002</v>
          </cell>
        </row>
        <row r="26">
          <cell r="C26">
            <v>2378.3000000000002</v>
          </cell>
        </row>
        <row r="27">
          <cell r="C27">
            <v>544.70000000000005</v>
          </cell>
        </row>
        <row r="28">
          <cell r="C28">
            <v>306.60000000000002</v>
          </cell>
        </row>
        <row r="29">
          <cell r="C29">
            <v>332.5</v>
          </cell>
        </row>
        <row r="30">
          <cell r="C30">
            <v>256.8</v>
          </cell>
        </row>
        <row r="31">
          <cell r="C31">
            <v>144.4</v>
          </cell>
        </row>
        <row r="32">
          <cell r="C32">
            <v>268.8</v>
          </cell>
        </row>
        <row r="33">
          <cell r="C33">
            <v>524.5</v>
          </cell>
        </row>
        <row r="36">
          <cell r="C36">
            <v>4510.8</v>
          </cell>
        </row>
        <row r="37">
          <cell r="C37">
            <v>473.8</v>
          </cell>
        </row>
        <row r="38">
          <cell r="C38">
            <v>306.10000000000002</v>
          </cell>
        </row>
        <row r="39">
          <cell r="C39">
            <v>311.39999999999998</v>
          </cell>
        </row>
        <row r="40">
          <cell r="C40">
            <v>196.1</v>
          </cell>
        </row>
        <row r="41">
          <cell r="C41">
            <v>103.9</v>
          </cell>
        </row>
        <row r="42">
          <cell r="C42">
            <v>113</v>
          </cell>
        </row>
        <row r="43">
          <cell r="C43">
            <v>122.2</v>
          </cell>
        </row>
        <row r="44">
          <cell r="C44">
            <v>313</v>
          </cell>
        </row>
        <row r="45">
          <cell r="C45">
            <v>336.2</v>
          </cell>
        </row>
        <row r="46">
          <cell r="C46">
            <v>275.3</v>
          </cell>
        </row>
        <row r="47">
          <cell r="C47">
            <v>125.2</v>
          </cell>
        </row>
        <row r="48">
          <cell r="C48">
            <v>125.2</v>
          </cell>
        </row>
        <row r="49">
          <cell r="C49">
            <v>125.2</v>
          </cell>
        </row>
        <row r="50">
          <cell r="C50">
            <v>125.2</v>
          </cell>
        </row>
        <row r="51">
          <cell r="C51">
            <v>248.9</v>
          </cell>
        </row>
        <row r="52">
          <cell r="C52">
            <v>248.9</v>
          </cell>
        </row>
        <row r="53">
          <cell r="C53">
            <v>518.70000000000005</v>
          </cell>
        </row>
        <row r="54">
          <cell r="C54">
            <v>442.5</v>
          </cell>
        </row>
        <row r="57">
          <cell r="C57">
            <v>4906.3</v>
          </cell>
        </row>
        <row r="58">
          <cell r="C58">
            <v>639.29999999999995</v>
          </cell>
        </row>
        <row r="59">
          <cell r="C59">
            <v>458.1</v>
          </cell>
        </row>
        <row r="60">
          <cell r="C60">
            <v>417.4</v>
          </cell>
        </row>
        <row r="61">
          <cell r="C61">
            <v>263</v>
          </cell>
        </row>
        <row r="62">
          <cell r="C62">
            <v>147.1</v>
          </cell>
        </row>
        <row r="63">
          <cell r="C63">
            <v>269.89999999999998</v>
          </cell>
        </row>
        <row r="64">
          <cell r="C64">
            <v>305.10000000000002</v>
          </cell>
        </row>
        <row r="65">
          <cell r="C65">
            <v>343.2</v>
          </cell>
        </row>
        <row r="66">
          <cell r="C66">
            <v>598.1</v>
          </cell>
        </row>
        <row r="67">
          <cell r="C67">
            <v>189</v>
          </cell>
        </row>
        <row r="68">
          <cell r="C68">
            <v>126.3</v>
          </cell>
        </row>
        <row r="69">
          <cell r="C69">
            <v>135.30000000000001</v>
          </cell>
        </row>
        <row r="70">
          <cell r="C70">
            <v>145.19999999999999</v>
          </cell>
        </row>
        <row r="71">
          <cell r="C71">
            <v>236</v>
          </cell>
        </row>
        <row r="72">
          <cell r="C72">
            <v>343.7</v>
          </cell>
        </row>
        <row r="73">
          <cell r="C73">
            <v>289.60000000000002</v>
          </cell>
        </row>
        <row r="76">
          <cell r="C76">
            <v>716.4</v>
          </cell>
        </row>
        <row r="77">
          <cell r="C77">
            <v>333.9</v>
          </cell>
        </row>
        <row r="78">
          <cell r="C78">
            <v>382.5</v>
          </cell>
        </row>
        <row r="81">
          <cell r="C81">
            <v>3794.7000000000003</v>
          </cell>
        </row>
        <row r="82">
          <cell r="C82">
            <v>442.8</v>
          </cell>
        </row>
        <row r="83">
          <cell r="C83">
            <v>277.89999999999998</v>
          </cell>
        </row>
        <row r="84">
          <cell r="C84">
            <v>153.30000000000001</v>
          </cell>
        </row>
        <row r="85">
          <cell r="C85">
            <v>154.30000000000001</v>
          </cell>
        </row>
        <row r="86">
          <cell r="C86">
            <v>155.30000000000001</v>
          </cell>
        </row>
        <row r="87">
          <cell r="C87">
            <v>236.5</v>
          </cell>
        </row>
        <row r="88">
          <cell r="C88">
            <v>382.4</v>
          </cell>
        </row>
        <row r="89">
          <cell r="C89">
            <v>371.4</v>
          </cell>
        </row>
        <row r="90">
          <cell r="C90">
            <v>401.9</v>
          </cell>
        </row>
        <row r="91">
          <cell r="C91">
            <v>420.5</v>
          </cell>
        </row>
        <row r="92">
          <cell r="C92">
            <v>482.6</v>
          </cell>
        </row>
        <row r="93">
          <cell r="C93">
            <v>315.8</v>
          </cell>
        </row>
        <row r="96">
          <cell r="C96">
            <v>1152.9000000000001</v>
          </cell>
        </row>
        <row r="97">
          <cell r="C97">
            <v>172.4</v>
          </cell>
        </row>
        <row r="98">
          <cell r="C98">
            <v>180.6</v>
          </cell>
        </row>
        <row r="99">
          <cell r="C99">
            <v>370.2</v>
          </cell>
        </row>
        <row r="100">
          <cell r="C100">
            <v>153</v>
          </cell>
        </row>
        <row r="101">
          <cell r="C101">
            <v>276.7</v>
          </cell>
        </row>
        <row r="104">
          <cell r="C104">
            <v>5338.9</v>
          </cell>
        </row>
        <row r="105">
          <cell r="C105">
            <v>663.5</v>
          </cell>
        </row>
        <row r="106">
          <cell r="C106">
            <v>379.1</v>
          </cell>
        </row>
        <row r="107">
          <cell r="C107">
            <v>369.9</v>
          </cell>
        </row>
        <row r="108">
          <cell r="C108">
            <v>360.9</v>
          </cell>
        </row>
        <row r="109">
          <cell r="C109">
            <v>408.5</v>
          </cell>
        </row>
        <row r="110">
          <cell r="C110">
            <v>297.2</v>
          </cell>
        </row>
        <row r="111">
          <cell r="C111">
            <v>305</v>
          </cell>
        </row>
        <row r="112">
          <cell r="C112">
            <v>354.6</v>
          </cell>
        </row>
        <row r="113">
          <cell r="C113">
            <v>362</v>
          </cell>
        </row>
        <row r="114">
          <cell r="C114">
            <v>178.9</v>
          </cell>
        </row>
        <row r="115">
          <cell r="C115">
            <v>172.8</v>
          </cell>
        </row>
        <row r="116">
          <cell r="C116">
            <v>272.5</v>
          </cell>
        </row>
        <row r="117">
          <cell r="C117">
            <v>479.7</v>
          </cell>
        </row>
        <row r="118">
          <cell r="C118">
            <v>266.7</v>
          </cell>
        </row>
        <row r="119">
          <cell r="C119">
            <v>169</v>
          </cell>
        </row>
        <row r="120">
          <cell r="C120">
            <v>298.60000000000002</v>
          </cell>
        </row>
        <row r="123">
          <cell r="C123">
            <v>3104.5000000000005</v>
          </cell>
        </row>
        <row r="124">
          <cell r="C124">
            <v>480.2</v>
          </cell>
        </row>
        <row r="125">
          <cell r="C125">
            <v>239.9</v>
          </cell>
        </row>
        <row r="126">
          <cell r="C126">
            <v>305.8</v>
          </cell>
        </row>
        <row r="127">
          <cell r="C127">
            <v>474.2</v>
          </cell>
        </row>
        <row r="128">
          <cell r="C128">
            <v>349.8</v>
          </cell>
        </row>
        <row r="129">
          <cell r="C129">
            <v>370.9</v>
          </cell>
        </row>
        <row r="130">
          <cell r="C130">
            <v>207.3</v>
          </cell>
        </row>
        <row r="131">
          <cell r="C131">
            <v>114.3</v>
          </cell>
        </row>
        <row r="132">
          <cell r="C132">
            <v>120.5</v>
          </cell>
        </row>
        <row r="133">
          <cell r="C133">
            <v>120.5</v>
          </cell>
        </row>
        <row r="134">
          <cell r="C134">
            <v>120.5</v>
          </cell>
        </row>
        <row r="135">
          <cell r="C135">
            <v>200.6</v>
          </cell>
        </row>
        <row r="138">
          <cell r="C138">
            <v>4026.2999999999997</v>
          </cell>
        </row>
        <row r="139">
          <cell r="C139">
            <v>548.5</v>
          </cell>
        </row>
        <row r="140">
          <cell r="C140">
            <v>348.6</v>
          </cell>
        </row>
        <row r="141">
          <cell r="C141">
            <v>321.5</v>
          </cell>
        </row>
        <row r="142">
          <cell r="C142">
            <v>228</v>
          </cell>
        </row>
        <row r="143">
          <cell r="C143">
            <v>124.6</v>
          </cell>
        </row>
        <row r="144">
          <cell r="C144">
            <v>124.6</v>
          </cell>
        </row>
        <row r="145">
          <cell r="C145">
            <v>207.5</v>
          </cell>
        </row>
        <row r="146">
          <cell r="C146">
            <v>304</v>
          </cell>
        </row>
        <row r="147">
          <cell r="C147">
            <v>302.3</v>
          </cell>
        </row>
        <row r="148">
          <cell r="C148">
            <v>494.3</v>
          </cell>
        </row>
        <row r="149">
          <cell r="C149">
            <v>321.60000000000002</v>
          </cell>
        </row>
        <row r="150">
          <cell r="C150">
            <v>191.1</v>
          </cell>
        </row>
        <row r="151">
          <cell r="C151">
            <v>191.2</v>
          </cell>
        </row>
        <row r="152">
          <cell r="C152">
            <v>318.5</v>
          </cell>
        </row>
        <row r="155">
          <cell r="C155">
            <v>4488.8999999999996</v>
          </cell>
        </row>
        <row r="156">
          <cell r="C156">
            <v>407.8</v>
          </cell>
        </row>
        <row r="157">
          <cell r="C157">
            <v>378.8</v>
          </cell>
        </row>
        <row r="158">
          <cell r="C158">
            <v>335.7</v>
          </cell>
        </row>
        <row r="159">
          <cell r="C159">
            <v>326.89999999999998</v>
          </cell>
        </row>
        <row r="160">
          <cell r="C160">
            <v>577.5</v>
          </cell>
        </row>
        <row r="161">
          <cell r="C161">
            <v>345.4</v>
          </cell>
        </row>
        <row r="162">
          <cell r="C162">
            <v>380.7</v>
          </cell>
        </row>
        <row r="163">
          <cell r="C163">
            <v>234.8</v>
          </cell>
        </row>
        <row r="164">
          <cell r="C164">
            <v>120.7</v>
          </cell>
        </row>
        <row r="165">
          <cell r="C165">
            <v>120.7</v>
          </cell>
        </row>
        <row r="166">
          <cell r="C166">
            <v>120.7</v>
          </cell>
        </row>
        <row r="167">
          <cell r="C167">
            <v>232.4</v>
          </cell>
        </row>
        <row r="168">
          <cell r="C168">
            <v>906.8</v>
          </cell>
        </row>
        <row r="171">
          <cell r="C171">
            <v>3311</v>
          </cell>
        </row>
        <row r="172">
          <cell r="C172">
            <v>3311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8"/>
  <sheetViews>
    <sheetView zoomScale="70" zoomScaleNormal="70" workbookViewId="0">
      <pane xSplit="1" topLeftCell="B1" activePane="topRight" state="frozen"/>
      <selection pane="topRight" activeCell="AX21" sqref="AX21"/>
    </sheetView>
  </sheetViews>
  <sheetFormatPr defaultColWidth="12.5703125" defaultRowHeight="15.75" x14ac:dyDescent="0.25"/>
  <cols>
    <col min="1" max="1" width="29.5703125" style="1" customWidth="1"/>
    <col min="2" max="2" width="6.7109375" style="10" customWidth="1"/>
    <col min="3" max="3" width="6.7109375" style="11" customWidth="1"/>
    <col min="4" max="6" width="6.7109375" style="2" customWidth="1"/>
    <col min="7" max="7" width="6.7109375" style="11" customWidth="1"/>
    <col min="8" max="10" width="6.7109375" style="2" customWidth="1"/>
    <col min="11" max="11" width="6.7109375" style="11" customWidth="1"/>
    <col min="12" max="14" width="6.7109375" style="2" customWidth="1"/>
    <col min="15" max="15" width="6.7109375" style="11" customWidth="1"/>
    <col min="16" max="18" width="6.7109375" style="2" customWidth="1"/>
    <col min="19" max="19" width="6.7109375" style="11" customWidth="1"/>
    <col min="20" max="22" width="6.7109375" style="2" customWidth="1"/>
    <col min="23" max="23" width="6.7109375" style="11" customWidth="1"/>
    <col min="24" max="26" width="6.7109375" style="2" customWidth="1"/>
    <col min="27" max="27" width="6.7109375" style="11" customWidth="1"/>
    <col min="28" max="30" width="6.7109375" style="2" customWidth="1"/>
    <col min="31" max="31" width="6.7109375" style="11" customWidth="1"/>
    <col min="32" max="34" width="6.7109375" style="2" customWidth="1"/>
    <col min="35" max="35" width="6.7109375" style="11" customWidth="1"/>
    <col min="36" max="38" width="6.7109375" style="2" customWidth="1"/>
    <col min="39" max="39" width="6.7109375" style="11" customWidth="1"/>
    <col min="40" max="42" width="6.7109375" style="2" customWidth="1"/>
    <col min="43" max="43" width="5.85546875" style="3" bestFit="1" customWidth="1"/>
    <col min="44" max="44" width="6.28515625" bestFit="1" customWidth="1"/>
    <col min="45" max="45" width="5.85546875" bestFit="1" customWidth="1"/>
    <col min="46" max="46" width="6.28515625" bestFit="1" customWidth="1"/>
    <col min="47" max="47" width="5.85546875" bestFit="1" customWidth="1"/>
    <col min="48" max="48" width="6.28515625" bestFit="1" customWidth="1"/>
    <col min="49" max="49" width="5.85546875" bestFit="1" customWidth="1"/>
    <col min="50" max="50" width="7.28515625" bestFit="1" customWidth="1"/>
    <col min="52" max="52" width="12.5703125" customWidth="1"/>
  </cols>
  <sheetData>
    <row r="1" spans="1:52 16384:16384" x14ac:dyDescent="0.25">
      <c r="B1" s="2"/>
      <c r="C1" s="2"/>
      <c r="G1" s="2"/>
      <c r="K1" s="2"/>
      <c r="O1" s="2"/>
      <c r="S1" s="2"/>
      <c r="W1" s="2"/>
      <c r="AA1" s="2"/>
      <c r="AE1" s="2"/>
      <c r="AI1" s="2"/>
      <c r="AM1" s="2"/>
    </row>
    <row r="2" spans="1:52 16384:16384" s="1" customFormat="1" x14ac:dyDescent="0.25">
      <c r="B2" s="2"/>
      <c r="C2" s="77" t="s">
        <v>0</v>
      </c>
      <c r="D2" s="77"/>
      <c r="E2" s="77"/>
      <c r="F2" s="77"/>
      <c r="G2" s="77" t="s">
        <v>1</v>
      </c>
      <c r="H2" s="77"/>
      <c r="I2" s="77"/>
      <c r="J2" s="77"/>
      <c r="K2" s="77" t="s">
        <v>2</v>
      </c>
      <c r="L2" s="77"/>
      <c r="M2" s="77"/>
      <c r="N2" s="77"/>
      <c r="O2" s="77" t="s">
        <v>3</v>
      </c>
      <c r="P2" s="77"/>
      <c r="Q2" s="77"/>
      <c r="R2" s="77"/>
      <c r="S2" s="77" t="s">
        <v>4</v>
      </c>
      <c r="T2" s="77"/>
      <c r="U2" s="77"/>
      <c r="V2" s="77"/>
      <c r="W2" s="77" t="s">
        <v>5</v>
      </c>
      <c r="X2" s="77"/>
      <c r="Y2" s="77"/>
      <c r="Z2" s="77"/>
      <c r="AA2" s="77" t="s">
        <v>6</v>
      </c>
      <c r="AB2" s="77"/>
      <c r="AC2" s="77"/>
      <c r="AD2" s="77"/>
      <c r="AE2" s="77" t="s">
        <v>7</v>
      </c>
      <c r="AF2" s="77"/>
      <c r="AG2" s="77"/>
      <c r="AH2" s="77"/>
      <c r="AI2" s="77" t="s">
        <v>8</v>
      </c>
      <c r="AJ2" s="77"/>
      <c r="AK2" s="77"/>
      <c r="AL2" s="77"/>
      <c r="AM2" s="77" t="s">
        <v>9</v>
      </c>
      <c r="AN2" s="77"/>
      <c r="AO2" s="77"/>
      <c r="AP2" s="77"/>
      <c r="AQ2" s="75" t="s">
        <v>155</v>
      </c>
      <c r="AR2" s="76"/>
      <c r="AS2" s="76"/>
      <c r="AT2" s="76"/>
      <c r="AU2" s="77" t="s">
        <v>172</v>
      </c>
      <c r="AV2" s="77"/>
      <c r="AW2" s="77"/>
      <c r="AX2" s="78"/>
    </row>
    <row r="3" spans="1:52 16384:16384" s="5" customFormat="1" ht="93.75" x14ac:dyDescent="0.25">
      <c r="B3" s="6"/>
      <c r="C3" s="7" t="s">
        <v>10</v>
      </c>
      <c r="D3" s="5" t="s">
        <v>11</v>
      </c>
      <c r="E3" s="5" t="s">
        <v>12</v>
      </c>
      <c r="F3" s="5" t="s">
        <v>13</v>
      </c>
      <c r="G3" s="7" t="s">
        <v>10</v>
      </c>
      <c r="H3" s="5" t="s">
        <v>11</v>
      </c>
      <c r="I3" s="5" t="s">
        <v>12</v>
      </c>
      <c r="J3" s="5" t="s">
        <v>13</v>
      </c>
      <c r="K3" s="7" t="s">
        <v>10</v>
      </c>
      <c r="L3" s="5" t="s">
        <v>11</v>
      </c>
      <c r="M3" s="5" t="s">
        <v>12</v>
      </c>
      <c r="N3" s="5" t="s">
        <v>13</v>
      </c>
      <c r="O3" s="7" t="s">
        <v>10</v>
      </c>
      <c r="P3" s="5" t="s">
        <v>11</v>
      </c>
      <c r="Q3" s="5" t="s">
        <v>12</v>
      </c>
      <c r="R3" s="5" t="s">
        <v>13</v>
      </c>
      <c r="S3" s="7" t="s">
        <v>10</v>
      </c>
      <c r="T3" s="5" t="s">
        <v>11</v>
      </c>
      <c r="U3" s="5" t="s">
        <v>12</v>
      </c>
      <c r="V3" s="5" t="s">
        <v>13</v>
      </c>
      <c r="W3" s="7" t="s">
        <v>10</v>
      </c>
      <c r="X3" s="5" t="s">
        <v>11</v>
      </c>
      <c r="Y3" s="5" t="s">
        <v>12</v>
      </c>
      <c r="Z3" s="5" t="s">
        <v>13</v>
      </c>
      <c r="AA3" s="7" t="s">
        <v>10</v>
      </c>
      <c r="AB3" s="5" t="s">
        <v>11</v>
      </c>
      <c r="AC3" s="5" t="s">
        <v>12</v>
      </c>
      <c r="AD3" s="5" t="s">
        <v>13</v>
      </c>
      <c r="AE3" s="7" t="s">
        <v>10</v>
      </c>
      <c r="AF3" s="5" t="s">
        <v>11</v>
      </c>
      <c r="AG3" s="5" t="s">
        <v>12</v>
      </c>
      <c r="AH3" s="5" t="s">
        <v>13</v>
      </c>
      <c r="AI3" s="7" t="s">
        <v>10</v>
      </c>
      <c r="AJ3" s="5" t="s">
        <v>11</v>
      </c>
      <c r="AK3" s="5" t="s">
        <v>12</v>
      </c>
      <c r="AL3" s="5" t="s">
        <v>13</v>
      </c>
      <c r="AM3" s="7" t="s">
        <v>10</v>
      </c>
      <c r="AN3" s="5" t="s">
        <v>11</v>
      </c>
      <c r="AO3" s="5" t="s">
        <v>12</v>
      </c>
      <c r="AP3" s="5" t="s">
        <v>13</v>
      </c>
      <c r="AQ3" s="7" t="s">
        <v>10</v>
      </c>
      <c r="AR3" s="5" t="s">
        <v>11</v>
      </c>
      <c r="AS3" s="5" t="s">
        <v>12</v>
      </c>
      <c r="AT3" s="5" t="s">
        <v>13</v>
      </c>
      <c r="AU3" s="7" t="s">
        <v>10</v>
      </c>
      <c r="AV3" s="5" t="s">
        <v>11</v>
      </c>
      <c r="AW3" s="5" t="s">
        <v>12</v>
      </c>
      <c r="AX3" s="5" t="s">
        <v>13</v>
      </c>
      <c r="AY3" s="8" t="s">
        <v>14</v>
      </c>
      <c r="AZ3" s="9" t="s">
        <v>15</v>
      </c>
    </row>
    <row r="4" spans="1:52 16384:16384" x14ac:dyDescent="0.25">
      <c r="AQ4" s="11"/>
      <c r="AR4" s="2"/>
      <c r="AS4" s="2"/>
      <c r="AT4" s="2"/>
      <c r="AU4" s="11"/>
      <c r="AV4" s="2"/>
      <c r="AW4" s="2"/>
      <c r="AX4" s="2"/>
      <c r="AY4" s="4"/>
    </row>
    <row r="5" spans="1:52 16384:16384" x14ac:dyDescent="0.25">
      <c r="A5" s="1" t="s">
        <v>16</v>
      </c>
      <c r="B5" s="10">
        <v>2.2999999999999998</v>
      </c>
      <c r="C5" s="12">
        <v>5</v>
      </c>
      <c r="D5" s="13">
        <f>C5*$B5</f>
        <v>11.5</v>
      </c>
      <c r="E5" s="13">
        <v>10</v>
      </c>
      <c r="F5" s="13">
        <f>D5-E5</f>
        <v>1.5</v>
      </c>
      <c r="G5" s="12">
        <v>2</v>
      </c>
      <c r="H5" s="13">
        <f>G5*$B5</f>
        <v>4.5999999999999996</v>
      </c>
      <c r="I5" s="13">
        <f>2*2</f>
        <v>4</v>
      </c>
      <c r="J5" s="13">
        <f>H5-I5</f>
        <v>0.59999999999999964</v>
      </c>
      <c r="K5" s="12">
        <v>3</v>
      </c>
      <c r="L5" s="13">
        <f>K5*$B5</f>
        <v>6.8999999999999995</v>
      </c>
      <c r="M5" s="13">
        <v>6</v>
      </c>
      <c r="N5" s="13">
        <f>L5-M5</f>
        <v>0.89999999999999947</v>
      </c>
      <c r="O5" s="12">
        <v>2</v>
      </c>
      <c r="P5" s="13">
        <f>O5*$B5</f>
        <v>4.5999999999999996</v>
      </c>
      <c r="Q5" s="13">
        <v>4</v>
      </c>
      <c r="R5" s="13">
        <f>P5-Q5</f>
        <v>0.59999999999999964</v>
      </c>
      <c r="S5" s="12"/>
      <c r="T5" s="13">
        <f>S5*$B5</f>
        <v>0</v>
      </c>
      <c r="U5" s="13"/>
      <c r="V5" s="13">
        <f>T5-U5</f>
        <v>0</v>
      </c>
      <c r="W5" s="12">
        <v>1</v>
      </c>
      <c r="X5" s="13">
        <f>W5*$B5</f>
        <v>2.2999999999999998</v>
      </c>
      <c r="Y5" s="13">
        <v>2</v>
      </c>
      <c r="Z5" s="13">
        <f>X5-Y5</f>
        <v>0.29999999999999982</v>
      </c>
      <c r="AA5" s="12"/>
      <c r="AB5" s="13">
        <f>AA5*$B5</f>
        <v>0</v>
      </c>
      <c r="AC5" s="13"/>
      <c r="AD5" s="13">
        <f>AB5-AC5</f>
        <v>0</v>
      </c>
      <c r="AE5" s="12">
        <v>8</v>
      </c>
      <c r="AF5" s="13">
        <f>AE5*$B5</f>
        <v>18.399999999999999</v>
      </c>
      <c r="AG5" s="13">
        <v>16</v>
      </c>
      <c r="AH5" s="13">
        <f>AF5-AG5</f>
        <v>2.3999999999999986</v>
      </c>
      <c r="AI5" s="12">
        <v>2</v>
      </c>
      <c r="AJ5" s="13">
        <f>AI5*$B5</f>
        <v>4.5999999999999996</v>
      </c>
      <c r="AK5" s="13">
        <v>4</v>
      </c>
      <c r="AL5" s="13">
        <f>AJ5-AK5</f>
        <v>0.59999999999999964</v>
      </c>
      <c r="AM5" s="12">
        <v>2</v>
      </c>
      <c r="AN5" s="13">
        <f>AM5*$B5</f>
        <v>4.5999999999999996</v>
      </c>
      <c r="AO5" s="13">
        <v>4</v>
      </c>
      <c r="AP5" s="13">
        <f>AN5-AO5</f>
        <v>0.59999999999999964</v>
      </c>
      <c r="AQ5" s="12">
        <v>4</v>
      </c>
      <c r="AR5" s="13">
        <f>AQ5*$B5</f>
        <v>9.1999999999999993</v>
      </c>
      <c r="AS5" s="13">
        <v>8</v>
      </c>
      <c r="AT5" s="13">
        <f>AR5-AS5</f>
        <v>1.1999999999999993</v>
      </c>
      <c r="AU5" s="12"/>
      <c r="AV5" s="13">
        <f>AU5*$B5</f>
        <v>0</v>
      </c>
      <c r="AW5" s="13"/>
      <c r="AX5" s="13">
        <f>AV5-AW5</f>
        <v>0</v>
      </c>
      <c r="AY5" s="4">
        <f>AM5+AI5+AE5+AA5+W5+S5+O5+K5+G5+C5+AQ5+AU5</f>
        <v>29</v>
      </c>
      <c r="AZ5" s="14">
        <f>AY5*$AZ$13/$AY$13</f>
        <v>0.19463087248322147</v>
      </c>
    </row>
    <row r="6" spans="1:52 16384:16384" x14ac:dyDescent="0.25">
      <c r="A6" s="1" t="s">
        <v>17</v>
      </c>
      <c r="B6" s="10">
        <v>2.2000000000000002</v>
      </c>
      <c r="C6" s="12">
        <v>4</v>
      </c>
      <c r="D6" s="13">
        <f t="shared" ref="D6:D11" si="0">C6*$B6</f>
        <v>8.8000000000000007</v>
      </c>
      <c r="E6" s="13">
        <v>6</v>
      </c>
      <c r="F6" s="13">
        <f t="shared" ref="F6:F11" si="1">D6-E6</f>
        <v>2.8000000000000007</v>
      </c>
      <c r="G6" s="12">
        <v>2</v>
      </c>
      <c r="H6" s="13">
        <f t="shared" ref="H6:H11" si="2">G6*$B6</f>
        <v>4.4000000000000004</v>
      </c>
      <c r="I6" s="13">
        <f>2*2</f>
        <v>4</v>
      </c>
      <c r="J6" s="13">
        <f t="shared" ref="J6:J11" si="3">H6-I6</f>
        <v>0.40000000000000036</v>
      </c>
      <c r="K6" s="12">
        <v>6</v>
      </c>
      <c r="L6" s="13">
        <f t="shared" ref="L6:L11" si="4">K6*$B6</f>
        <v>13.200000000000001</v>
      </c>
      <c r="M6" s="13">
        <v>7</v>
      </c>
      <c r="N6" s="13">
        <f t="shared" ref="N6:N11" si="5">L6-M6</f>
        <v>6.2000000000000011</v>
      </c>
      <c r="O6" s="12">
        <v>6</v>
      </c>
      <c r="P6" s="13">
        <f t="shared" ref="P6:P11" si="6">O6*$B6</f>
        <v>13.200000000000001</v>
      </c>
      <c r="Q6" s="13">
        <v>12</v>
      </c>
      <c r="R6" s="13">
        <f t="shared" ref="R6:R11" si="7">P6-Q6</f>
        <v>1.2000000000000011</v>
      </c>
      <c r="S6" s="12">
        <v>2</v>
      </c>
      <c r="T6" s="13">
        <f t="shared" ref="T6:T11" si="8">S6*$B6</f>
        <v>4.4000000000000004</v>
      </c>
      <c r="U6" s="13">
        <f>2*2</f>
        <v>4</v>
      </c>
      <c r="V6" s="13">
        <f t="shared" ref="V6:V11" si="9">T6-U6</f>
        <v>0.40000000000000036</v>
      </c>
      <c r="W6" s="12">
        <v>6</v>
      </c>
      <c r="X6" s="13">
        <f t="shared" ref="X6:X11" si="10">W6*$B6</f>
        <v>13.200000000000001</v>
      </c>
      <c r="Y6" s="13">
        <v>9</v>
      </c>
      <c r="Z6" s="13">
        <f t="shared" ref="Z6:Z11" si="11">X6-Y6</f>
        <v>4.2000000000000011</v>
      </c>
      <c r="AA6" s="12">
        <v>4</v>
      </c>
      <c r="AB6" s="13">
        <f t="shared" ref="AB6:AB11" si="12">AA6*$B6</f>
        <v>8.8000000000000007</v>
      </c>
      <c r="AC6" s="13">
        <v>5</v>
      </c>
      <c r="AD6" s="13">
        <f t="shared" ref="AD6:AD11" si="13">AB6-AC6</f>
        <v>3.8000000000000007</v>
      </c>
      <c r="AE6" s="12">
        <v>0</v>
      </c>
      <c r="AF6" s="13">
        <f t="shared" ref="AF6:AF11" si="14">AE6*$B6</f>
        <v>0</v>
      </c>
      <c r="AG6" s="13"/>
      <c r="AH6" s="13">
        <f t="shared" ref="AH6:AH11" si="15">AF6-AG6</f>
        <v>0</v>
      </c>
      <c r="AI6" s="12">
        <v>4</v>
      </c>
      <c r="AJ6" s="13">
        <f t="shared" ref="AJ6:AJ11" si="16">AI6*$B6</f>
        <v>8.8000000000000007</v>
      </c>
      <c r="AK6" s="13">
        <v>6</v>
      </c>
      <c r="AL6" s="13">
        <f t="shared" ref="AL6:AL11" si="17">AJ6-AK6</f>
        <v>2.8000000000000007</v>
      </c>
      <c r="AM6" s="12">
        <v>4</v>
      </c>
      <c r="AN6" s="13">
        <f t="shared" ref="AN6:AN11" si="18">AM6*$B6</f>
        <v>8.8000000000000007</v>
      </c>
      <c r="AO6" s="13">
        <v>8</v>
      </c>
      <c r="AP6" s="13">
        <f t="shared" ref="AP6:AP11" si="19">AN6-AO6</f>
        <v>0.80000000000000071</v>
      </c>
      <c r="AQ6" s="12">
        <v>4</v>
      </c>
      <c r="AR6" s="13">
        <f t="shared" ref="AR6:AR11" si="20">AQ6*$B6</f>
        <v>8.8000000000000007</v>
      </c>
      <c r="AS6" s="13">
        <v>6</v>
      </c>
      <c r="AT6" s="13">
        <f t="shared" ref="AT6:AT11" si="21">AR6-AS6</f>
        <v>2.8000000000000007</v>
      </c>
      <c r="AU6" s="12"/>
      <c r="AV6" s="13">
        <f t="shared" ref="AV6:AV11" si="22">AU6*$B6</f>
        <v>0</v>
      </c>
      <c r="AW6" s="13"/>
      <c r="AX6" s="13">
        <f t="shared" ref="AX6:AX11" si="23">AV6-AW6</f>
        <v>0</v>
      </c>
      <c r="AY6" s="4">
        <f t="shared" ref="AY6:AY11" si="24">AM6+AI6+AE6+AA6+W6+S6+O6+K6+G6+C6+AQ6+AU6</f>
        <v>42</v>
      </c>
      <c r="AZ6" s="14">
        <f>AY6*$AZ$13/$AY$13</f>
        <v>0.28187919463087246</v>
      </c>
    </row>
    <row r="7" spans="1:52 16384:16384" x14ac:dyDescent="0.25">
      <c r="A7" s="1" t="s">
        <v>18</v>
      </c>
      <c r="B7" s="10">
        <v>2</v>
      </c>
      <c r="C7" s="12">
        <v>3</v>
      </c>
      <c r="D7" s="13">
        <f t="shared" si="0"/>
        <v>6</v>
      </c>
      <c r="E7" s="13">
        <v>2</v>
      </c>
      <c r="F7" s="13">
        <f t="shared" si="1"/>
        <v>4</v>
      </c>
      <c r="G7" s="12"/>
      <c r="H7" s="13">
        <f t="shared" si="2"/>
        <v>0</v>
      </c>
      <c r="I7" s="13"/>
      <c r="J7" s="13">
        <f t="shared" si="3"/>
        <v>0</v>
      </c>
      <c r="K7" s="12"/>
      <c r="L7" s="13">
        <f t="shared" si="4"/>
        <v>0</v>
      </c>
      <c r="M7" s="13"/>
      <c r="N7" s="13">
        <f t="shared" si="5"/>
        <v>0</v>
      </c>
      <c r="O7" s="12"/>
      <c r="P7" s="13">
        <f t="shared" si="6"/>
        <v>0</v>
      </c>
      <c r="Q7" s="13"/>
      <c r="R7" s="13">
        <f t="shared" si="7"/>
        <v>0</v>
      </c>
      <c r="S7" s="12"/>
      <c r="T7" s="13">
        <f t="shared" si="8"/>
        <v>0</v>
      </c>
      <c r="U7" s="13"/>
      <c r="V7" s="13">
        <f t="shared" si="9"/>
        <v>0</v>
      </c>
      <c r="W7" s="12"/>
      <c r="X7" s="13">
        <f t="shared" si="10"/>
        <v>0</v>
      </c>
      <c r="Y7" s="13"/>
      <c r="Z7" s="13">
        <f t="shared" si="11"/>
        <v>0</v>
      </c>
      <c r="AA7" s="12">
        <v>1</v>
      </c>
      <c r="AB7" s="13">
        <f t="shared" si="12"/>
        <v>2</v>
      </c>
      <c r="AC7" s="13">
        <v>1</v>
      </c>
      <c r="AD7" s="13">
        <f t="shared" si="13"/>
        <v>1</v>
      </c>
      <c r="AE7" s="12">
        <v>4</v>
      </c>
      <c r="AF7" s="13">
        <f t="shared" si="14"/>
        <v>8</v>
      </c>
      <c r="AG7" s="13">
        <v>3</v>
      </c>
      <c r="AH7" s="13">
        <f t="shared" si="15"/>
        <v>5</v>
      </c>
      <c r="AI7" s="12"/>
      <c r="AJ7" s="13">
        <f t="shared" si="16"/>
        <v>0</v>
      </c>
      <c r="AK7" s="13"/>
      <c r="AL7" s="13">
        <f t="shared" si="17"/>
        <v>0</v>
      </c>
      <c r="AM7" s="12">
        <v>4</v>
      </c>
      <c r="AN7" s="13">
        <f t="shared" si="18"/>
        <v>8</v>
      </c>
      <c r="AO7" s="13">
        <v>4</v>
      </c>
      <c r="AP7" s="13">
        <f t="shared" si="19"/>
        <v>4</v>
      </c>
      <c r="AQ7" s="12"/>
      <c r="AR7" s="13">
        <f t="shared" si="20"/>
        <v>0</v>
      </c>
      <c r="AS7" s="13"/>
      <c r="AT7" s="13">
        <f t="shared" si="21"/>
        <v>0</v>
      </c>
      <c r="AU7" s="12"/>
      <c r="AV7" s="13">
        <f t="shared" si="22"/>
        <v>0</v>
      </c>
      <c r="AW7" s="13"/>
      <c r="AX7" s="13">
        <f t="shared" si="23"/>
        <v>0</v>
      </c>
      <c r="AY7" s="4">
        <f t="shared" si="24"/>
        <v>12</v>
      </c>
      <c r="AZ7" s="14">
        <f>AY7*$AZ$13/$AY$13</f>
        <v>8.0536912751677847E-2</v>
      </c>
    </row>
    <row r="8" spans="1:52 16384:16384" x14ac:dyDescent="0.25">
      <c r="A8" s="1" t="s">
        <v>19</v>
      </c>
      <c r="B8" s="10">
        <v>2</v>
      </c>
      <c r="C8" s="12"/>
      <c r="D8" s="13">
        <f t="shared" si="0"/>
        <v>0</v>
      </c>
      <c r="E8" s="13"/>
      <c r="F8" s="13">
        <f t="shared" si="1"/>
        <v>0</v>
      </c>
      <c r="G8" s="12">
        <v>2</v>
      </c>
      <c r="H8" s="13">
        <f t="shared" si="2"/>
        <v>4</v>
      </c>
      <c r="I8" s="13">
        <f>2*2</f>
        <v>4</v>
      </c>
      <c r="J8" s="13">
        <f t="shared" si="3"/>
        <v>0</v>
      </c>
      <c r="K8" s="12">
        <v>2</v>
      </c>
      <c r="L8" s="13">
        <f t="shared" si="4"/>
        <v>4</v>
      </c>
      <c r="M8" s="13">
        <v>2</v>
      </c>
      <c r="N8" s="13">
        <f t="shared" si="5"/>
        <v>2</v>
      </c>
      <c r="O8" s="12">
        <v>4</v>
      </c>
      <c r="P8" s="13">
        <f t="shared" si="6"/>
        <v>8</v>
      </c>
      <c r="Q8" s="13">
        <v>4</v>
      </c>
      <c r="R8" s="13">
        <f t="shared" si="7"/>
        <v>4</v>
      </c>
      <c r="S8" s="12"/>
      <c r="T8" s="13">
        <f t="shared" si="8"/>
        <v>0</v>
      </c>
      <c r="U8" s="13"/>
      <c r="V8" s="13">
        <f t="shared" si="9"/>
        <v>0</v>
      </c>
      <c r="W8" s="12">
        <v>2</v>
      </c>
      <c r="X8" s="13">
        <f t="shared" si="10"/>
        <v>4</v>
      </c>
      <c r="Y8" s="13">
        <v>2</v>
      </c>
      <c r="Z8" s="13">
        <f t="shared" si="11"/>
        <v>2</v>
      </c>
      <c r="AA8" s="12"/>
      <c r="AB8" s="13">
        <f t="shared" si="12"/>
        <v>0</v>
      </c>
      <c r="AC8" s="13"/>
      <c r="AD8" s="13">
        <f t="shared" si="13"/>
        <v>0</v>
      </c>
      <c r="AE8" s="12">
        <v>2</v>
      </c>
      <c r="AF8" s="13">
        <f t="shared" si="14"/>
        <v>4</v>
      </c>
      <c r="AG8" s="13">
        <v>2</v>
      </c>
      <c r="AH8" s="13">
        <f t="shared" si="15"/>
        <v>2</v>
      </c>
      <c r="AI8" s="12">
        <v>2</v>
      </c>
      <c r="AJ8" s="13">
        <f t="shared" si="16"/>
        <v>4</v>
      </c>
      <c r="AK8" s="13">
        <v>2</v>
      </c>
      <c r="AL8" s="13">
        <f t="shared" si="17"/>
        <v>2</v>
      </c>
      <c r="AM8" s="12">
        <v>2</v>
      </c>
      <c r="AN8" s="13">
        <f t="shared" si="18"/>
        <v>4</v>
      </c>
      <c r="AO8" s="13">
        <v>2</v>
      </c>
      <c r="AP8" s="13">
        <f t="shared" si="19"/>
        <v>2</v>
      </c>
      <c r="AQ8" s="12">
        <v>2</v>
      </c>
      <c r="AR8" s="13">
        <f t="shared" si="20"/>
        <v>4</v>
      </c>
      <c r="AS8" s="13">
        <v>2</v>
      </c>
      <c r="AT8" s="13">
        <f t="shared" si="21"/>
        <v>2</v>
      </c>
      <c r="AU8" s="12"/>
      <c r="AV8" s="13">
        <f t="shared" si="22"/>
        <v>0</v>
      </c>
      <c r="AW8" s="13"/>
      <c r="AX8" s="13">
        <f t="shared" si="23"/>
        <v>0</v>
      </c>
      <c r="AY8" s="4">
        <f t="shared" si="24"/>
        <v>18</v>
      </c>
      <c r="AZ8" s="14">
        <f>AY8*$AZ$13/$AY$13</f>
        <v>0.12080536912751678</v>
      </c>
    </row>
    <row r="9" spans="1:52 16384:16384" x14ac:dyDescent="0.25">
      <c r="A9" s="1" t="s">
        <v>20</v>
      </c>
      <c r="B9" s="10">
        <v>1.6</v>
      </c>
      <c r="C9" s="12">
        <v>4</v>
      </c>
      <c r="D9" s="13">
        <f t="shared" si="0"/>
        <v>6.4</v>
      </c>
      <c r="E9" s="13">
        <v>2</v>
      </c>
      <c r="F9" s="13">
        <f t="shared" si="1"/>
        <v>4.4000000000000004</v>
      </c>
      <c r="G9" s="12">
        <v>1</v>
      </c>
      <c r="H9" s="13">
        <f t="shared" si="2"/>
        <v>1.6</v>
      </c>
      <c r="I9" s="13">
        <v>0</v>
      </c>
      <c r="J9" s="13">
        <f t="shared" si="3"/>
        <v>1.6</v>
      </c>
      <c r="K9" s="12">
        <v>7</v>
      </c>
      <c r="L9" s="13">
        <f t="shared" si="4"/>
        <v>11.200000000000001</v>
      </c>
      <c r="M9" s="13">
        <v>0</v>
      </c>
      <c r="N9" s="13">
        <f t="shared" si="5"/>
        <v>11.200000000000001</v>
      </c>
      <c r="O9" s="12">
        <v>4</v>
      </c>
      <c r="P9" s="13">
        <f t="shared" si="6"/>
        <v>6.4</v>
      </c>
      <c r="Q9" s="13"/>
      <c r="R9" s="13">
        <f t="shared" si="7"/>
        <v>6.4</v>
      </c>
      <c r="S9" s="12"/>
      <c r="T9" s="13">
        <f t="shared" si="8"/>
        <v>0</v>
      </c>
      <c r="U9" s="13"/>
      <c r="V9" s="13">
        <f t="shared" si="9"/>
        <v>0</v>
      </c>
      <c r="W9" s="12">
        <v>3</v>
      </c>
      <c r="X9" s="13">
        <f t="shared" si="10"/>
        <v>4.8000000000000007</v>
      </c>
      <c r="Y9" s="13">
        <v>0</v>
      </c>
      <c r="Z9" s="13">
        <f t="shared" si="11"/>
        <v>4.8000000000000007</v>
      </c>
      <c r="AA9" s="12"/>
      <c r="AB9" s="13">
        <f t="shared" si="12"/>
        <v>0</v>
      </c>
      <c r="AC9" s="13"/>
      <c r="AD9" s="13">
        <f t="shared" si="13"/>
        <v>0</v>
      </c>
      <c r="AE9" s="12">
        <v>1</v>
      </c>
      <c r="AF9" s="13">
        <f t="shared" si="14"/>
        <v>1.6</v>
      </c>
      <c r="AG9" s="13">
        <v>0</v>
      </c>
      <c r="AH9" s="13">
        <f t="shared" si="15"/>
        <v>1.6</v>
      </c>
      <c r="AI9" s="12">
        <v>4</v>
      </c>
      <c r="AJ9" s="13">
        <f t="shared" si="16"/>
        <v>6.4</v>
      </c>
      <c r="AK9" s="13"/>
      <c r="AL9" s="13">
        <f t="shared" si="17"/>
        <v>6.4</v>
      </c>
      <c r="AM9" s="12">
        <v>2</v>
      </c>
      <c r="AN9" s="13">
        <f t="shared" si="18"/>
        <v>3.2</v>
      </c>
      <c r="AO9" s="13"/>
      <c r="AP9" s="13">
        <f t="shared" si="19"/>
        <v>3.2</v>
      </c>
      <c r="AQ9" s="12">
        <v>3</v>
      </c>
      <c r="AR9" s="13">
        <f t="shared" si="20"/>
        <v>4.8000000000000007</v>
      </c>
      <c r="AS9" s="13"/>
      <c r="AT9" s="13">
        <f t="shared" si="21"/>
        <v>4.8000000000000007</v>
      </c>
      <c r="AU9" s="12">
        <v>14</v>
      </c>
      <c r="AV9" s="13">
        <f t="shared" si="22"/>
        <v>22.400000000000002</v>
      </c>
      <c r="AW9" s="13"/>
      <c r="AX9" s="13">
        <f t="shared" si="23"/>
        <v>22.400000000000002</v>
      </c>
      <c r="AY9" s="4">
        <f t="shared" si="24"/>
        <v>43</v>
      </c>
      <c r="AZ9" s="14">
        <f>AY9*$AZ$13/$AY$13</f>
        <v>0.28859060402684567</v>
      </c>
    </row>
    <row r="10" spans="1:52 16384:16384" x14ac:dyDescent="0.25">
      <c r="A10" s="1" t="s">
        <v>21</v>
      </c>
      <c r="B10" s="10">
        <v>1.2</v>
      </c>
      <c r="C10" s="12"/>
      <c r="D10" s="13">
        <f t="shared" si="0"/>
        <v>0</v>
      </c>
      <c r="E10" s="13"/>
      <c r="F10" s="13">
        <f t="shared" si="1"/>
        <v>0</v>
      </c>
      <c r="G10" s="12"/>
      <c r="H10" s="13">
        <f t="shared" si="2"/>
        <v>0</v>
      </c>
      <c r="I10" s="13"/>
      <c r="J10" s="13">
        <f t="shared" si="3"/>
        <v>0</v>
      </c>
      <c r="K10" s="12"/>
      <c r="L10" s="13">
        <f t="shared" si="4"/>
        <v>0</v>
      </c>
      <c r="M10" s="13"/>
      <c r="N10" s="13">
        <f t="shared" si="5"/>
        <v>0</v>
      </c>
      <c r="O10" s="12"/>
      <c r="P10" s="13">
        <f t="shared" si="6"/>
        <v>0</v>
      </c>
      <c r="Q10" s="13"/>
      <c r="R10" s="13">
        <f t="shared" si="7"/>
        <v>0</v>
      </c>
      <c r="S10" s="12"/>
      <c r="T10" s="13">
        <f t="shared" si="8"/>
        <v>0</v>
      </c>
      <c r="U10" s="13"/>
      <c r="V10" s="13">
        <f t="shared" si="9"/>
        <v>0</v>
      </c>
      <c r="W10" s="12"/>
      <c r="X10" s="13">
        <f t="shared" si="10"/>
        <v>0</v>
      </c>
      <c r="Y10" s="13"/>
      <c r="Z10" s="13">
        <f t="shared" si="11"/>
        <v>0</v>
      </c>
      <c r="AA10" s="12"/>
      <c r="AB10" s="13">
        <f t="shared" si="12"/>
        <v>0</v>
      </c>
      <c r="AC10" s="13"/>
      <c r="AD10" s="13">
        <f t="shared" si="13"/>
        <v>0</v>
      </c>
      <c r="AE10" s="12"/>
      <c r="AF10" s="13">
        <f t="shared" si="14"/>
        <v>0</v>
      </c>
      <c r="AG10" s="13"/>
      <c r="AH10" s="13">
        <f t="shared" si="15"/>
        <v>0</v>
      </c>
      <c r="AI10" s="12"/>
      <c r="AJ10" s="13">
        <f t="shared" si="16"/>
        <v>0</v>
      </c>
      <c r="AK10" s="13"/>
      <c r="AL10" s="13">
        <f t="shared" si="17"/>
        <v>0</v>
      </c>
      <c r="AM10" s="12"/>
      <c r="AN10" s="13">
        <f t="shared" si="18"/>
        <v>0</v>
      </c>
      <c r="AO10" s="13"/>
      <c r="AP10" s="13">
        <f t="shared" si="19"/>
        <v>0</v>
      </c>
      <c r="AQ10" s="12"/>
      <c r="AR10" s="13">
        <f t="shared" si="20"/>
        <v>0</v>
      </c>
      <c r="AS10" s="13"/>
      <c r="AT10" s="13">
        <f t="shared" si="21"/>
        <v>0</v>
      </c>
      <c r="AU10" s="12"/>
      <c r="AV10" s="13">
        <f t="shared" si="22"/>
        <v>0</v>
      </c>
      <c r="AW10" s="13"/>
      <c r="AX10" s="13">
        <f t="shared" si="23"/>
        <v>0</v>
      </c>
      <c r="AY10" s="4">
        <f t="shared" si="24"/>
        <v>0</v>
      </c>
      <c r="AZ10" s="14">
        <f>AY10*$AZ$13/$AY$13</f>
        <v>0</v>
      </c>
    </row>
    <row r="11" spans="1:52 16384:16384" x14ac:dyDescent="0.25">
      <c r="A11" s="1" t="s">
        <v>22</v>
      </c>
      <c r="B11" s="10">
        <v>1.9</v>
      </c>
      <c r="C11" s="12"/>
      <c r="D11" s="13">
        <f t="shared" si="0"/>
        <v>0</v>
      </c>
      <c r="E11" s="13"/>
      <c r="F11" s="13">
        <f t="shared" si="1"/>
        <v>0</v>
      </c>
      <c r="G11" s="12"/>
      <c r="H11" s="13">
        <f t="shared" si="2"/>
        <v>0</v>
      </c>
      <c r="I11" s="13"/>
      <c r="J11" s="13">
        <f t="shared" si="3"/>
        <v>0</v>
      </c>
      <c r="K11" s="12"/>
      <c r="L11" s="13">
        <f t="shared" si="4"/>
        <v>0</v>
      </c>
      <c r="M11" s="13"/>
      <c r="N11" s="13">
        <f t="shared" si="5"/>
        <v>0</v>
      </c>
      <c r="O11" s="12"/>
      <c r="P11" s="13">
        <f t="shared" si="6"/>
        <v>0</v>
      </c>
      <c r="Q11" s="13"/>
      <c r="R11" s="13">
        <f t="shared" si="7"/>
        <v>0</v>
      </c>
      <c r="S11" s="12"/>
      <c r="T11" s="13">
        <f t="shared" si="8"/>
        <v>0</v>
      </c>
      <c r="U11" s="13"/>
      <c r="V11" s="13">
        <f t="shared" si="9"/>
        <v>0</v>
      </c>
      <c r="W11" s="12"/>
      <c r="X11" s="13">
        <f t="shared" si="10"/>
        <v>0</v>
      </c>
      <c r="Y11" s="13"/>
      <c r="Z11" s="13">
        <f t="shared" si="11"/>
        <v>0</v>
      </c>
      <c r="AA11" s="12"/>
      <c r="AB11" s="13">
        <f t="shared" si="12"/>
        <v>0</v>
      </c>
      <c r="AC11" s="13"/>
      <c r="AD11" s="13">
        <f t="shared" si="13"/>
        <v>0</v>
      </c>
      <c r="AE11" s="12"/>
      <c r="AF11" s="13">
        <f t="shared" si="14"/>
        <v>0</v>
      </c>
      <c r="AG11" s="13"/>
      <c r="AH11" s="13">
        <f t="shared" si="15"/>
        <v>0</v>
      </c>
      <c r="AI11" s="12"/>
      <c r="AJ11" s="13">
        <f t="shared" si="16"/>
        <v>0</v>
      </c>
      <c r="AK11" s="13"/>
      <c r="AL11" s="13">
        <f t="shared" si="17"/>
        <v>0</v>
      </c>
      <c r="AM11" s="12"/>
      <c r="AN11" s="13">
        <f t="shared" si="18"/>
        <v>0</v>
      </c>
      <c r="AO11" s="13"/>
      <c r="AP11" s="13">
        <f t="shared" si="19"/>
        <v>0</v>
      </c>
      <c r="AQ11" s="12"/>
      <c r="AR11" s="13">
        <f t="shared" si="20"/>
        <v>0</v>
      </c>
      <c r="AS11" s="13"/>
      <c r="AT11" s="13">
        <f t="shared" si="21"/>
        <v>0</v>
      </c>
      <c r="AU11" s="12">
        <v>5</v>
      </c>
      <c r="AV11" s="13">
        <f t="shared" si="22"/>
        <v>9.5</v>
      </c>
      <c r="AW11" s="13"/>
      <c r="AX11" s="13">
        <f t="shared" si="23"/>
        <v>9.5</v>
      </c>
      <c r="AY11" s="4">
        <f t="shared" si="24"/>
        <v>5</v>
      </c>
      <c r="AZ11" s="14">
        <f>AY11*$AZ$13/$AY$13</f>
        <v>3.3557046979865772E-2</v>
      </c>
    </row>
    <row r="12" spans="1:52 16384:16384" x14ac:dyDescent="0.25">
      <c r="AQ12" s="11"/>
      <c r="AR12" s="2"/>
      <c r="AS12" s="2"/>
      <c r="AT12" s="2"/>
      <c r="AU12" s="11"/>
      <c r="AV12" s="2"/>
      <c r="AW12" s="2"/>
      <c r="AX12" s="2"/>
      <c r="AY12" s="3"/>
    </row>
    <row r="13" spans="1:52 16384:16384" x14ac:dyDescent="0.25">
      <c r="A13" s="1" t="s">
        <v>14</v>
      </c>
      <c r="B13" s="11"/>
      <c r="C13" s="11">
        <f t="shared" ref="C13:P13" si="25">SUM(C5:C12)</f>
        <v>16</v>
      </c>
      <c r="D13" s="2">
        <f t="shared" si="25"/>
        <v>32.700000000000003</v>
      </c>
      <c r="E13" s="2">
        <f t="shared" si="25"/>
        <v>20</v>
      </c>
      <c r="F13" s="2">
        <f t="shared" si="25"/>
        <v>12.700000000000001</v>
      </c>
      <c r="G13" s="11">
        <f t="shared" si="25"/>
        <v>7</v>
      </c>
      <c r="H13" s="2">
        <f t="shared" si="25"/>
        <v>14.6</v>
      </c>
      <c r="I13" s="2">
        <f t="shared" si="25"/>
        <v>12</v>
      </c>
      <c r="J13" s="2">
        <f t="shared" si="25"/>
        <v>2.6</v>
      </c>
      <c r="K13" s="11">
        <f t="shared" si="25"/>
        <v>18</v>
      </c>
      <c r="L13" s="2">
        <f t="shared" si="25"/>
        <v>35.300000000000004</v>
      </c>
      <c r="M13" s="2">
        <f t="shared" si="25"/>
        <v>15</v>
      </c>
      <c r="N13" s="2">
        <f t="shared" si="25"/>
        <v>20.300000000000004</v>
      </c>
      <c r="O13" s="11">
        <f t="shared" si="25"/>
        <v>16</v>
      </c>
      <c r="P13" s="2">
        <f t="shared" si="25"/>
        <v>32.200000000000003</v>
      </c>
      <c r="Q13" s="2">
        <f t="shared" ref="Q13:AP13" si="26">SUM(Q5:Q12)</f>
        <v>20</v>
      </c>
      <c r="R13" s="2">
        <f t="shared" si="26"/>
        <v>12.200000000000001</v>
      </c>
      <c r="S13" s="11">
        <f t="shared" si="26"/>
        <v>2</v>
      </c>
      <c r="T13" s="2">
        <f t="shared" si="26"/>
        <v>4.4000000000000004</v>
      </c>
      <c r="U13" s="2">
        <f t="shared" si="26"/>
        <v>4</v>
      </c>
      <c r="V13" s="2">
        <f t="shared" si="26"/>
        <v>0.40000000000000036</v>
      </c>
      <c r="W13" s="11">
        <f t="shared" si="26"/>
        <v>12</v>
      </c>
      <c r="X13" s="2">
        <f t="shared" si="26"/>
        <v>24.3</v>
      </c>
      <c r="Y13" s="2">
        <f t="shared" si="26"/>
        <v>13</v>
      </c>
      <c r="Z13" s="2">
        <f t="shared" si="26"/>
        <v>11.3</v>
      </c>
      <c r="AA13" s="11">
        <f t="shared" si="26"/>
        <v>5</v>
      </c>
      <c r="AB13" s="2">
        <f t="shared" si="26"/>
        <v>10.8</v>
      </c>
      <c r="AC13" s="2">
        <f t="shared" si="26"/>
        <v>6</v>
      </c>
      <c r="AD13" s="2">
        <f t="shared" si="26"/>
        <v>4.8000000000000007</v>
      </c>
      <c r="AE13" s="11">
        <f t="shared" si="26"/>
        <v>15</v>
      </c>
      <c r="AF13" s="2">
        <f t="shared" si="26"/>
        <v>32</v>
      </c>
      <c r="AG13" s="2">
        <f t="shared" si="26"/>
        <v>21</v>
      </c>
      <c r="AH13" s="2">
        <f t="shared" si="26"/>
        <v>10.999999999999998</v>
      </c>
      <c r="AI13" s="11">
        <f t="shared" si="26"/>
        <v>12</v>
      </c>
      <c r="AJ13" s="2">
        <f t="shared" si="26"/>
        <v>23.799999999999997</v>
      </c>
      <c r="AK13" s="2">
        <f t="shared" si="26"/>
        <v>12</v>
      </c>
      <c r="AL13" s="2">
        <f t="shared" si="26"/>
        <v>11.8</v>
      </c>
      <c r="AM13" s="11">
        <f t="shared" si="26"/>
        <v>14</v>
      </c>
      <c r="AN13" s="2">
        <f t="shared" si="26"/>
        <v>28.599999999999998</v>
      </c>
      <c r="AO13" s="2">
        <f t="shared" si="26"/>
        <v>18</v>
      </c>
      <c r="AP13" s="2">
        <f t="shared" si="26"/>
        <v>10.600000000000001</v>
      </c>
      <c r="AQ13" s="11">
        <f t="shared" ref="AQ13:AX13" si="27">SUM(AQ5:AQ12)</f>
        <v>13</v>
      </c>
      <c r="AR13" s="2">
        <f t="shared" si="27"/>
        <v>26.8</v>
      </c>
      <c r="AS13" s="2">
        <f t="shared" si="27"/>
        <v>16</v>
      </c>
      <c r="AT13" s="2">
        <f t="shared" si="27"/>
        <v>10.8</v>
      </c>
      <c r="AU13" s="11">
        <f t="shared" si="27"/>
        <v>19</v>
      </c>
      <c r="AV13" s="2">
        <f t="shared" si="27"/>
        <v>31.900000000000002</v>
      </c>
      <c r="AW13" s="2">
        <f t="shared" si="27"/>
        <v>0</v>
      </c>
      <c r="AX13" s="2">
        <f t="shared" si="27"/>
        <v>31.900000000000002</v>
      </c>
      <c r="AY13" s="4">
        <f>SUM(AY5:AY11)</f>
        <v>149</v>
      </c>
      <c r="AZ13" s="14">
        <v>1</v>
      </c>
      <c r="XFD13" s="3">
        <f>SUM(XFD5:XFD12)</f>
        <v>0</v>
      </c>
    </row>
    <row r="14" spans="1:52 16384:16384" x14ac:dyDescent="0.25">
      <c r="B14" s="11"/>
      <c r="AQ14" s="11"/>
      <c r="AR14" s="2"/>
      <c r="AS14" s="2"/>
      <c r="AT14" s="2"/>
      <c r="AU14" s="11"/>
      <c r="AV14" s="2"/>
      <c r="AW14" s="2"/>
      <c r="AX14" s="2"/>
      <c r="AY14" s="4"/>
      <c r="AZ14" s="14"/>
    </row>
    <row r="15" spans="1:52 16384:16384" x14ac:dyDescent="0.25">
      <c r="A15" s="15" t="s">
        <v>23</v>
      </c>
      <c r="F15" s="2">
        <v>12</v>
      </c>
      <c r="J15" s="2">
        <v>3</v>
      </c>
      <c r="N15" s="2">
        <v>20</v>
      </c>
      <c r="R15" s="2">
        <v>10</v>
      </c>
      <c r="V15" s="2">
        <v>0</v>
      </c>
      <c r="Z15" s="2">
        <v>12</v>
      </c>
      <c r="AD15" s="2">
        <v>5</v>
      </c>
      <c r="AH15" s="2">
        <v>10</v>
      </c>
      <c r="AL15" s="2">
        <v>13</v>
      </c>
      <c r="AP15" s="2">
        <v>17</v>
      </c>
      <c r="AQ15" s="11"/>
      <c r="AR15" s="2"/>
      <c r="AS15" s="2"/>
      <c r="AT15" s="2">
        <v>12</v>
      </c>
      <c r="AU15" s="11"/>
      <c r="AV15" s="2"/>
      <c r="AW15" s="2"/>
      <c r="AX15" s="2">
        <v>26</v>
      </c>
      <c r="AY15" s="3"/>
    </row>
    <row r="16" spans="1:52 16384:16384" x14ac:dyDescent="0.25">
      <c r="A16" s="15" t="s">
        <v>24</v>
      </c>
      <c r="F16" s="16">
        <f>F15-F13</f>
        <v>-0.70000000000000107</v>
      </c>
      <c r="J16" s="17">
        <f>J15-J13</f>
        <v>0.39999999999999991</v>
      </c>
      <c r="N16" s="16">
        <f>N15-N13</f>
        <v>-0.30000000000000426</v>
      </c>
      <c r="R16" s="16">
        <f>R15-R13</f>
        <v>-2.2000000000000011</v>
      </c>
      <c r="V16" s="16">
        <f>V15-V13</f>
        <v>-0.40000000000000036</v>
      </c>
      <c r="Z16" s="17">
        <f>Z15-Z13</f>
        <v>0.69999999999999929</v>
      </c>
      <c r="AD16" s="17">
        <f>AD15-AD13</f>
        <v>0.19999999999999929</v>
      </c>
      <c r="AH16" s="16">
        <f>AH15-AH13</f>
        <v>-0.99999999999999822</v>
      </c>
      <c r="AL16" s="17">
        <f>AL15-AL13</f>
        <v>1.1999999999999993</v>
      </c>
      <c r="AP16" s="17">
        <f>AP15-AP13</f>
        <v>6.3999999999999986</v>
      </c>
      <c r="AQ16" s="11"/>
      <c r="AR16" s="2"/>
      <c r="AS16" s="2"/>
      <c r="AT16" s="17">
        <f>AT15-AT13</f>
        <v>1.1999999999999993</v>
      </c>
      <c r="AU16" s="11"/>
      <c r="AV16" s="2"/>
      <c r="AW16" s="2"/>
      <c r="AX16" s="16">
        <f>AX15-AX13</f>
        <v>-5.9000000000000021</v>
      </c>
      <c r="AY16" s="73">
        <f>SUM(C16:AX16)</f>
        <v>-0.40000000000001101</v>
      </c>
      <c r="AZ16" t="s">
        <v>25</v>
      </c>
    </row>
    <row r="17" spans="1:50" x14ac:dyDescent="0.25">
      <c r="AP17" s="18"/>
      <c r="AX17" t="s">
        <v>188</v>
      </c>
    </row>
    <row r="18" spans="1:50" x14ac:dyDescent="0.25">
      <c r="A18" s="1" t="s">
        <v>26</v>
      </c>
      <c r="C18" s="19">
        <f>C13+G13+K13+O13+S13+W13+AA13+AE13+AI13+AM13+AQ13+AU13</f>
        <v>149</v>
      </c>
    </row>
  </sheetData>
  <mergeCells count="12">
    <mergeCell ref="W2:Z2"/>
    <mergeCell ref="C2:F2"/>
    <mergeCell ref="G2:J2"/>
    <mergeCell ref="K2:N2"/>
    <mergeCell ref="O2:R2"/>
    <mergeCell ref="S2:V2"/>
    <mergeCell ref="AQ2:AT2"/>
    <mergeCell ref="AU2:AX2"/>
    <mergeCell ref="AA2:AD2"/>
    <mergeCell ref="AE2:AH2"/>
    <mergeCell ref="AI2:AL2"/>
    <mergeCell ref="AM2:AP2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0"/>
  <sheetViews>
    <sheetView topLeftCell="A118" zoomScaleNormal="100" workbookViewId="0">
      <selection activeCell="B138" sqref="B138"/>
    </sheetView>
  </sheetViews>
  <sheetFormatPr defaultColWidth="12.5703125" defaultRowHeight="15.75" x14ac:dyDescent="0.25"/>
  <cols>
    <col min="1" max="1" width="12.5703125" style="1"/>
    <col min="2" max="2" width="25.140625" style="20" bestFit="1" customWidth="1"/>
  </cols>
  <sheetData>
    <row r="2" spans="1:5" s="22" customFormat="1" x14ac:dyDescent="0.25">
      <c r="A2" s="1"/>
      <c r="B2" s="21" t="s">
        <v>27</v>
      </c>
    </row>
    <row r="4" spans="1:5" s="23" customFormat="1" x14ac:dyDescent="0.25">
      <c r="A4" s="23" t="s">
        <v>14</v>
      </c>
      <c r="B4" s="25">
        <f>B6+B25+B35+B56+B75+B80+B103+B122+B137+B95+B154+B169</f>
        <v>43146.100000000013</v>
      </c>
    </row>
    <row r="5" spans="1:5" x14ac:dyDescent="0.25">
      <c r="B5" s="26"/>
    </row>
    <row r="6" spans="1:5" s="23" customFormat="1" x14ac:dyDescent="0.25">
      <c r="A6" s="23" t="s">
        <v>0</v>
      </c>
      <c r="B6" s="25">
        <f>SUM(B7:B22)</f>
        <v>5416.8</v>
      </c>
      <c r="D6" s="23">
        <f>'[1]Uitgeefb. kavel 11-11-2021'!C7</f>
        <v>5416.8</v>
      </c>
      <c r="E6" s="23">
        <f>B6-D6</f>
        <v>0</v>
      </c>
    </row>
    <row r="7" spans="1:5" x14ac:dyDescent="0.25">
      <c r="A7" s="49" t="s">
        <v>28</v>
      </c>
      <c r="B7" s="27">
        <v>691.4</v>
      </c>
      <c r="D7" s="63">
        <f>'[1]Uitgeefb. kavel 11-11-2021'!C8</f>
        <v>691.4</v>
      </c>
      <c r="E7" s="63">
        <f>B7-D7</f>
        <v>0</v>
      </c>
    </row>
    <row r="8" spans="1:5" ht="15" x14ac:dyDescent="0.25">
      <c r="A8" s="51" t="s">
        <v>29</v>
      </c>
      <c r="B8" s="26">
        <v>235.9</v>
      </c>
      <c r="D8" s="63">
        <f>'[1]Uitgeefb. kavel 11-11-2021'!C9</f>
        <v>235.9</v>
      </c>
      <c r="E8" s="63">
        <f t="shared" ref="E8:E22" si="0">B8-D8</f>
        <v>0</v>
      </c>
    </row>
    <row r="9" spans="1:5" ht="15" x14ac:dyDescent="0.25">
      <c r="A9" s="50" t="s">
        <v>30</v>
      </c>
      <c r="B9" s="26">
        <v>138</v>
      </c>
      <c r="D9" s="63">
        <f>'[1]Uitgeefb. kavel 11-11-2021'!C10</f>
        <v>138</v>
      </c>
      <c r="E9" s="63">
        <f t="shared" si="0"/>
        <v>0</v>
      </c>
    </row>
    <row r="10" spans="1:5" ht="15" x14ac:dyDescent="0.25">
      <c r="A10" s="50" t="s">
        <v>31</v>
      </c>
      <c r="B10" s="26">
        <v>138.19999999999999</v>
      </c>
      <c r="D10" s="63">
        <f>'[1]Uitgeefb. kavel 11-11-2021'!C11</f>
        <v>138.19999999999999</v>
      </c>
      <c r="E10" s="63">
        <f t="shared" si="0"/>
        <v>0</v>
      </c>
    </row>
    <row r="11" spans="1:5" ht="15" x14ac:dyDescent="0.25">
      <c r="A11" s="51" t="s">
        <v>32</v>
      </c>
      <c r="B11" s="26">
        <v>198</v>
      </c>
      <c r="D11" s="63">
        <f>'[1]Uitgeefb. kavel 11-11-2021'!C12</f>
        <v>198</v>
      </c>
      <c r="E11" s="63">
        <f t="shared" si="0"/>
        <v>0</v>
      </c>
    </row>
    <row r="12" spans="1:5" ht="15" x14ac:dyDescent="0.25">
      <c r="A12" s="52" t="s">
        <v>33</v>
      </c>
      <c r="B12" s="26">
        <v>298.3</v>
      </c>
      <c r="D12" s="63">
        <f>'[1]Uitgeefb. kavel 11-11-2021'!C13</f>
        <v>298.3</v>
      </c>
      <c r="E12" s="63">
        <f t="shared" si="0"/>
        <v>0</v>
      </c>
    </row>
    <row r="13" spans="1:5" ht="15" x14ac:dyDescent="0.25">
      <c r="A13" s="52" t="s">
        <v>34</v>
      </c>
      <c r="B13" s="26">
        <v>296.60000000000002</v>
      </c>
      <c r="D13" s="63">
        <f>'[1]Uitgeefb. kavel 11-11-2021'!C14</f>
        <v>296.60000000000002</v>
      </c>
      <c r="E13" s="63">
        <f t="shared" si="0"/>
        <v>0</v>
      </c>
    </row>
    <row r="14" spans="1:5" ht="15" x14ac:dyDescent="0.25">
      <c r="A14" s="49" t="s">
        <v>35</v>
      </c>
      <c r="B14" s="26">
        <v>585.5</v>
      </c>
      <c r="D14" s="63">
        <f>'[1]Uitgeefb. kavel 11-11-2021'!C15</f>
        <v>585.5</v>
      </c>
      <c r="E14" s="63">
        <f t="shared" si="0"/>
        <v>0</v>
      </c>
    </row>
    <row r="15" spans="1:5" ht="15" x14ac:dyDescent="0.25">
      <c r="A15" s="49" t="s">
        <v>36</v>
      </c>
      <c r="B15" s="26">
        <v>640</v>
      </c>
      <c r="D15" s="63">
        <f>'[1]Uitgeefb. kavel 11-11-2021'!C16</f>
        <v>640</v>
      </c>
      <c r="E15" s="63">
        <f t="shared" si="0"/>
        <v>0</v>
      </c>
    </row>
    <row r="16" spans="1:5" ht="15" x14ac:dyDescent="0.25">
      <c r="A16" s="49" t="s">
        <v>37</v>
      </c>
      <c r="B16" s="26">
        <v>536</v>
      </c>
      <c r="D16" s="63">
        <f>'[1]Uitgeefb. kavel 11-11-2021'!C17</f>
        <v>536</v>
      </c>
      <c r="E16" s="63">
        <f t="shared" si="0"/>
        <v>0</v>
      </c>
    </row>
    <row r="17" spans="1:5" ht="15" x14ac:dyDescent="0.25">
      <c r="A17" s="51" t="s">
        <v>38</v>
      </c>
      <c r="B17" s="26">
        <v>283.8</v>
      </c>
      <c r="D17" s="63">
        <f>'[1]Uitgeefb. kavel 11-11-2021'!C18</f>
        <v>283.8</v>
      </c>
      <c r="E17" s="63">
        <f t="shared" si="0"/>
        <v>0</v>
      </c>
    </row>
    <row r="18" spans="1:5" ht="15" x14ac:dyDescent="0.25">
      <c r="A18" s="50" t="s">
        <v>39</v>
      </c>
      <c r="B18" s="26">
        <v>199.1</v>
      </c>
      <c r="D18" s="63">
        <f>'[1]Uitgeefb. kavel 11-11-2021'!C19</f>
        <v>199.1</v>
      </c>
      <c r="E18" s="63">
        <f t="shared" si="0"/>
        <v>0</v>
      </c>
    </row>
    <row r="19" spans="1:5" ht="15" x14ac:dyDescent="0.25">
      <c r="A19" s="51" t="s">
        <v>40</v>
      </c>
      <c r="B19" s="26">
        <v>285</v>
      </c>
      <c r="D19" s="63">
        <f>'[1]Uitgeefb. kavel 11-11-2021'!C20</f>
        <v>285</v>
      </c>
      <c r="E19" s="63">
        <f t="shared" si="0"/>
        <v>0</v>
      </c>
    </row>
    <row r="20" spans="1:5" ht="15" x14ac:dyDescent="0.25">
      <c r="A20" s="49" t="s">
        <v>41</v>
      </c>
      <c r="B20" s="26">
        <v>355</v>
      </c>
      <c r="D20" s="63">
        <f>'[1]Uitgeefb. kavel 11-11-2021'!C21</f>
        <v>355</v>
      </c>
      <c r="E20" s="63">
        <f t="shared" si="0"/>
        <v>0</v>
      </c>
    </row>
    <row r="21" spans="1:5" ht="15" x14ac:dyDescent="0.25">
      <c r="A21" s="52" t="s">
        <v>42</v>
      </c>
      <c r="B21" s="26">
        <v>252.9</v>
      </c>
      <c r="D21" s="63">
        <f>'[1]Uitgeefb. kavel 11-11-2021'!C22</f>
        <v>252.9</v>
      </c>
      <c r="E21" s="63">
        <f t="shared" si="0"/>
        <v>0</v>
      </c>
    </row>
    <row r="22" spans="1:5" ht="15" x14ac:dyDescent="0.25">
      <c r="A22" s="52" t="s">
        <v>123</v>
      </c>
      <c r="B22" s="26">
        <v>283.10000000000002</v>
      </c>
      <c r="D22" s="63">
        <f>'[1]Uitgeefb. kavel 11-11-2021'!C23</f>
        <v>283.10000000000002</v>
      </c>
      <c r="E22" s="63">
        <f t="shared" si="0"/>
        <v>0</v>
      </c>
    </row>
    <row r="23" spans="1:5" x14ac:dyDescent="0.25">
      <c r="A23"/>
      <c r="B23" s="28"/>
    </row>
    <row r="24" spans="1:5" x14ac:dyDescent="0.25">
      <c r="B24" s="26"/>
    </row>
    <row r="25" spans="1:5" s="23" customFormat="1" x14ac:dyDescent="0.25">
      <c r="A25" s="23" t="s">
        <v>1</v>
      </c>
      <c r="B25" s="25">
        <f>SUM(B26:B32)</f>
        <v>2378.3000000000002</v>
      </c>
      <c r="D25" s="23">
        <f>'[1]Uitgeefb. kavel 11-11-2021'!C26</f>
        <v>2378.3000000000002</v>
      </c>
      <c r="E25" s="23">
        <f t="shared" ref="E25:E32" si="1">B25-D25</f>
        <v>0</v>
      </c>
    </row>
    <row r="26" spans="1:5" ht="15" x14ac:dyDescent="0.25">
      <c r="A26" s="49" t="s">
        <v>43</v>
      </c>
      <c r="B26" s="26">
        <v>544.70000000000005</v>
      </c>
      <c r="D26">
        <f>'[1]Uitgeefb. kavel 11-11-2021'!C27</f>
        <v>544.70000000000005</v>
      </c>
      <c r="E26">
        <f t="shared" si="1"/>
        <v>0</v>
      </c>
    </row>
    <row r="27" spans="1:5" ht="15" x14ac:dyDescent="0.25">
      <c r="A27" s="52" t="s">
        <v>44</v>
      </c>
      <c r="B27" s="26">
        <v>306.60000000000002</v>
      </c>
      <c r="D27">
        <f>'[1]Uitgeefb. kavel 11-11-2021'!C28</f>
        <v>306.60000000000002</v>
      </c>
      <c r="E27">
        <f t="shared" si="1"/>
        <v>0</v>
      </c>
    </row>
    <row r="28" spans="1:5" ht="15" x14ac:dyDescent="0.25">
      <c r="A28" s="52" t="s">
        <v>45</v>
      </c>
      <c r="B28" s="26">
        <v>332.5</v>
      </c>
      <c r="D28">
        <f>'[1]Uitgeefb. kavel 11-11-2021'!C29</f>
        <v>332.5</v>
      </c>
      <c r="E28">
        <f t="shared" si="1"/>
        <v>0</v>
      </c>
    </row>
    <row r="29" spans="1:5" ht="15" x14ac:dyDescent="0.25">
      <c r="A29" s="51" t="s">
        <v>46</v>
      </c>
      <c r="B29" s="26">
        <v>256.8</v>
      </c>
      <c r="D29">
        <f>'[1]Uitgeefb. kavel 11-11-2021'!C30</f>
        <v>256.8</v>
      </c>
      <c r="E29">
        <f t="shared" si="1"/>
        <v>0</v>
      </c>
    </row>
    <row r="30" spans="1:5" ht="15" x14ac:dyDescent="0.25">
      <c r="A30" s="50" t="s">
        <v>47</v>
      </c>
      <c r="B30" s="26">
        <v>144.4</v>
      </c>
      <c r="D30">
        <f>'[1]Uitgeefb. kavel 11-11-2021'!C31</f>
        <v>144.4</v>
      </c>
      <c r="E30">
        <f t="shared" si="1"/>
        <v>0</v>
      </c>
    </row>
    <row r="31" spans="1:5" ht="15" x14ac:dyDescent="0.25">
      <c r="A31" s="51" t="s">
        <v>48</v>
      </c>
      <c r="B31" s="26">
        <v>268.8</v>
      </c>
      <c r="D31">
        <f>'[1]Uitgeefb. kavel 11-11-2021'!C32</f>
        <v>268.8</v>
      </c>
      <c r="E31">
        <f t="shared" si="1"/>
        <v>0</v>
      </c>
    </row>
    <row r="32" spans="1:5" ht="15" x14ac:dyDescent="0.25">
      <c r="A32" s="49" t="s">
        <v>49</v>
      </c>
      <c r="B32" s="26">
        <v>524.5</v>
      </c>
      <c r="D32">
        <f>'[1]Uitgeefb. kavel 11-11-2021'!C33</f>
        <v>524.5</v>
      </c>
      <c r="E32">
        <f t="shared" si="1"/>
        <v>0</v>
      </c>
    </row>
    <row r="33" spans="1:5" x14ac:dyDescent="0.25">
      <c r="B33" s="26"/>
    </row>
    <row r="34" spans="1:5" x14ac:dyDescent="0.25">
      <c r="B34" s="26"/>
    </row>
    <row r="35" spans="1:5" s="23" customFormat="1" x14ac:dyDescent="0.25">
      <c r="A35" s="23" t="s">
        <v>2</v>
      </c>
      <c r="B35" s="25">
        <f>SUM(B36:B53)</f>
        <v>4510.8</v>
      </c>
      <c r="D35" s="23">
        <f>'[1]Uitgeefb. kavel 11-11-2021'!C36</f>
        <v>4510.8</v>
      </c>
      <c r="E35" s="23">
        <f t="shared" ref="E35:E53" si="2">B35-D35</f>
        <v>0</v>
      </c>
    </row>
    <row r="36" spans="1:5" ht="15" x14ac:dyDescent="0.25">
      <c r="A36" s="49" t="s">
        <v>50</v>
      </c>
      <c r="B36" s="26">
        <v>473.8</v>
      </c>
      <c r="D36">
        <f>'[1]Uitgeefb. kavel 11-11-2021'!C37</f>
        <v>473.8</v>
      </c>
      <c r="E36">
        <f t="shared" si="2"/>
        <v>0</v>
      </c>
    </row>
    <row r="37" spans="1:5" ht="15" x14ac:dyDescent="0.25">
      <c r="A37" s="52" t="s">
        <v>51</v>
      </c>
      <c r="B37" s="26">
        <v>306.10000000000002</v>
      </c>
      <c r="D37">
        <f>'[1]Uitgeefb. kavel 11-11-2021'!C38</f>
        <v>306.10000000000002</v>
      </c>
      <c r="E37">
        <f t="shared" si="2"/>
        <v>0</v>
      </c>
    </row>
    <row r="38" spans="1:5" ht="15" x14ac:dyDescent="0.25">
      <c r="A38" s="52" t="s">
        <v>52</v>
      </c>
      <c r="B38" s="26">
        <v>311.39999999999998</v>
      </c>
      <c r="D38">
        <f>'[1]Uitgeefb. kavel 11-11-2021'!C39</f>
        <v>311.39999999999998</v>
      </c>
      <c r="E38">
        <f t="shared" si="2"/>
        <v>0</v>
      </c>
    </row>
    <row r="39" spans="1:5" ht="15" x14ac:dyDescent="0.25">
      <c r="A39" s="51" t="s">
        <v>53</v>
      </c>
      <c r="B39" s="26">
        <v>196.1</v>
      </c>
      <c r="D39">
        <f>'[1]Uitgeefb. kavel 11-11-2021'!C40</f>
        <v>196.1</v>
      </c>
      <c r="E39">
        <f t="shared" si="2"/>
        <v>0</v>
      </c>
    </row>
    <row r="40" spans="1:5" ht="15" x14ac:dyDescent="0.25">
      <c r="A40" s="50" t="s">
        <v>54</v>
      </c>
      <c r="B40" s="26">
        <v>103.9</v>
      </c>
      <c r="D40">
        <f>'[1]Uitgeefb. kavel 11-11-2021'!C41</f>
        <v>103.9</v>
      </c>
      <c r="E40">
        <f t="shared" si="2"/>
        <v>0</v>
      </c>
    </row>
    <row r="41" spans="1:5" ht="15" x14ac:dyDescent="0.25">
      <c r="A41" s="50" t="s">
        <v>55</v>
      </c>
      <c r="B41" s="26">
        <v>113</v>
      </c>
      <c r="D41">
        <f>'[1]Uitgeefb. kavel 11-11-2021'!C42</f>
        <v>113</v>
      </c>
      <c r="E41">
        <f t="shared" si="2"/>
        <v>0</v>
      </c>
    </row>
    <row r="42" spans="1:5" ht="15" x14ac:dyDescent="0.25">
      <c r="A42" s="51" t="s">
        <v>56</v>
      </c>
      <c r="B42" s="26">
        <v>122.2</v>
      </c>
      <c r="D42">
        <f>'[1]Uitgeefb. kavel 11-11-2021'!C43</f>
        <v>122.2</v>
      </c>
      <c r="E42">
        <f t="shared" si="2"/>
        <v>0</v>
      </c>
    </row>
    <row r="43" spans="1:5" ht="15" x14ac:dyDescent="0.25">
      <c r="A43" s="52" t="s">
        <v>57</v>
      </c>
      <c r="B43" s="26">
        <v>313</v>
      </c>
      <c r="D43">
        <f>'[1]Uitgeefb. kavel 11-11-2021'!C44</f>
        <v>313</v>
      </c>
      <c r="E43">
        <f t="shared" si="2"/>
        <v>0</v>
      </c>
    </row>
    <row r="44" spans="1:5" x14ac:dyDescent="0.25">
      <c r="A44" s="52" t="s">
        <v>58</v>
      </c>
      <c r="B44" s="27">
        <v>336.2</v>
      </c>
      <c r="D44">
        <f>'[1]Uitgeefb. kavel 11-11-2021'!C45</f>
        <v>336.2</v>
      </c>
      <c r="E44">
        <f t="shared" si="2"/>
        <v>0</v>
      </c>
    </row>
    <row r="45" spans="1:5" ht="15" x14ac:dyDescent="0.25">
      <c r="A45" s="51" t="s">
        <v>59</v>
      </c>
      <c r="B45" s="26">
        <v>275.3</v>
      </c>
      <c r="D45">
        <f>'[1]Uitgeefb. kavel 11-11-2021'!C46</f>
        <v>275.3</v>
      </c>
      <c r="E45">
        <f t="shared" si="2"/>
        <v>0</v>
      </c>
    </row>
    <row r="46" spans="1:5" ht="15" x14ac:dyDescent="0.25">
      <c r="A46" s="50" t="s">
        <v>60</v>
      </c>
      <c r="B46" s="26">
        <v>125.2</v>
      </c>
      <c r="D46">
        <f>'[1]Uitgeefb. kavel 11-11-2021'!C47</f>
        <v>125.2</v>
      </c>
      <c r="E46">
        <f t="shared" si="2"/>
        <v>0</v>
      </c>
    </row>
    <row r="47" spans="1:5" ht="15" x14ac:dyDescent="0.25">
      <c r="A47" s="50" t="s">
        <v>61</v>
      </c>
      <c r="B47" s="26">
        <v>125.2</v>
      </c>
      <c r="D47">
        <f>'[1]Uitgeefb. kavel 11-11-2021'!C48</f>
        <v>125.2</v>
      </c>
      <c r="E47">
        <f t="shared" si="2"/>
        <v>0</v>
      </c>
    </row>
    <row r="48" spans="1:5" ht="15" x14ac:dyDescent="0.25">
      <c r="A48" s="50" t="s">
        <v>62</v>
      </c>
      <c r="B48" s="26">
        <v>125.2</v>
      </c>
      <c r="D48">
        <f>'[1]Uitgeefb. kavel 11-11-2021'!C49</f>
        <v>125.2</v>
      </c>
      <c r="E48">
        <f t="shared" si="2"/>
        <v>0</v>
      </c>
    </row>
    <row r="49" spans="1:5" ht="15" x14ac:dyDescent="0.25">
      <c r="A49" s="51" t="s">
        <v>63</v>
      </c>
      <c r="B49" s="26">
        <v>125.2</v>
      </c>
      <c r="D49">
        <f>'[1]Uitgeefb. kavel 11-11-2021'!C50</f>
        <v>125.2</v>
      </c>
      <c r="E49">
        <f t="shared" si="2"/>
        <v>0</v>
      </c>
    </row>
    <row r="50" spans="1:5" ht="15" x14ac:dyDescent="0.25">
      <c r="A50" s="52" t="s">
        <v>64</v>
      </c>
      <c r="B50" s="26">
        <v>248.9</v>
      </c>
      <c r="D50">
        <f>'[1]Uitgeefb. kavel 11-11-2021'!C51</f>
        <v>248.9</v>
      </c>
      <c r="E50">
        <f t="shared" si="2"/>
        <v>0</v>
      </c>
    </row>
    <row r="51" spans="1:5" ht="15" x14ac:dyDescent="0.25">
      <c r="A51" s="52" t="s">
        <v>65</v>
      </c>
      <c r="B51" s="26">
        <v>248.9</v>
      </c>
      <c r="D51">
        <f>'[1]Uitgeefb. kavel 11-11-2021'!C52</f>
        <v>248.9</v>
      </c>
      <c r="E51">
        <f t="shared" si="2"/>
        <v>0</v>
      </c>
    </row>
    <row r="52" spans="1:5" ht="15" x14ac:dyDescent="0.25">
      <c r="A52" s="49" t="s">
        <v>66</v>
      </c>
      <c r="B52" s="26">
        <v>518.70000000000005</v>
      </c>
      <c r="D52">
        <f>'[1]Uitgeefb. kavel 11-11-2021'!C53</f>
        <v>518.70000000000005</v>
      </c>
      <c r="E52">
        <f t="shared" si="2"/>
        <v>0</v>
      </c>
    </row>
    <row r="53" spans="1:5" ht="15" x14ac:dyDescent="0.25">
      <c r="A53" s="49" t="s">
        <v>67</v>
      </c>
      <c r="B53" s="26">
        <v>442.5</v>
      </c>
      <c r="D53">
        <f>'[1]Uitgeefb. kavel 11-11-2021'!C54</f>
        <v>442.5</v>
      </c>
      <c r="E53">
        <f t="shared" si="2"/>
        <v>0</v>
      </c>
    </row>
    <row r="54" spans="1:5" x14ac:dyDescent="0.25">
      <c r="B54" s="26"/>
    </row>
    <row r="55" spans="1:5" x14ac:dyDescent="0.25">
      <c r="B55" s="26"/>
    </row>
    <row r="56" spans="1:5" s="23" customFormat="1" x14ac:dyDescent="0.25">
      <c r="A56" s="23" t="s">
        <v>3</v>
      </c>
      <c r="B56" s="25">
        <f>SUM(B57:B72)</f>
        <v>4906.3</v>
      </c>
      <c r="D56" s="23">
        <f>'[1]Uitgeefb. kavel 11-11-2021'!C57</f>
        <v>4906.3</v>
      </c>
      <c r="E56" s="23">
        <f t="shared" ref="E56:E72" si="3">B56-D56</f>
        <v>0</v>
      </c>
    </row>
    <row r="57" spans="1:5" ht="15" x14ac:dyDescent="0.25">
      <c r="A57" s="49" t="s">
        <v>68</v>
      </c>
      <c r="B57" s="26">
        <v>639.29999999999995</v>
      </c>
      <c r="D57">
        <f>'[1]Uitgeefb. kavel 11-11-2021'!C58</f>
        <v>639.29999999999995</v>
      </c>
      <c r="E57">
        <f t="shared" si="3"/>
        <v>0</v>
      </c>
    </row>
    <row r="58" spans="1:5" ht="15" x14ac:dyDescent="0.25">
      <c r="A58" s="52" t="s">
        <v>69</v>
      </c>
      <c r="B58" s="26">
        <v>458.1</v>
      </c>
      <c r="D58">
        <f>'[1]Uitgeefb. kavel 11-11-2021'!C59</f>
        <v>458.1</v>
      </c>
      <c r="E58">
        <f t="shared" si="3"/>
        <v>0</v>
      </c>
    </row>
    <row r="59" spans="1:5" ht="15" x14ac:dyDescent="0.25">
      <c r="A59" s="52" t="s">
        <v>70</v>
      </c>
      <c r="B59" s="26">
        <v>417.4</v>
      </c>
      <c r="D59">
        <f>'[1]Uitgeefb. kavel 11-11-2021'!C60</f>
        <v>417.4</v>
      </c>
      <c r="E59">
        <f t="shared" si="3"/>
        <v>0</v>
      </c>
    </row>
    <row r="60" spans="1:5" ht="15" x14ac:dyDescent="0.25">
      <c r="A60" s="51" t="s">
        <v>71</v>
      </c>
      <c r="B60" s="26">
        <v>263</v>
      </c>
      <c r="D60">
        <f>'[1]Uitgeefb. kavel 11-11-2021'!C61</f>
        <v>263</v>
      </c>
      <c r="E60">
        <f t="shared" si="3"/>
        <v>0</v>
      </c>
    </row>
    <row r="61" spans="1:5" ht="15" x14ac:dyDescent="0.25">
      <c r="A61" s="50" t="s">
        <v>72</v>
      </c>
      <c r="B61" s="26">
        <v>147.1</v>
      </c>
      <c r="D61">
        <f>'[1]Uitgeefb. kavel 11-11-2021'!C62</f>
        <v>147.1</v>
      </c>
      <c r="E61">
        <f t="shared" si="3"/>
        <v>0</v>
      </c>
    </row>
    <row r="62" spans="1:5" ht="15" x14ac:dyDescent="0.25">
      <c r="A62" s="51" t="s">
        <v>73</v>
      </c>
      <c r="B62" s="26">
        <v>269.89999999999998</v>
      </c>
      <c r="D62">
        <f>'[1]Uitgeefb. kavel 11-11-2021'!C63</f>
        <v>269.89999999999998</v>
      </c>
      <c r="E62">
        <f t="shared" si="3"/>
        <v>0</v>
      </c>
    </row>
    <row r="63" spans="1:5" ht="15" x14ac:dyDescent="0.25">
      <c r="A63" s="52" t="s">
        <v>74</v>
      </c>
      <c r="B63" s="26">
        <v>305.10000000000002</v>
      </c>
      <c r="D63">
        <f>'[1]Uitgeefb. kavel 11-11-2021'!C64</f>
        <v>305.10000000000002</v>
      </c>
      <c r="E63">
        <f t="shared" si="3"/>
        <v>0</v>
      </c>
    </row>
    <row r="64" spans="1:5" ht="15" x14ac:dyDescent="0.25">
      <c r="A64" s="52" t="s">
        <v>75</v>
      </c>
      <c r="B64" s="26">
        <v>343.2</v>
      </c>
      <c r="D64">
        <f>'[1]Uitgeefb. kavel 11-11-2021'!C65</f>
        <v>343.2</v>
      </c>
      <c r="E64">
        <f t="shared" si="3"/>
        <v>0</v>
      </c>
    </row>
    <row r="65" spans="1:5" ht="15" x14ac:dyDescent="0.25">
      <c r="A65" s="49" t="s">
        <v>76</v>
      </c>
      <c r="B65" s="26">
        <v>598.1</v>
      </c>
      <c r="D65">
        <f>'[1]Uitgeefb. kavel 11-11-2021'!C66</f>
        <v>598.1</v>
      </c>
      <c r="E65">
        <f t="shared" si="3"/>
        <v>0</v>
      </c>
    </row>
    <row r="66" spans="1:5" ht="15" x14ac:dyDescent="0.25">
      <c r="A66" s="51" t="s">
        <v>77</v>
      </c>
      <c r="B66" s="26">
        <v>189</v>
      </c>
      <c r="D66">
        <f>'[1]Uitgeefb. kavel 11-11-2021'!C67</f>
        <v>189</v>
      </c>
      <c r="E66">
        <f t="shared" si="3"/>
        <v>0</v>
      </c>
    </row>
    <row r="67" spans="1:5" ht="15" x14ac:dyDescent="0.25">
      <c r="A67" s="50" t="s">
        <v>78</v>
      </c>
      <c r="B67" s="26">
        <v>126.3</v>
      </c>
      <c r="D67">
        <f>'[1]Uitgeefb. kavel 11-11-2021'!C68</f>
        <v>126.3</v>
      </c>
      <c r="E67">
        <f t="shared" si="3"/>
        <v>0</v>
      </c>
    </row>
    <row r="68" spans="1:5" ht="15" x14ac:dyDescent="0.25">
      <c r="A68" s="50" t="s">
        <v>79</v>
      </c>
      <c r="B68" s="26">
        <v>135.30000000000001</v>
      </c>
      <c r="D68">
        <f>'[1]Uitgeefb. kavel 11-11-2021'!C69</f>
        <v>135.30000000000001</v>
      </c>
      <c r="E68">
        <f t="shared" si="3"/>
        <v>0</v>
      </c>
    </row>
    <row r="69" spans="1:5" ht="15" x14ac:dyDescent="0.25">
      <c r="A69" s="50" t="s">
        <v>124</v>
      </c>
      <c r="B69" s="26">
        <v>145.19999999999999</v>
      </c>
      <c r="D69">
        <f>'[1]Uitgeefb. kavel 11-11-2021'!C70</f>
        <v>145.19999999999999</v>
      </c>
      <c r="E69">
        <f t="shared" si="3"/>
        <v>0</v>
      </c>
    </row>
    <row r="70" spans="1:5" ht="15" x14ac:dyDescent="0.25">
      <c r="A70" s="51" t="s">
        <v>125</v>
      </c>
      <c r="B70" s="26">
        <v>236</v>
      </c>
      <c r="D70">
        <f>'[1]Uitgeefb. kavel 11-11-2021'!C71</f>
        <v>236</v>
      </c>
      <c r="E70">
        <f t="shared" si="3"/>
        <v>0</v>
      </c>
    </row>
    <row r="71" spans="1:5" ht="15" x14ac:dyDescent="0.25">
      <c r="A71" s="52" t="s">
        <v>126</v>
      </c>
      <c r="B71" s="26">
        <v>343.7</v>
      </c>
      <c r="D71">
        <f>'[1]Uitgeefb. kavel 11-11-2021'!C72</f>
        <v>343.7</v>
      </c>
      <c r="E71">
        <f t="shared" si="3"/>
        <v>0</v>
      </c>
    </row>
    <row r="72" spans="1:5" ht="15" x14ac:dyDescent="0.25">
      <c r="A72" s="52" t="s">
        <v>127</v>
      </c>
      <c r="B72" s="26">
        <v>289.60000000000002</v>
      </c>
      <c r="D72">
        <f>'[1]Uitgeefb. kavel 11-11-2021'!C73</f>
        <v>289.60000000000002</v>
      </c>
      <c r="E72">
        <f t="shared" si="3"/>
        <v>0</v>
      </c>
    </row>
    <row r="73" spans="1:5" x14ac:dyDescent="0.25">
      <c r="B73" s="26"/>
    </row>
    <row r="74" spans="1:5" x14ac:dyDescent="0.25">
      <c r="B74" s="26"/>
    </row>
    <row r="75" spans="1:5" s="23" customFormat="1" x14ac:dyDescent="0.25">
      <c r="A75" s="23" t="s">
        <v>4</v>
      </c>
      <c r="B75" s="25">
        <f>SUM(B76:B77)</f>
        <v>716.4</v>
      </c>
      <c r="D75" s="23">
        <f>'[1]Uitgeefb. kavel 11-11-2021'!C76</f>
        <v>716.4</v>
      </c>
      <c r="E75" s="23">
        <f t="shared" ref="E75:E77" si="4">B75-D75</f>
        <v>0</v>
      </c>
    </row>
    <row r="76" spans="1:5" ht="15" x14ac:dyDescent="0.25">
      <c r="A76" s="52" t="s">
        <v>80</v>
      </c>
      <c r="B76" s="26">
        <v>333.9</v>
      </c>
      <c r="D76">
        <f>'[1]Uitgeefb. kavel 11-11-2021'!C77</f>
        <v>333.9</v>
      </c>
      <c r="E76">
        <f t="shared" si="4"/>
        <v>0</v>
      </c>
    </row>
    <row r="77" spans="1:5" ht="15" x14ac:dyDescent="0.25">
      <c r="A77" s="52" t="s">
        <v>81</v>
      </c>
      <c r="B77" s="26">
        <v>382.5</v>
      </c>
      <c r="D77">
        <f>'[1]Uitgeefb. kavel 11-11-2021'!C78</f>
        <v>382.5</v>
      </c>
      <c r="E77">
        <f t="shared" si="4"/>
        <v>0</v>
      </c>
    </row>
    <row r="78" spans="1:5" x14ac:dyDescent="0.25">
      <c r="B78" s="26"/>
    </row>
    <row r="79" spans="1:5" x14ac:dyDescent="0.25">
      <c r="B79" s="26"/>
    </row>
    <row r="80" spans="1:5" s="23" customFormat="1" x14ac:dyDescent="0.25">
      <c r="A80" s="23" t="s">
        <v>5</v>
      </c>
      <c r="B80" s="25">
        <f>SUM(B81:B92)</f>
        <v>3794.7000000000003</v>
      </c>
      <c r="D80" s="23">
        <f>'[1]Uitgeefb. kavel 11-11-2021'!C81</f>
        <v>3794.7000000000003</v>
      </c>
      <c r="E80" s="23">
        <f t="shared" ref="E80:E92" si="5">B80-D80</f>
        <v>0</v>
      </c>
    </row>
    <row r="81" spans="1:5" ht="15" x14ac:dyDescent="0.25">
      <c r="A81" s="49" t="s">
        <v>82</v>
      </c>
      <c r="B81" s="26">
        <v>442.8</v>
      </c>
      <c r="D81">
        <f>'[1]Uitgeefb. kavel 11-11-2021'!C82</f>
        <v>442.8</v>
      </c>
      <c r="E81">
        <f t="shared" si="5"/>
        <v>0</v>
      </c>
    </row>
    <row r="82" spans="1:5" ht="15" x14ac:dyDescent="0.25">
      <c r="A82" s="51" t="s">
        <v>83</v>
      </c>
      <c r="B82" s="26">
        <v>277.89999999999998</v>
      </c>
      <c r="D82">
        <f>'[1]Uitgeefb. kavel 11-11-2021'!C83</f>
        <v>277.89999999999998</v>
      </c>
      <c r="E82">
        <f t="shared" si="5"/>
        <v>0</v>
      </c>
    </row>
    <row r="83" spans="1:5" ht="15" x14ac:dyDescent="0.25">
      <c r="A83" s="50" t="s">
        <v>84</v>
      </c>
      <c r="B83" s="26">
        <v>153.30000000000001</v>
      </c>
      <c r="D83">
        <f>'[1]Uitgeefb. kavel 11-11-2021'!C84</f>
        <v>153.30000000000001</v>
      </c>
      <c r="E83">
        <f t="shared" si="5"/>
        <v>0</v>
      </c>
    </row>
    <row r="84" spans="1:5" ht="15" x14ac:dyDescent="0.25">
      <c r="A84" s="50" t="s">
        <v>85</v>
      </c>
      <c r="B84" s="26">
        <v>154.30000000000001</v>
      </c>
      <c r="D84">
        <f>'[1]Uitgeefb. kavel 11-11-2021'!C85</f>
        <v>154.30000000000001</v>
      </c>
      <c r="E84">
        <f t="shared" si="5"/>
        <v>0</v>
      </c>
    </row>
    <row r="85" spans="1:5" ht="15" x14ac:dyDescent="0.25">
      <c r="A85" s="50" t="s">
        <v>86</v>
      </c>
      <c r="B85" s="26">
        <v>155.30000000000001</v>
      </c>
      <c r="D85">
        <f>'[1]Uitgeefb. kavel 11-11-2021'!C86</f>
        <v>155.30000000000001</v>
      </c>
      <c r="E85">
        <f t="shared" si="5"/>
        <v>0</v>
      </c>
    </row>
    <row r="86" spans="1:5" ht="15" x14ac:dyDescent="0.25">
      <c r="A86" s="51" t="s">
        <v>87</v>
      </c>
      <c r="B86" s="26">
        <v>236.5</v>
      </c>
      <c r="D86">
        <f>'[1]Uitgeefb. kavel 11-11-2021'!C87</f>
        <v>236.5</v>
      </c>
      <c r="E86">
        <f t="shared" si="5"/>
        <v>0</v>
      </c>
    </row>
    <row r="87" spans="1:5" ht="15" x14ac:dyDescent="0.25">
      <c r="A87" s="52" t="s">
        <v>88</v>
      </c>
      <c r="B87" s="26">
        <v>382.4</v>
      </c>
      <c r="D87">
        <f>'[1]Uitgeefb. kavel 11-11-2021'!C88</f>
        <v>382.4</v>
      </c>
      <c r="E87">
        <f t="shared" si="5"/>
        <v>0</v>
      </c>
    </row>
    <row r="88" spans="1:5" ht="15" x14ac:dyDescent="0.25">
      <c r="A88" s="52" t="s">
        <v>89</v>
      </c>
      <c r="B88" s="26">
        <v>371.4</v>
      </c>
      <c r="D88">
        <f>'[1]Uitgeefb. kavel 11-11-2021'!C89</f>
        <v>371.4</v>
      </c>
      <c r="E88">
        <f t="shared" si="5"/>
        <v>0</v>
      </c>
    </row>
    <row r="89" spans="1:5" ht="15" x14ac:dyDescent="0.25">
      <c r="A89" s="52" t="s">
        <v>90</v>
      </c>
      <c r="B89" s="26">
        <v>401.9</v>
      </c>
      <c r="D89">
        <f>'[1]Uitgeefb. kavel 11-11-2021'!C90</f>
        <v>401.9</v>
      </c>
      <c r="E89">
        <f t="shared" si="5"/>
        <v>0</v>
      </c>
    </row>
    <row r="90" spans="1:5" ht="15" x14ac:dyDescent="0.25">
      <c r="A90" s="52" t="s">
        <v>91</v>
      </c>
      <c r="B90" s="26">
        <v>420.5</v>
      </c>
      <c r="D90">
        <f>'[1]Uitgeefb. kavel 11-11-2021'!C91</f>
        <v>420.5</v>
      </c>
      <c r="E90">
        <f t="shared" si="5"/>
        <v>0</v>
      </c>
    </row>
    <row r="91" spans="1:5" ht="15" x14ac:dyDescent="0.25">
      <c r="A91" s="52" t="s">
        <v>128</v>
      </c>
      <c r="B91" s="26">
        <v>482.6</v>
      </c>
      <c r="D91">
        <f>'[1]Uitgeefb. kavel 11-11-2021'!C92</f>
        <v>482.6</v>
      </c>
      <c r="E91">
        <f t="shared" si="5"/>
        <v>0</v>
      </c>
    </row>
    <row r="92" spans="1:5" ht="15" x14ac:dyDescent="0.25">
      <c r="A92" s="52" t="s">
        <v>129</v>
      </c>
      <c r="B92" s="26">
        <v>315.8</v>
      </c>
      <c r="D92">
        <f>'[1]Uitgeefb. kavel 11-11-2021'!C93</f>
        <v>315.8</v>
      </c>
      <c r="E92">
        <f t="shared" si="5"/>
        <v>0</v>
      </c>
    </row>
    <row r="93" spans="1:5" x14ac:dyDescent="0.25">
      <c r="B93" s="26"/>
    </row>
    <row r="94" spans="1:5" x14ac:dyDescent="0.25">
      <c r="B94" s="26"/>
    </row>
    <row r="95" spans="1:5" s="23" customFormat="1" x14ac:dyDescent="0.25">
      <c r="A95" s="23" t="s">
        <v>6</v>
      </c>
      <c r="B95" s="25">
        <f>SUM(B96:B100)</f>
        <v>1152.9000000000001</v>
      </c>
      <c r="D95" s="23">
        <f>'[1]Uitgeefb. kavel 11-11-2021'!C96</f>
        <v>1152.9000000000001</v>
      </c>
      <c r="E95" s="23">
        <f t="shared" ref="E95:E100" si="6">B95-D95</f>
        <v>0</v>
      </c>
    </row>
    <row r="96" spans="1:5" ht="15" x14ac:dyDescent="0.25">
      <c r="A96" s="52" t="s">
        <v>92</v>
      </c>
      <c r="B96" s="26">
        <v>172.4</v>
      </c>
      <c r="D96">
        <f>'[1]Uitgeefb. kavel 11-11-2021'!C97</f>
        <v>172.4</v>
      </c>
      <c r="E96">
        <f t="shared" si="6"/>
        <v>0</v>
      </c>
    </row>
    <row r="97" spans="1:5" ht="15" x14ac:dyDescent="0.25">
      <c r="A97" s="52" t="s">
        <v>93</v>
      </c>
      <c r="B97" s="26">
        <v>180.6</v>
      </c>
      <c r="D97">
        <f>'[1]Uitgeefb. kavel 11-11-2021'!C98</f>
        <v>180.6</v>
      </c>
      <c r="E97">
        <f t="shared" si="6"/>
        <v>0</v>
      </c>
    </row>
    <row r="98" spans="1:5" ht="15" x14ac:dyDescent="0.25">
      <c r="A98" s="51" t="s">
        <v>94</v>
      </c>
      <c r="B98" s="26">
        <v>370.2</v>
      </c>
      <c r="D98">
        <f>'[1]Uitgeefb. kavel 11-11-2021'!C99</f>
        <v>370.2</v>
      </c>
      <c r="E98">
        <f t="shared" si="6"/>
        <v>0</v>
      </c>
    </row>
    <row r="99" spans="1:5" ht="15" x14ac:dyDescent="0.25">
      <c r="A99" s="50" t="s">
        <v>95</v>
      </c>
      <c r="B99" s="26">
        <v>153</v>
      </c>
      <c r="D99">
        <f>'[1]Uitgeefb. kavel 11-11-2021'!C100</f>
        <v>153</v>
      </c>
      <c r="E99">
        <f t="shared" si="6"/>
        <v>0</v>
      </c>
    </row>
    <row r="100" spans="1:5" ht="15" x14ac:dyDescent="0.25">
      <c r="A100" s="51" t="s">
        <v>96</v>
      </c>
      <c r="B100" s="26">
        <v>276.7</v>
      </c>
      <c r="D100">
        <f>'[1]Uitgeefb. kavel 11-11-2021'!C101</f>
        <v>276.7</v>
      </c>
      <c r="E100">
        <f t="shared" si="6"/>
        <v>0</v>
      </c>
    </row>
    <row r="101" spans="1:5" x14ac:dyDescent="0.25">
      <c r="B101" s="26"/>
    </row>
    <row r="102" spans="1:5" x14ac:dyDescent="0.25">
      <c r="B102" s="26"/>
    </row>
    <row r="103" spans="1:5" s="23" customFormat="1" x14ac:dyDescent="0.25">
      <c r="A103" s="23" t="s">
        <v>7</v>
      </c>
      <c r="B103" s="25">
        <f>SUM(B104:B119)</f>
        <v>5338.9</v>
      </c>
      <c r="D103" s="23">
        <f>'[1]Uitgeefb. kavel 11-11-2021'!C104</f>
        <v>5338.9</v>
      </c>
      <c r="E103" s="23">
        <f t="shared" ref="E103:E119" si="7">B103-D103</f>
        <v>0</v>
      </c>
    </row>
    <row r="104" spans="1:5" ht="15" x14ac:dyDescent="0.25">
      <c r="A104" s="49" t="s">
        <v>97</v>
      </c>
      <c r="B104" s="26">
        <v>663.5</v>
      </c>
      <c r="D104">
        <f>'[1]Uitgeefb. kavel 11-11-2021'!C105</f>
        <v>663.5</v>
      </c>
      <c r="E104">
        <f t="shared" si="7"/>
        <v>0</v>
      </c>
    </row>
    <row r="105" spans="1:5" ht="15" x14ac:dyDescent="0.25">
      <c r="A105" s="62" t="s">
        <v>98</v>
      </c>
      <c r="B105" s="26">
        <v>379.1</v>
      </c>
      <c r="D105">
        <f>'[1]Uitgeefb. kavel 11-11-2021'!C106</f>
        <v>379.1</v>
      </c>
      <c r="E105">
        <f t="shared" si="7"/>
        <v>0</v>
      </c>
    </row>
    <row r="106" spans="1:5" ht="15" x14ac:dyDescent="0.25">
      <c r="A106" s="62" t="s">
        <v>99</v>
      </c>
      <c r="B106" s="26">
        <v>369.9</v>
      </c>
      <c r="D106">
        <f>'[1]Uitgeefb. kavel 11-11-2021'!C107</f>
        <v>369.9</v>
      </c>
      <c r="E106">
        <f t="shared" si="7"/>
        <v>0</v>
      </c>
    </row>
    <row r="107" spans="1:5" ht="15" x14ac:dyDescent="0.25">
      <c r="A107" s="62" t="s">
        <v>100</v>
      </c>
      <c r="B107" s="26">
        <v>360.9</v>
      </c>
      <c r="D107">
        <f>'[1]Uitgeefb. kavel 11-11-2021'!C108</f>
        <v>360.9</v>
      </c>
      <c r="E107">
        <f t="shared" si="7"/>
        <v>0</v>
      </c>
    </row>
    <row r="108" spans="1:5" ht="15" x14ac:dyDescent="0.25">
      <c r="A108" s="62" t="s">
        <v>170</v>
      </c>
      <c r="B108" s="26">
        <v>408.5</v>
      </c>
      <c r="D108">
        <f>'[1]Uitgeefb. kavel 11-11-2021'!C109</f>
        <v>408.5</v>
      </c>
      <c r="E108">
        <f t="shared" si="7"/>
        <v>0</v>
      </c>
    </row>
    <row r="109" spans="1:5" ht="15" x14ac:dyDescent="0.25">
      <c r="A109" s="62" t="s">
        <v>101</v>
      </c>
      <c r="B109" s="26">
        <v>297.2</v>
      </c>
      <c r="D109">
        <f>'[1]Uitgeefb. kavel 11-11-2021'!C110</f>
        <v>297.2</v>
      </c>
      <c r="E109">
        <f t="shared" si="7"/>
        <v>0</v>
      </c>
    </row>
    <row r="110" spans="1:5" ht="15" x14ac:dyDescent="0.25">
      <c r="A110" s="62" t="s">
        <v>102</v>
      </c>
      <c r="B110" s="26">
        <v>305</v>
      </c>
      <c r="D110">
        <f>'[1]Uitgeefb. kavel 11-11-2021'!C111</f>
        <v>305</v>
      </c>
      <c r="E110">
        <f t="shared" si="7"/>
        <v>0</v>
      </c>
    </row>
    <row r="111" spans="1:5" ht="15" x14ac:dyDescent="0.25">
      <c r="A111" s="62" t="s">
        <v>103</v>
      </c>
      <c r="B111" s="26">
        <v>354.6</v>
      </c>
      <c r="D111">
        <f>'[1]Uitgeefb. kavel 11-11-2021'!C112</f>
        <v>354.6</v>
      </c>
      <c r="E111">
        <f t="shared" si="7"/>
        <v>0</v>
      </c>
    </row>
    <row r="112" spans="1:5" ht="15" x14ac:dyDescent="0.25">
      <c r="A112" s="51" t="s">
        <v>104</v>
      </c>
      <c r="B112" s="26">
        <v>362</v>
      </c>
      <c r="D112">
        <f>'[1]Uitgeefb. kavel 11-11-2021'!C113</f>
        <v>362</v>
      </c>
      <c r="E112">
        <f t="shared" si="7"/>
        <v>0</v>
      </c>
    </row>
    <row r="113" spans="1:5" ht="15" x14ac:dyDescent="0.25">
      <c r="A113" s="50" t="s">
        <v>105</v>
      </c>
      <c r="B113" s="26">
        <v>178.9</v>
      </c>
      <c r="D113">
        <f>'[1]Uitgeefb. kavel 11-11-2021'!C114</f>
        <v>178.9</v>
      </c>
      <c r="E113">
        <f t="shared" si="7"/>
        <v>0</v>
      </c>
    </row>
    <row r="114" spans="1:5" ht="15" x14ac:dyDescent="0.25">
      <c r="A114" s="50" t="s">
        <v>106</v>
      </c>
      <c r="B114" s="26">
        <v>172.8</v>
      </c>
      <c r="D114">
        <f>'[1]Uitgeefb. kavel 11-11-2021'!C115</f>
        <v>172.8</v>
      </c>
      <c r="E114">
        <f t="shared" si="7"/>
        <v>0</v>
      </c>
    </row>
    <row r="115" spans="1:5" ht="15" x14ac:dyDescent="0.25">
      <c r="A115" s="51" t="s">
        <v>107</v>
      </c>
      <c r="B115" s="26">
        <v>272.5</v>
      </c>
      <c r="D115">
        <f>'[1]Uitgeefb. kavel 11-11-2021'!C116</f>
        <v>272.5</v>
      </c>
      <c r="E115">
        <f t="shared" si="7"/>
        <v>0</v>
      </c>
    </row>
    <row r="116" spans="1:5" ht="15" x14ac:dyDescent="0.25">
      <c r="A116" s="49" t="s">
        <v>108</v>
      </c>
      <c r="B116" s="26">
        <v>479.7</v>
      </c>
      <c r="D116">
        <f>'[1]Uitgeefb. kavel 11-11-2021'!C117</f>
        <v>479.7</v>
      </c>
      <c r="E116">
        <f t="shared" si="7"/>
        <v>0</v>
      </c>
    </row>
    <row r="117" spans="1:5" ht="15" x14ac:dyDescent="0.25">
      <c r="A117" s="51" t="s">
        <v>109</v>
      </c>
      <c r="B117" s="26">
        <v>266.7</v>
      </c>
      <c r="D117">
        <f>'[1]Uitgeefb. kavel 11-11-2021'!C118</f>
        <v>266.7</v>
      </c>
      <c r="E117">
        <f t="shared" si="7"/>
        <v>0</v>
      </c>
    </row>
    <row r="118" spans="1:5" ht="15" x14ac:dyDescent="0.25">
      <c r="A118" s="50" t="s">
        <v>110</v>
      </c>
      <c r="B118" s="26">
        <v>169</v>
      </c>
      <c r="D118">
        <f>'[1]Uitgeefb. kavel 11-11-2021'!C119</f>
        <v>169</v>
      </c>
      <c r="E118">
        <f t="shared" si="7"/>
        <v>0</v>
      </c>
    </row>
    <row r="119" spans="1:5" x14ac:dyDescent="0.25">
      <c r="A119" s="51" t="s">
        <v>130</v>
      </c>
      <c r="B119" s="27">
        <v>298.60000000000002</v>
      </c>
      <c r="D119">
        <f>'[1]Uitgeefb. kavel 11-11-2021'!C120</f>
        <v>298.60000000000002</v>
      </c>
      <c r="E119">
        <f t="shared" si="7"/>
        <v>0</v>
      </c>
    </row>
    <row r="120" spans="1:5" x14ac:dyDescent="0.25">
      <c r="B120" s="26"/>
    </row>
    <row r="121" spans="1:5" x14ac:dyDescent="0.25">
      <c r="B121" s="26"/>
    </row>
    <row r="122" spans="1:5" s="23" customFormat="1" x14ac:dyDescent="0.25">
      <c r="A122" s="23" t="s">
        <v>8</v>
      </c>
      <c r="B122" s="25">
        <f>SUM(B123:B134)</f>
        <v>3104.5000000000005</v>
      </c>
      <c r="D122" s="23">
        <f>'[1]Uitgeefb. kavel 11-11-2021'!C123</f>
        <v>3104.5000000000005</v>
      </c>
      <c r="E122" s="23">
        <f t="shared" ref="E122:E134" si="8">B122-D122</f>
        <v>0</v>
      </c>
    </row>
    <row r="123" spans="1:5" ht="15" x14ac:dyDescent="0.25">
      <c r="A123" s="49" t="s">
        <v>111</v>
      </c>
      <c r="B123" s="26">
        <v>480.2</v>
      </c>
      <c r="D123">
        <f>'[1]Uitgeefb. kavel 11-11-2021'!C124</f>
        <v>480.2</v>
      </c>
      <c r="E123">
        <f t="shared" si="8"/>
        <v>0</v>
      </c>
    </row>
    <row r="124" spans="1:5" ht="15" x14ac:dyDescent="0.25">
      <c r="A124" s="52" t="s">
        <v>112</v>
      </c>
      <c r="B124" s="26">
        <v>239.9</v>
      </c>
      <c r="D124">
        <f>'[1]Uitgeefb. kavel 11-11-2021'!C125</f>
        <v>239.9</v>
      </c>
      <c r="E124">
        <f t="shared" si="8"/>
        <v>0</v>
      </c>
    </row>
    <row r="125" spans="1:5" ht="15" x14ac:dyDescent="0.25">
      <c r="A125" s="52" t="s">
        <v>113</v>
      </c>
      <c r="B125" s="26">
        <v>305.8</v>
      </c>
      <c r="D125">
        <f>'[1]Uitgeefb. kavel 11-11-2021'!C126</f>
        <v>305.8</v>
      </c>
      <c r="E125">
        <f t="shared" si="8"/>
        <v>0</v>
      </c>
    </row>
    <row r="126" spans="1:5" ht="15" x14ac:dyDescent="0.25">
      <c r="A126" s="49" t="s">
        <v>114</v>
      </c>
      <c r="B126" s="26">
        <v>474.2</v>
      </c>
      <c r="D126">
        <f>'[1]Uitgeefb. kavel 11-11-2021'!C127</f>
        <v>474.2</v>
      </c>
      <c r="E126">
        <f t="shared" si="8"/>
        <v>0</v>
      </c>
    </row>
    <row r="127" spans="1:5" ht="15" x14ac:dyDescent="0.25">
      <c r="A127" s="52" t="s">
        <v>115</v>
      </c>
      <c r="B127" s="26">
        <v>349.8</v>
      </c>
      <c r="D127">
        <f>'[1]Uitgeefb. kavel 11-11-2021'!C128</f>
        <v>349.8</v>
      </c>
      <c r="E127">
        <f t="shared" si="8"/>
        <v>0</v>
      </c>
    </row>
    <row r="128" spans="1:5" ht="15" x14ac:dyDescent="0.25">
      <c r="A128" s="52" t="s">
        <v>116</v>
      </c>
      <c r="B128" s="26">
        <v>370.9</v>
      </c>
      <c r="D128">
        <f>'[1]Uitgeefb. kavel 11-11-2021'!C129</f>
        <v>370.9</v>
      </c>
      <c r="E128">
        <f t="shared" si="8"/>
        <v>0</v>
      </c>
    </row>
    <row r="129" spans="1:5" ht="15" x14ac:dyDescent="0.25">
      <c r="A129" s="51" t="s">
        <v>117</v>
      </c>
      <c r="B129" s="26">
        <v>207.3</v>
      </c>
      <c r="D129">
        <f>'[1]Uitgeefb. kavel 11-11-2021'!C130</f>
        <v>207.3</v>
      </c>
      <c r="E129">
        <f t="shared" si="8"/>
        <v>0</v>
      </c>
    </row>
    <row r="130" spans="1:5" ht="15" x14ac:dyDescent="0.25">
      <c r="A130" s="50" t="s">
        <v>118</v>
      </c>
      <c r="B130" s="26">
        <v>114.3</v>
      </c>
      <c r="D130">
        <f>'[1]Uitgeefb. kavel 11-11-2021'!C131</f>
        <v>114.3</v>
      </c>
      <c r="E130">
        <f t="shared" si="8"/>
        <v>0</v>
      </c>
    </row>
    <row r="131" spans="1:5" ht="15" x14ac:dyDescent="0.25">
      <c r="A131" s="50" t="s">
        <v>119</v>
      </c>
      <c r="B131" s="26">
        <v>120.5</v>
      </c>
      <c r="D131">
        <f>'[1]Uitgeefb. kavel 11-11-2021'!C132</f>
        <v>120.5</v>
      </c>
      <c r="E131">
        <f t="shared" si="8"/>
        <v>0</v>
      </c>
    </row>
    <row r="132" spans="1:5" ht="15" x14ac:dyDescent="0.25">
      <c r="A132" s="50" t="s">
        <v>131</v>
      </c>
      <c r="B132" s="26">
        <v>120.5</v>
      </c>
      <c r="D132">
        <f>'[1]Uitgeefb. kavel 11-11-2021'!C133</f>
        <v>120.5</v>
      </c>
      <c r="E132">
        <f t="shared" si="8"/>
        <v>0</v>
      </c>
    </row>
    <row r="133" spans="1:5" ht="15" x14ac:dyDescent="0.25">
      <c r="A133" s="50" t="s">
        <v>132</v>
      </c>
      <c r="B133" s="26">
        <v>120.5</v>
      </c>
      <c r="D133">
        <f>'[1]Uitgeefb. kavel 11-11-2021'!C134</f>
        <v>120.5</v>
      </c>
      <c r="E133">
        <f t="shared" si="8"/>
        <v>0</v>
      </c>
    </row>
    <row r="134" spans="1:5" ht="15" x14ac:dyDescent="0.25">
      <c r="A134" s="51" t="s">
        <v>133</v>
      </c>
      <c r="B134" s="26">
        <v>200.6</v>
      </c>
      <c r="D134">
        <f>'[1]Uitgeefb. kavel 11-11-2021'!C135</f>
        <v>200.6</v>
      </c>
      <c r="E134">
        <f t="shared" si="8"/>
        <v>0</v>
      </c>
    </row>
    <row r="135" spans="1:5" x14ac:dyDescent="0.25">
      <c r="B135" s="26"/>
    </row>
    <row r="136" spans="1:5" x14ac:dyDescent="0.25">
      <c r="B136" s="26"/>
    </row>
    <row r="137" spans="1:5" s="23" customFormat="1" x14ac:dyDescent="0.25">
      <c r="A137" s="23" t="s">
        <v>9</v>
      </c>
      <c r="B137" s="25">
        <f>SUM(B138:B151)</f>
        <v>4026.2999999999997</v>
      </c>
      <c r="D137" s="23">
        <f>'[1]Uitgeefb. kavel 11-11-2021'!C138</f>
        <v>4026.2999999999997</v>
      </c>
      <c r="E137" s="23">
        <f t="shared" ref="E137:E151" si="9">B137-D137</f>
        <v>0</v>
      </c>
    </row>
    <row r="138" spans="1:5" x14ac:dyDescent="0.25">
      <c r="A138" s="49" t="s">
        <v>120</v>
      </c>
      <c r="B138" s="27">
        <v>548.5</v>
      </c>
      <c r="D138">
        <f>'[1]Uitgeefb. kavel 11-11-2021'!C139</f>
        <v>548.5</v>
      </c>
      <c r="E138">
        <f t="shared" si="9"/>
        <v>0</v>
      </c>
    </row>
    <row r="139" spans="1:5" ht="15" x14ac:dyDescent="0.25">
      <c r="A139" s="52" t="s">
        <v>121</v>
      </c>
      <c r="B139" s="26">
        <v>348.6</v>
      </c>
      <c r="D139">
        <f>'[1]Uitgeefb. kavel 11-11-2021'!C140</f>
        <v>348.6</v>
      </c>
      <c r="E139">
        <f t="shared" si="9"/>
        <v>0</v>
      </c>
    </row>
    <row r="140" spans="1:5" ht="15" x14ac:dyDescent="0.25">
      <c r="A140" s="52" t="s">
        <v>122</v>
      </c>
      <c r="B140" s="26">
        <v>321.5</v>
      </c>
      <c r="D140">
        <f>'[1]Uitgeefb. kavel 11-11-2021'!C141</f>
        <v>321.5</v>
      </c>
      <c r="E140">
        <f t="shared" si="9"/>
        <v>0</v>
      </c>
    </row>
    <row r="141" spans="1:5" ht="15" x14ac:dyDescent="0.25">
      <c r="A141" s="51" t="s">
        <v>175</v>
      </c>
      <c r="B141" s="48">
        <v>228</v>
      </c>
      <c r="D141">
        <f>'[1]Uitgeefb. kavel 11-11-2021'!C142</f>
        <v>228</v>
      </c>
      <c r="E141">
        <f t="shared" si="9"/>
        <v>0</v>
      </c>
    </row>
    <row r="142" spans="1:5" ht="15" x14ac:dyDescent="0.25">
      <c r="A142" s="50" t="s">
        <v>176</v>
      </c>
      <c r="B142" s="48">
        <v>124.6</v>
      </c>
      <c r="D142">
        <f>'[1]Uitgeefb. kavel 11-11-2021'!C143</f>
        <v>124.6</v>
      </c>
      <c r="E142">
        <f t="shared" si="9"/>
        <v>0</v>
      </c>
    </row>
    <row r="143" spans="1:5" ht="15" x14ac:dyDescent="0.25">
      <c r="A143" s="50" t="s">
        <v>177</v>
      </c>
      <c r="B143" s="48">
        <v>124.6</v>
      </c>
      <c r="D143">
        <f>'[1]Uitgeefb. kavel 11-11-2021'!C144</f>
        <v>124.6</v>
      </c>
      <c r="E143">
        <f t="shared" si="9"/>
        <v>0</v>
      </c>
    </row>
    <row r="144" spans="1:5" ht="15" x14ac:dyDescent="0.25">
      <c r="A144" s="51" t="s">
        <v>178</v>
      </c>
      <c r="B144" s="48">
        <v>207.5</v>
      </c>
      <c r="D144">
        <f>'[1]Uitgeefb. kavel 11-11-2021'!C145</f>
        <v>207.5</v>
      </c>
      <c r="E144">
        <f t="shared" si="9"/>
        <v>0</v>
      </c>
    </row>
    <row r="145" spans="1:5" ht="15" x14ac:dyDescent="0.25">
      <c r="A145" s="52" t="s">
        <v>179</v>
      </c>
      <c r="B145" s="48">
        <v>304</v>
      </c>
      <c r="D145">
        <f>'[1]Uitgeefb. kavel 11-11-2021'!C146</f>
        <v>304</v>
      </c>
      <c r="E145">
        <f t="shared" si="9"/>
        <v>0</v>
      </c>
    </row>
    <row r="146" spans="1:5" ht="15" x14ac:dyDescent="0.25">
      <c r="A146" s="52" t="s">
        <v>180</v>
      </c>
      <c r="B146" s="48">
        <v>302.3</v>
      </c>
      <c r="D146">
        <f>'[1]Uitgeefb. kavel 11-11-2021'!C147</f>
        <v>302.3</v>
      </c>
      <c r="E146">
        <f t="shared" si="9"/>
        <v>0</v>
      </c>
    </row>
    <row r="147" spans="1:5" ht="15" x14ac:dyDescent="0.25">
      <c r="A147" s="49" t="s">
        <v>181</v>
      </c>
      <c r="B147" s="48">
        <v>494.3</v>
      </c>
      <c r="D147">
        <f>'[1]Uitgeefb. kavel 11-11-2021'!C148</f>
        <v>494.3</v>
      </c>
      <c r="E147">
        <f t="shared" si="9"/>
        <v>0</v>
      </c>
    </row>
    <row r="148" spans="1:5" ht="15" x14ac:dyDescent="0.25">
      <c r="A148" s="51" t="s">
        <v>182</v>
      </c>
      <c r="B148" s="48">
        <v>321.60000000000002</v>
      </c>
      <c r="D148">
        <f>'[1]Uitgeefb. kavel 11-11-2021'!C149</f>
        <v>321.60000000000002</v>
      </c>
      <c r="E148">
        <f t="shared" si="9"/>
        <v>0</v>
      </c>
    </row>
    <row r="149" spans="1:5" ht="15" x14ac:dyDescent="0.25">
      <c r="A149" s="50" t="s">
        <v>183</v>
      </c>
      <c r="B149" s="48">
        <v>191.1</v>
      </c>
      <c r="D149">
        <f>'[1]Uitgeefb. kavel 11-11-2021'!C150</f>
        <v>191.1</v>
      </c>
      <c r="E149">
        <f t="shared" si="9"/>
        <v>0</v>
      </c>
    </row>
    <row r="150" spans="1:5" ht="15" x14ac:dyDescent="0.25">
      <c r="A150" s="50" t="s">
        <v>184</v>
      </c>
      <c r="B150" s="48">
        <v>191.2</v>
      </c>
      <c r="D150">
        <f>'[1]Uitgeefb. kavel 11-11-2021'!C151</f>
        <v>191.2</v>
      </c>
      <c r="E150">
        <f t="shared" si="9"/>
        <v>0</v>
      </c>
    </row>
    <row r="151" spans="1:5" ht="15" x14ac:dyDescent="0.25">
      <c r="A151" s="51" t="s">
        <v>185</v>
      </c>
      <c r="B151" s="48">
        <v>318.5</v>
      </c>
      <c r="D151">
        <f>'[1]Uitgeefb. kavel 11-11-2021'!C152</f>
        <v>318.5</v>
      </c>
      <c r="E151">
        <f t="shared" si="9"/>
        <v>0</v>
      </c>
    </row>
    <row r="152" spans="1:5" ht="15" x14ac:dyDescent="0.25">
      <c r="A152"/>
    </row>
    <row r="153" spans="1:5" ht="15" x14ac:dyDescent="0.25">
      <c r="A153"/>
    </row>
    <row r="154" spans="1:5" s="23" customFormat="1" x14ac:dyDescent="0.25">
      <c r="A154" s="23" t="s">
        <v>155</v>
      </c>
      <c r="B154" s="25">
        <f>SUM(B155:B167)</f>
        <v>4488.8999999999996</v>
      </c>
      <c r="D154" s="23">
        <f>'[1]Uitgeefb. kavel 11-11-2021'!C155</f>
        <v>4488.8999999999996</v>
      </c>
      <c r="E154" s="23">
        <f t="shared" ref="E154:E170" si="10">B154-D154</f>
        <v>0</v>
      </c>
    </row>
    <row r="155" spans="1:5" x14ac:dyDescent="0.25">
      <c r="A155" s="49" t="s">
        <v>151</v>
      </c>
      <c r="B155" s="27">
        <v>407.8</v>
      </c>
      <c r="D155">
        <f>'[1]Uitgeefb. kavel 11-11-2021'!C156</f>
        <v>407.8</v>
      </c>
      <c r="E155">
        <f t="shared" si="10"/>
        <v>0</v>
      </c>
    </row>
    <row r="156" spans="1:5" x14ac:dyDescent="0.25">
      <c r="A156" s="49" t="s">
        <v>152</v>
      </c>
      <c r="B156" s="27">
        <v>378.8</v>
      </c>
      <c r="D156">
        <f>'[1]Uitgeefb. kavel 11-11-2021'!C157</f>
        <v>378.8</v>
      </c>
      <c r="E156">
        <f t="shared" si="10"/>
        <v>0</v>
      </c>
    </row>
    <row r="157" spans="1:5" x14ac:dyDescent="0.25">
      <c r="A157" s="52" t="s">
        <v>153</v>
      </c>
      <c r="B157" s="27">
        <v>335.7</v>
      </c>
      <c r="D157">
        <f>'[1]Uitgeefb. kavel 11-11-2021'!C158</f>
        <v>335.7</v>
      </c>
      <c r="E157">
        <f t="shared" si="10"/>
        <v>0</v>
      </c>
    </row>
    <row r="158" spans="1:5" x14ac:dyDescent="0.25">
      <c r="A158" s="52" t="s">
        <v>154</v>
      </c>
      <c r="B158" s="27">
        <v>326.89999999999998</v>
      </c>
      <c r="D158">
        <f>'[1]Uitgeefb. kavel 11-11-2021'!C159</f>
        <v>326.89999999999998</v>
      </c>
      <c r="E158">
        <f t="shared" si="10"/>
        <v>0</v>
      </c>
    </row>
    <row r="159" spans="1:5" x14ac:dyDescent="0.25">
      <c r="A159" s="29" t="s">
        <v>160</v>
      </c>
      <c r="B159" s="26">
        <v>577.5</v>
      </c>
      <c r="D159">
        <f>'[1]Uitgeefb. kavel 11-11-2021'!C160</f>
        <v>577.5</v>
      </c>
      <c r="E159">
        <f t="shared" si="10"/>
        <v>0</v>
      </c>
    </row>
    <row r="160" spans="1:5" x14ac:dyDescent="0.25">
      <c r="A160" s="30" t="s">
        <v>161</v>
      </c>
      <c r="B160" s="26">
        <v>345.4</v>
      </c>
      <c r="D160">
        <f>'[1]Uitgeefb. kavel 11-11-2021'!C161</f>
        <v>345.4</v>
      </c>
      <c r="E160">
        <f t="shared" si="10"/>
        <v>0</v>
      </c>
    </row>
    <row r="161" spans="1:5" x14ac:dyDescent="0.25">
      <c r="A161" s="30" t="s">
        <v>162</v>
      </c>
      <c r="B161" s="26">
        <v>380.7</v>
      </c>
      <c r="D161">
        <f>'[1]Uitgeefb. kavel 11-11-2021'!C162</f>
        <v>380.7</v>
      </c>
      <c r="E161">
        <f t="shared" si="10"/>
        <v>0</v>
      </c>
    </row>
    <row r="162" spans="1:5" x14ac:dyDescent="0.25">
      <c r="A162" s="31" t="s">
        <v>163</v>
      </c>
      <c r="B162" s="26">
        <v>234.8</v>
      </c>
      <c r="D162">
        <f>'[1]Uitgeefb. kavel 11-11-2021'!C163</f>
        <v>234.8</v>
      </c>
      <c r="E162">
        <f t="shared" si="10"/>
        <v>0</v>
      </c>
    </row>
    <row r="163" spans="1:5" x14ac:dyDescent="0.25">
      <c r="A163" s="32" t="s">
        <v>164</v>
      </c>
      <c r="B163" s="26">
        <v>120.7</v>
      </c>
      <c r="D163">
        <f>'[1]Uitgeefb. kavel 11-11-2021'!C164</f>
        <v>120.7</v>
      </c>
      <c r="E163">
        <f t="shared" si="10"/>
        <v>0</v>
      </c>
    </row>
    <row r="164" spans="1:5" x14ac:dyDescent="0.25">
      <c r="A164" s="32" t="s">
        <v>165</v>
      </c>
      <c r="B164" s="26">
        <v>120.7</v>
      </c>
      <c r="D164">
        <f>'[1]Uitgeefb. kavel 11-11-2021'!C165</f>
        <v>120.7</v>
      </c>
      <c r="E164">
        <f t="shared" si="10"/>
        <v>0</v>
      </c>
    </row>
    <row r="165" spans="1:5" x14ac:dyDescent="0.25">
      <c r="A165" s="32" t="s">
        <v>166</v>
      </c>
      <c r="B165" s="26">
        <v>120.7</v>
      </c>
      <c r="D165">
        <f>'[1]Uitgeefb. kavel 11-11-2021'!C166</f>
        <v>120.7</v>
      </c>
      <c r="E165">
        <f t="shared" si="10"/>
        <v>0</v>
      </c>
    </row>
    <row r="166" spans="1:5" x14ac:dyDescent="0.25">
      <c r="A166" s="31" t="s">
        <v>167</v>
      </c>
      <c r="B166" s="26">
        <v>232.4</v>
      </c>
      <c r="D166">
        <f>'[1]Uitgeefb. kavel 11-11-2021'!C167</f>
        <v>232.4</v>
      </c>
      <c r="E166">
        <f t="shared" si="10"/>
        <v>0</v>
      </c>
    </row>
    <row r="167" spans="1:5" x14ac:dyDescent="0.25">
      <c r="A167" s="29" t="s">
        <v>168</v>
      </c>
      <c r="B167" s="26">
        <v>906.8</v>
      </c>
      <c r="D167">
        <f>'[1]Uitgeefb. kavel 11-11-2021'!C168</f>
        <v>906.8</v>
      </c>
      <c r="E167">
        <f t="shared" si="10"/>
        <v>0</v>
      </c>
    </row>
    <row r="169" spans="1:5" s="23" customFormat="1" x14ac:dyDescent="0.25">
      <c r="A169" s="23" t="s">
        <v>172</v>
      </c>
      <c r="B169" s="25">
        <f>SUM(B170)</f>
        <v>3311.3</v>
      </c>
      <c r="D169" s="74">
        <f>'[1]Uitgeefb. kavel 11-11-2021'!C171</f>
        <v>3311</v>
      </c>
      <c r="E169" s="23">
        <f t="shared" si="10"/>
        <v>0.3000000000001819</v>
      </c>
    </row>
    <row r="170" spans="1:5" x14ac:dyDescent="0.25">
      <c r="A170" s="53" t="s">
        <v>174</v>
      </c>
      <c r="B170" s="27">
        <v>3311.3</v>
      </c>
      <c r="D170" s="63">
        <f>'[1]Uitgeefb. kavel 11-11-2021'!C172</f>
        <v>3311</v>
      </c>
      <c r="E170">
        <f t="shared" si="10"/>
        <v>0.3000000000001819</v>
      </c>
    </row>
  </sheetData>
  <phoneticPr fontId="8" type="noConversion"/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="130" zoomScaleNormal="130" workbookViewId="0">
      <selection activeCell="L13" sqref="L13"/>
    </sheetView>
  </sheetViews>
  <sheetFormatPr defaultRowHeight="15" x14ac:dyDescent="0.25"/>
  <cols>
    <col min="1" max="1" width="24.7109375" bestFit="1" customWidth="1"/>
    <col min="2" max="2" width="22.140625" bestFit="1" customWidth="1"/>
    <col min="3" max="3" width="11.5703125" style="63" bestFit="1" customWidth="1"/>
    <col min="10" max="10" width="15.28515625" bestFit="1" customWidth="1"/>
  </cols>
  <sheetData>
    <row r="1" spans="1:5" ht="16.5" thickBot="1" x14ac:dyDescent="0.3">
      <c r="A1" s="1"/>
      <c r="B1" s="20"/>
    </row>
    <row r="2" spans="1:5" ht="15.75" x14ac:dyDescent="0.25">
      <c r="A2" s="35" t="s">
        <v>136</v>
      </c>
      <c r="B2" s="36"/>
      <c r="C2" s="64" t="s">
        <v>137</v>
      </c>
      <c r="E2" s="69" t="s">
        <v>169</v>
      </c>
    </row>
    <row r="3" spans="1:5" ht="15.75" x14ac:dyDescent="0.25">
      <c r="A3" s="37"/>
      <c r="B3" s="20"/>
      <c r="C3" s="65"/>
    </row>
    <row r="4" spans="1:5" ht="15.75" x14ac:dyDescent="0.25">
      <c r="A4" s="38" t="s">
        <v>134</v>
      </c>
      <c r="B4" s="24"/>
      <c r="C4" s="66">
        <f>C6+C21</f>
        <v>112114.2</v>
      </c>
    </row>
    <row r="5" spans="1:5" x14ac:dyDescent="0.25">
      <c r="A5" s="39"/>
      <c r="B5" s="40"/>
      <c r="C5" s="65"/>
    </row>
    <row r="6" spans="1:5" ht="15.75" x14ac:dyDescent="0.25">
      <c r="A6" s="38" t="s">
        <v>135</v>
      </c>
      <c r="B6" s="24"/>
      <c r="C6" s="66">
        <f>SUM(C8:C13,C15:C19)</f>
        <v>68968.2</v>
      </c>
    </row>
    <row r="7" spans="1:5" x14ac:dyDescent="0.25">
      <c r="A7" s="39"/>
      <c r="B7" s="40"/>
      <c r="C7" s="65"/>
    </row>
    <row r="8" spans="1:5" x14ac:dyDescent="0.25">
      <c r="A8" s="41" t="s">
        <v>138</v>
      </c>
      <c r="B8" s="33" t="s">
        <v>139</v>
      </c>
      <c r="C8" s="65">
        <v>4740</v>
      </c>
      <c r="E8" s="69" t="s">
        <v>187</v>
      </c>
    </row>
    <row r="9" spans="1:5" x14ac:dyDescent="0.25">
      <c r="A9" s="39"/>
      <c r="B9" s="54" t="s">
        <v>140</v>
      </c>
      <c r="C9" s="65">
        <v>1277.2</v>
      </c>
    </row>
    <row r="10" spans="1:5" x14ac:dyDescent="0.25">
      <c r="A10" s="39"/>
      <c r="B10" s="40" t="s">
        <v>141</v>
      </c>
      <c r="C10" s="65">
        <v>0</v>
      </c>
    </row>
    <row r="11" spans="1:5" x14ac:dyDescent="0.25">
      <c r="A11" s="39"/>
      <c r="B11" s="42" t="s">
        <v>142</v>
      </c>
      <c r="C11" s="65">
        <v>29342</v>
      </c>
      <c r="E11" s="69" t="s">
        <v>191</v>
      </c>
    </row>
    <row r="12" spans="1:5" x14ac:dyDescent="0.25">
      <c r="A12" s="39"/>
      <c r="B12" s="72" t="s">
        <v>190</v>
      </c>
      <c r="C12" s="65">
        <v>1688</v>
      </c>
    </row>
    <row r="13" spans="1:5" x14ac:dyDescent="0.25">
      <c r="A13" s="39"/>
      <c r="B13" s="43" t="s">
        <v>189</v>
      </c>
      <c r="C13" s="65">
        <v>20177</v>
      </c>
    </row>
    <row r="14" spans="1:5" x14ac:dyDescent="0.25">
      <c r="A14" s="39"/>
      <c r="B14" s="40"/>
      <c r="C14" s="65"/>
    </row>
    <row r="15" spans="1:5" x14ac:dyDescent="0.25">
      <c r="A15" s="41" t="s">
        <v>144</v>
      </c>
      <c r="B15" s="44" t="s">
        <v>145</v>
      </c>
      <c r="C15" s="65">
        <v>9036</v>
      </c>
    </row>
    <row r="16" spans="1:5" x14ac:dyDescent="0.25">
      <c r="A16" s="39"/>
      <c r="B16" s="40" t="s">
        <v>146</v>
      </c>
      <c r="C16" s="65">
        <v>0</v>
      </c>
    </row>
    <row r="17" spans="1:11" x14ac:dyDescent="0.25">
      <c r="A17" s="39"/>
      <c r="B17" s="45" t="s">
        <v>141</v>
      </c>
      <c r="C17" s="65">
        <v>1440</v>
      </c>
      <c r="E17" s="69" t="s">
        <v>186</v>
      </c>
    </row>
    <row r="18" spans="1:11" x14ac:dyDescent="0.25">
      <c r="A18" s="39"/>
      <c r="B18" s="46" t="s">
        <v>147</v>
      </c>
      <c r="C18" s="65">
        <v>1268</v>
      </c>
    </row>
    <row r="19" spans="1:11" x14ac:dyDescent="0.25">
      <c r="A19" s="39"/>
      <c r="B19" s="40" t="s">
        <v>143</v>
      </c>
      <c r="C19" s="65">
        <v>0</v>
      </c>
      <c r="I19" s="70"/>
      <c r="J19" s="70"/>
      <c r="K19" s="70"/>
    </row>
    <row r="20" spans="1:11" x14ac:dyDescent="0.25">
      <c r="A20" s="39"/>
      <c r="B20" s="40"/>
      <c r="C20" s="65"/>
      <c r="E20" s="34"/>
      <c r="F20" s="34"/>
      <c r="G20" s="34"/>
      <c r="H20" s="34"/>
      <c r="I20" s="70"/>
      <c r="J20" s="70"/>
      <c r="K20" s="70"/>
    </row>
    <row r="21" spans="1:11" ht="15.75" x14ac:dyDescent="0.25">
      <c r="A21" s="38" t="s">
        <v>148</v>
      </c>
      <c r="B21" s="24"/>
      <c r="C21" s="67">
        <f>SUM(C23+C24+C25+C26+C27+C28+C29)</f>
        <v>43146</v>
      </c>
      <c r="E21" s="34"/>
      <c r="F21" s="34"/>
      <c r="G21" s="34"/>
      <c r="H21" s="34"/>
      <c r="I21" s="70"/>
      <c r="J21" s="70"/>
      <c r="K21" s="70"/>
    </row>
    <row r="22" spans="1:11" x14ac:dyDescent="0.25">
      <c r="A22" s="39"/>
      <c r="B22" s="40"/>
      <c r="C22" s="65"/>
      <c r="E22" s="34"/>
      <c r="F22" s="34"/>
      <c r="G22" s="34"/>
      <c r="H22" s="34"/>
      <c r="I22" s="70"/>
      <c r="J22" s="70"/>
      <c r="K22" s="70"/>
    </row>
    <row r="23" spans="1:11" x14ac:dyDescent="0.25">
      <c r="A23" s="41" t="s">
        <v>150</v>
      </c>
      <c r="B23" s="55" t="s">
        <v>159</v>
      </c>
      <c r="C23" s="71">
        <v>4372</v>
      </c>
      <c r="E23" s="34"/>
      <c r="F23" s="34"/>
      <c r="G23" s="34"/>
      <c r="H23" s="34"/>
    </row>
    <row r="24" spans="1:11" x14ac:dyDescent="0.25">
      <c r="A24" s="39"/>
      <c r="B24" s="56" t="s">
        <v>158</v>
      </c>
      <c r="C24" s="71">
        <v>7517</v>
      </c>
      <c r="E24" s="34"/>
      <c r="F24" s="34"/>
      <c r="G24" s="34"/>
      <c r="H24" s="34"/>
    </row>
    <row r="25" spans="1:11" x14ac:dyDescent="0.25">
      <c r="A25" s="39"/>
      <c r="B25" s="57" t="s">
        <v>157</v>
      </c>
      <c r="C25" s="71">
        <v>13067</v>
      </c>
      <c r="E25" s="34"/>
      <c r="F25" s="34"/>
      <c r="G25" s="34"/>
      <c r="H25" s="34"/>
    </row>
    <row r="26" spans="1:11" x14ac:dyDescent="0.25">
      <c r="A26" s="39"/>
      <c r="B26" s="58" t="s">
        <v>149</v>
      </c>
      <c r="C26" s="71">
        <v>12404</v>
      </c>
    </row>
    <row r="27" spans="1:11" x14ac:dyDescent="0.25">
      <c r="A27" s="39"/>
      <c r="B27" s="59" t="s">
        <v>156</v>
      </c>
      <c r="C27" s="65">
        <v>0</v>
      </c>
    </row>
    <row r="28" spans="1:11" x14ac:dyDescent="0.25">
      <c r="A28" s="39"/>
      <c r="B28" s="60" t="s">
        <v>171</v>
      </c>
      <c r="C28" s="65">
        <v>2475</v>
      </c>
    </row>
    <row r="29" spans="1:11" ht="15.75" thickBot="1" x14ac:dyDescent="0.3">
      <c r="A29" s="47"/>
      <c r="B29" s="61" t="s">
        <v>173</v>
      </c>
      <c r="C29" s="68">
        <v>3311</v>
      </c>
    </row>
  </sheetData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Woningen en parkeren</vt:lpstr>
      <vt:lpstr>Uitgeefbaarheid per kavel</vt:lpstr>
      <vt:lpstr>Oppervlakteberekening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Tessa Verstegen</dc:creator>
  <cp:lastModifiedBy>Martine van Neer</cp:lastModifiedBy>
  <dcterms:created xsi:type="dcterms:W3CDTF">2021-09-21T08:35:23Z</dcterms:created>
  <dcterms:modified xsi:type="dcterms:W3CDTF">2024-02-08T12:34:04Z</dcterms:modified>
</cp:coreProperties>
</file>