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66925"/>
  <mc:AlternateContent xmlns:mc="http://schemas.openxmlformats.org/markup-compatibility/2006">
    <mc:Choice Requires="x15">
      <x15ac:absPath xmlns:x15ac="http://schemas.microsoft.com/office/spreadsheetml/2010/11/ac" url="\\172.19.94.11\CompendaData\CRMAlphaAdviesBureauDB\Archief\00038500\"/>
    </mc:Choice>
  </mc:AlternateContent>
  <xr:revisionPtr revIDLastSave="0" documentId="13_ncr:1_{F27B24B3-72BC-43CD-A8DD-9C9DE88D0B71}" xr6:coauthVersionLast="47" xr6:coauthVersionMax="47" xr10:uidLastSave="{00000000-0000-0000-0000-000000000000}"/>
  <bookViews>
    <workbookView xWindow="-28920" yWindow="-120" windowWidth="29040" windowHeight="15720" xr2:uid="{E228C720-D1BA-4D30-BD8E-16D1B21789B4}"/>
  </bookViews>
  <sheets>
    <sheet name="Algemene gegevens" sheetId="3" r:id="rId1"/>
    <sheet name="Tarievenblad" sheetId="1" r:id="rId2"/>
    <sheet name="Vergelijkingsprijs" sheetId="4" r:id="rId3"/>
  </sheets>
  <definedNames>
    <definedName name="_xlnm._FilterDatabase" localSheetId="1" hidden="1">Tarievenblad!$B$37:$M$37</definedName>
    <definedName name="_xlnm.Print_Area" localSheetId="1">Tarievenblad!$A$1:$M$164</definedName>
  </definedNames>
  <calcPr calcId="191029"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5" i="1" l="1"/>
  <c r="F26" i="1"/>
  <c r="F24" i="1"/>
  <c r="I24" i="1"/>
  <c r="M38" i="1"/>
  <c r="M52" i="1"/>
  <c r="M54" i="1"/>
  <c r="M68" i="1"/>
  <c r="M70" i="1"/>
  <c r="M106" i="1"/>
  <c r="M108" i="1"/>
  <c r="M120" i="1"/>
  <c r="M122" i="1"/>
  <c r="M128" i="1"/>
  <c r="M130" i="1"/>
  <c r="M146" i="1"/>
  <c r="M148" i="1"/>
  <c r="M164" i="1"/>
  <c r="M167" i="1"/>
  <c r="B7" i="4"/>
  <c r="D14" i="1"/>
  <c r="V10" i="1"/>
  <c r="D16" i="1"/>
  <c r="D17" i="1"/>
  <c r="I17" i="1"/>
  <c r="I16" i="1"/>
  <c r="I19" i="1"/>
  <c r="I25" i="1"/>
  <c r="I26" i="1"/>
  <c r="I28" i="1"/>
  <c r="I31" i="1"/>
  <c r="B4" i="4"/>
  <c r="M149" i="1"/>
  <c r="M150" i="1"/>
  <c r="M151" i="1"/>
  <c r="M152" i="1"/>
  <c r="M153" i="1"/>
  <c r="M154" i="1"/>
  <c r="M155" i="1"/>
  <c r="M156" i="1"/>
  <c r="M157" i="1"/>
  <c r="M158" i="1"/>
  <c r="M159" i="1"/>
  <c r="M160" i="1"/>
  <c r="M161" i="1"/>
  <c r="M162" i="1"/>
  <c r="M163" i="1"/>
  <c r="M131" i="1"/>
  <c r="M132" i="1"/>
  <c r="M133" i="1"/>
  <c r="M134" i="1"/>
  <c r="M135" i="1"/>
  <c r="M136" i="1"/>
  <c r="M137" i="1"/>
  <c r="M138" i="1"/>
  <c r="M139" i="1"/>
  <c r="M140" i="1"/>
  <c r="M141" i="1"/>
  <c r="M142" i="1"/>
  <c r="M143" i="1"/>
  <c r="M144" i="1"/>
  <c r="M145" i="1"/>
  <c r="M123" i="1"/>
  <c r="M124" i="1"/>
  <c r="M125" i="1"/>
  <c r="M126" i="1"/>
  <c r="M127" i="1"/>
  <c r="M109" i="1"/>
  <c r="M110" i="1"/>
  <c r="M111" i="1"/>
  <c r="M112" i="1"/>
  <c r="M113" i="1"/>
  <c r="M114" i="1"/>
  <c r="M115" i="1"/>
  <c r="M116" i="1"/>
  <c r="M117" i="1"/>
  <c r="M118" i="1"/>
  <c r="M119"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55" i="1"/>
  <c r="M56" i="1"/>
  <c r="M57" i="1"/>
  <c r="M58" i="1"/>
  <c r="M59" i="1"/>
  <c r="M60" i="1"/>
  <c r="M61" i="1"/>
  <c r="M62" i="1"/>
  <c r="M63" i="1"/>
  <c r="M64" i="1"/>
  <c r="M65" i="1"/>
  <c r="M66" i="1"/>
  <c r="M67" i="1"/>
  <c r="M39" i="1"/>
  <c r="M40" i="1"/>
  <c r="M41" i="1"/>
  <c r="M42" i="1"/>
  <c r="M43" i="1"/>
  <c r="M44" i="1"/>
  <c r="M45" i="1"/>
  <c r="M46" i="1"/>
  <c r="M47" i="1"/>
  <c r="M48" i="1"/>
  <c r="M49" i="1"/>
  <c r="M50" i="1"/>
  <c r="M51" i="1"/>
  <c r="A6" i="4"/>
  <c r="A3" i="4"/>
</calcChain>
</file>

<file path=xl/sharedStrings.xml><?xml version="1.0" encoding="utf-8"?>
<sst xmlns="http://schemas.openxmlformats.org/spreadsheetml/2006/main" count="531" uniqueCount="168">
  <si>
    <t>Beoordelingsmatrix</t>
  </si>
  <si>
    <t>01 - Regiewerkzaamheden correctief onderhoud</t>
  </si>
  <si>
    <r>
      <t xml:space="preserve">Onderstaand dient u het samengestelde uurtarief te bepalen door de tarieven alsmede het percentage van de gemiddelde inzet in te vullen. Hier kunt u de verschillende kosten per in te zetten medewerker vermelden met een percentage als weegfactor. 
</t>
    </r>
    <r>
      <rPr>
        <sz val="10"/>
        <color rgb="FFFF0000"/>
        <rFont val="Arial"/>
        <family val="2"/>
      </rPr>
      <t>Let op!! Het totaal van de weegfactor dient 100% te zijn</t>
    </r>
  </si>
  <si>
    <t>Medewerker</t>
  </si>
  <si>
    <t>Uurtarief</t>
  </si>
  <si>
    <t>Percentage</t>
  </si>
  <si>
    <t>Invullen inschrijver</t>
  </si>
  <si>
    <t>Projectleider</t>
  </si>
  <si>
    <t>Werkvoorbereider</t>
  </si>
  <si>
    <t>Vergelijking inschrijvers</t>
  </si>
  <si>
    <t>Onderhoudsmonteur</t>
  </si>
  <si>
    <t>Koelmonteur</t>
  </si>
  <si>
    <t>Toelichting bij beoordeling</t>
  </si>
  <si>
    <t>Rekentarief</t>
  </si>
  <si>
    <t>per uur excl. Btw tijdens kantoortijden</t>
  </si>
  <si>
    <t>Toeslag</t>
  </si>
  <si>
    <t>per uur  excl. Btw buiten kantoortijden</t>
  </si>
  <si>
    <t>Totaal post 1</t>
  </si>
  <si>
    <t>Post</t>
  </si>
  <si>
    <t>Fictief bedrag</t>
  </si>
  <si>
    <t>Algem. Kosten</t>
  </si>
  <si>
    <t>Netto materiaal</t>
  </si>
  <si>
    <t>Netto materieel</t>
  </si>
  <si>
    <t>Werk derden</t>
  </si>
  <si>
    <t>Totaal post 2</t>
  </si>
  <si>
    <t>Totaal score regiewerk post 1 + post 2</t>
  </si>
  <si>
    <t>02 - Prijs activiteiten elementen W-installaties</t>
  </si>
  <si>
    <t>Element</t>
  </si>
  <si>
    <t>Prijs</t>
  </si>
  <si>
    <t>Aantal</t>
  </si>
  <si>
    <t>Cyclus</t>
  </si>
  <si>
    <t>Totaal</t>
  </si>
  <si>
    <t>51.02.01</t>
  </si>
  <si>
    <t>57.04.01</t>
  </si>
  <si>
    <t>57.05.01</t>
  </si>
  <si>
    <t>57.06.01</t>
  </si>
  <si>
    <t>57.10.01</t>
  </si>
  <si>
    <t>Totaal activiteiten</t>
  </si>
  <si>
    <t>Object</t>
  </si>
  <si>
    <t>Locatie</t>
  </si>
  <si>
    <t>Jan Salwaplein 2</t>
  </si>
  <si>
    <t>Opstellingsruimte WTB installaties</t>
  </si>
  <si>
    <t>Gasketel wand ≥100kW</t>
  </si>
  <si>
    <t>Gasketel wand &lt;100kW</t>
  </si>
  <si>
    <t>Boiler gasgestookt</t>
  </si>
  <si>
    <t xml:space="preserve">Split systeem </t>
  </si>
  <si>
    <t>Dakventilator</t>
  </si>
  <si>
    <t>Luchtbehandelingskast</t>
  </si>
  <si>
    <t>Luchtverdeelslang</t>
  </si>
  <si>
    <t>Mechanische ventilatie box</t>
  </si>
  <si>
    <t>Parallelweg 25</t>
  </si>
  <si>
    <t>weegfactor</t>
  </si>
  <si>
    <t>In onderstaande oranje kolommen dient u eventuele toeslagen (in %) te vermelden welke van toepassing zijn op inkoop materiaal,huur materieel en werk derden bij aanvullende regiewerkzaamheden. Indien geen toeslag van toepassing is vult u 0% in. Het invullen van kortingen en of negatieve waarden is niet toegestaan.</t>
  </si>
  <si>
    <t>Raadsgildenlaan 1</t>
  </si>
  <si>
    <t>Raadsgildenlaan 11</t>
  </si>
  <si>
    <t>Raadsgildenlaan 7</t>
  </si>
  <si>
    <t>Raadsgildenlaan 9</t>
  </si>
  <si>
    <t>Raadsgildenlaan 5</t>
  </si>
  <si>
    <t>Ketelhuis</t>
  </si>
  <si>
    <t>Ketelruimte</t>
  </si>
  <si>
    <t>Zolder 033A</t>
  </si>
  <si>
    <t>Ruimte 0,15</t>
  </si>
  <si>
    <t>Dak</t>
  </si>
  <si>
    <t>klaslokaal</t>
  </si>
  <si>
    <t>Dojo</t>
  </si>
  <si>
    <t>Dak naast LBK</t>
  </si>
  <si>
    <t>Multi Split systeem (6x binnendeel)</t>
  </si>
  <si>
    <t>Ketelruimte dak</t>
  </si>
  <si>
    <t>toiletten</t>
  </si>
  <si>
    <t>Buisventilator</t>
  </si>
  <si>
    <t>Gasketel staand &gt;100kW</t>
  </si>
  <si>
    <t>Ontgasser/vulautomaat</t>
  </si>
  <si>
    <t>Warmtepomp water/water</t>
  </si>
  <si>
    <t>Hydrofoor</t>
  </si>
  <si>
    <t>WTW-unit</t>
  </si>
  <si>
    <r>
      <t xml:space="preserve">Luchtafvoerkast </t>
    </r>
    <r>
      <rPr>
        <sz val="7"/>
        <color rgb="FF000000"/>
        <rFont val="Arial"/>
        <family val="2"/>
      </rPr>
      <t>(LAK)  met filtersectie &amp; twincoil</t>
    </r>
  </si>
  <si>
    <r>
      <t>Luchtafvoerkast</t>
    </r>
    <r>
      <rPr>
        <sz val="7"/>
        <color rgb="FF000000"/>
        <rFont val="Arial"/>
        <family val="2"/>
      </rPr>
      <t xml:space="preserve"> (LAK)  met filtersectie &amp; twincoil</t>
    </r>
  </si>
  <si>
    <t>ruimte 3.17</t>
  </si>
  <si>
    <t xml:space="preserve">SER </t>
  </si>
  <si>
    <t>Balie entree</t>
  </si>
  <si>
    <t>Dak zuid</t>
  </si>
  <si>
    <t>Dak noord</t>
  </si>
  <si>
    <t>Dak laag</t>
  </si>
  <si>
    <t>Dak Gymzalen</t>
  </si>
  <si>
    <t>Gymzaal 1</t>
  </si>
  <si>
    <t>Gymzaal 2</t>
  </si>
  <si>
    <t>Gymzaal 3</t>
  </si>
  <si>
    <t>Gymzaal 4</t>
  </si>
  <si>
    <t>1e verd gebouw A Kantine</t>
  </si>
  <si>
    <t>Brandkleppen</t>
  </si>
  <si>
    <r>
      <t>Luchtafvoerkast</t>
    </r>
    <r>
      <rPr>
        <sz val="7"/>
        <color rgb="FF000000"/>
        <rFont val="Arial"/>
        <family val="2"/>
      </rPr>
      <t xml:space="preserve"> (LAK)  met filtersectie </t>
    </r>
  </si>
  <si>
    <t>Technische ruimte begane grond</t>
  </si>
  <si>
    <t>Technische ruimte zolder</t>
  </si>
  <si>
    <t>Technische ruimte</t>
  </si>
  <si>
    <t>SER ruimte 1.09</t>
  </si>
  <si>
    <t>Dak/bordes</t>
  </si>
  <si>
    <t>Luchtkanalen (door brandscheidingen)</t>
  </si>
  <si>
    <t>Boiler elektrisch</t>
  </si>
  <si>
    <t>Put achtergevel</t>
  </si>
  <si>
    <t>Kast gang</t>
  </si>
  <si>
    <t>Vloerverwarmingverdeler</t>
  </si>
  <si>
    <t>Warmtepomp lucht/water</t>
  </si>
  <si>
    <t>Warmtepomp ruimte</t>
  </si>
  <si>
    <t>Lokalen en kantine</t>
  </si>
  <si>
    <r>
      <t xml:space="preserve">Aardwarmte </t>
    </r>
    <r>
      <rPr>
        <sz val="7"/>
        <color rgb="FF000000"/>
        <rFont val="Arial"/>
        <family val="2"/>
      </rPr>
      <t>(gesloten)</t>
    </r>
    <r>
      <rPr>
        <sz val="10"/>
        <color rgb="FF000000"/>
        <rFont val="Arial"/>
        <family val="2"/>
      </rPr>
      <t xml:space="preserve"> broninstallatie</t>
    </r>
  </si>
  <si>
    <t>Algemene kosten</t>
  </si>
  <si>
    <t>Voorrijdkosten</t>
  </si>
  <si>
    <t>Periodieke inspectie stookruimte</t>
  </si>
  <si>
    <r>
      <t xml:space="preserve">Periodieke inspectie ketel </t>
    </r>
    <r>
      <rPr>
        <sz val="10"/>
        <color rgb="FF000000"/>
        <rFont val="Calibri"/>
        <family val="2"/>
      </rPr>
      <t>≥</t>
    </r>
    <r>
      <rPr>
        <sz val="8.5"/>
        <color rgb="FF000000"/>
        <rFont val="Arial"/>
        <family val="2"/>
      </rPr>
      <t>100 kW</t>
    </r>
  </si>
  <si>
    <t>50.01.00</t>
  </si>
  <si>
    <t>50.03.00</t>
  </si>
  <si>
    <t>51.02.00</t>
  </si>
  <si>
    <t>51.04.00</t>
  </si>
  <si>
    <t>53.02.00</t>
  </si>
  <si>
    <t>55.01.00</t>
  </si>
  <si>
    <t>57.01.00</t>
  </si>
  <si>
    <t>57.06.00</t>
  </si>
  <si>
    <t>57.07.00</t>
  </si>
  <si>
    <t>57.08.00</t>
  </si>
  <si>
    <t>55.02.00</t>
  </si>
  <si>
    <t>57.03.00</t>
  </si>
  <si>
    <t>Parallelweg 26</t>
  </si>
  <si>
    <r>
      <t xml:space="preserve">Luchtbehandelingskast </t>
    </r>
    <r>
      <rPr>
        <sz val="8"/>
        <color rgb="FF000000"/>
        <rFont val="Arial"/>
        <family val="2"/>
      </rPr>
      <t>(alleen filters)</t>
    </r>
  </si>
  <si>
    <t>WTW-unit (alleen filters)</t>
  </si>
  <si>
    <t>50.02.00</t>
  </si>
  <si>
    <t>51.03.00</t>
  </si>
  <si>
    <t>51.05.00</t>
  </si>
  <si>
    <t>51.08.00</t>
  </si>
  <si>
    <t>53.03.00</t>
  </si>
  <si>
    <t>57.10.00</t>
  </si>
  <si>
    <t>57.05.00</t>
  </si>
  <si>
    <t>57.04.00</t>
  </si>
  <si>
    <t>57.02.00</t>
  </si>
  <si>
    <r>
      <t xml:space="preserve">Luchtafvoerkast (LAK) </t>
    </r>
    <r>
      <rPr>
        <sz val="8"/>
        <color rgb="FF000000"/>
        <rFont val="Arial"/>
        <family val="2"/>
      </rPr>
      <t>alleen filters</t>
    </r>
  </si>
  <si>
    <t>51.01.00</t>
  </si>
  <si>
    <t>53.01.00</t>
  </si>
  <si>
    <t>51.06.00</t>
  </si>
  <si>
    <t>51.07.00</t>
  </si>
  <si>
    <t>Activiteit</t>
  </si>
  <si>
    <r>
      <t xml:space="preserve">In onderstaande tabel staat in de kolom </t>
    </r>
    <r>
      <rPr>
        <b/>
        <sz val="11"/>
        <color theme="1"/>
        <rFont val="Calibri"/>
        <family val="2"/>
        <scheme val="minor"/>
      </rPr>
      <t>"Activiteit"</t>
    </r>
    <r>
      <rPr>
        <sz val="11"/>
        <color theme="1"/>
        <rFont val="Calibri"/>
        <family val="2"/>
        <scheme val="minor"/>
      </rPr>
      <t xml:space="preserve"> de code van de gewenste werkzaamhenden vermeld.  De voorwaarden alsmede de inhoud van de activiteiten staan vermeld in de activiteitenlijst en inschrijvingsleidraad welke onderdeel uitmaken van deze aanbesteding.  U dient in het veld "</t>
    </r>
    <r>
      <rPr>
        <b/>
        <sz val="11"/>
        <color theme="1"/>
        <rFont val="Calibri"/>
        <family val="2"/>
        <scheme val="minor"/>
      </rPr>
      <t>prijs</t>
    </r>
    <r>
      <rPr>
        <sz val="11"/>
        <color theme="1"/>
        <rFont val="Calibri"/>
        <family val="2"/>
        <scheme val="minor"/>
      </rPr>
      <t>" de stuksprijs in te vullen voor het eenmalig uitvoeren van de werkzaamheden. De totaalprijs volgt uit een vermenigvuldiging van de prijs x aantal x cyclus. Alle bedragen worden per locatie opgeteld en vormen het totaalbedrag in de blauwe cel. Het inschrijfbedrag voor dit deel van het prijzenblad is de optelling van de blauwe cellen en wordt weergegeven in de groene cel onder aan de pagina.</t>
    </r>
  </si>
  <si>
    <t>Algemene gegevens</t>
  </si>
  <si>
    <t>Volledige naam onderneming (Handelsnaam Kvk)</t>
  </si>
  <si>
    <t>Vestigingsplaats onderneming(Kvk)</t>
  </si>
  <si>
    <t>Kvk-nummer</t>
  </si>
  <si>
    <t>Tekenbevoegde voor contract</t>
  </si>
  <si>
    <t>Functie</t>
  </si>
  <si>
    <t>Tekenbevoegde wijzigingen</t>
  </si>
  <si>
    <t>Contactpersoon offerte</t>
  </si>
  <si>
    <t>Telefoonnummer kantoor</t>
  </si>
  <si>
    <t>Postadres kantoor</t>
  </si>
  <si>
    <t>Postcode en plaats postadres</t>
  </si>
  <si>
    <t>Mobiel nummer contactpersoon offerte</t>
  </si>
  <si>
    <t>E-mail adres contactpersoon offerte</t>
  </si>
  <si>
    <t>Stichting Winkler Prins</t>
  </si>
  <si>
    <t>Veendam</t>
  </si>
  <si>
    <t>Vergelijkingsprijs</t>
  </si>
  <si>
    <t>TOTAAL regiewerkzaamheden</t>
  </si>
  <si>
    <t>weging uurtarief regulier 90% omdat de meeste werkzaamheden tijdenskantooruren plaatsvinden</t>
  </si>
  <si>
    <t>Weging materiaal 80% omdat dit de grootste (aanvullende) post is binnen de regiewerkzaamheden</t>
  </si>
  <si>
    <t>Jan Salwaplein 3</t>
  </si>
  <si>
    <t>54.01.00</t>
  </si>
  <si>
    <t>Scope 7a keuring</t>
  </si>
  <si>
    <t>Gasinstallatie</t>
  </si>
  <si>
    <t>TOTAAL activiteiten</t>
  </si>
  <si>
    <t>Het totaal van 01-regie + 02-toeslag</t>
  </si>
  <si>
    <t xml:space="preserve">De inschrijver vermeld de stuksprijs op het prijzenblad. 
Prijs x Aantal x Cyclus = Totaal
Alle totalen bij elkaar opgeteld is het inschrijfbedrag voor 02-activiteiten </t>
  </si>
  <si>
    <t>Inschrijfbiljet v2</t>
  </si>
  <si>
    <t>PRIJZENBLAD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</si>
</sst>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 #,##0.00;&quot;€&quot;\ \-#,##0.00"/>
    <numFmt numFmtId="44" formatCode="_ &quot;€&quot;\ * #,##0.00_ ;_ &quot;€&quot;\ * \-#,##0.00_ ;_ &quot;€&quot;\ * &quot;-&quot;??_ ;_ @_ "/>
    <numFmt numFmtId="164" formatCode="0.0"/>
    <numFmt numFmtId="165" formatCode="_ [$€-2]\ * #,##0.00_ ;_ [$€-2]\ * \-#,##0.00_ ;_ [$€-2]\ * &quot;-&quot;??_ ;_ @_ "/>
    <numFmt numFmtId="166" formatCode="0#########"/>
    <numFmt numFmtId="167" formatCode="_-&quot;€&quot;\ * #,##0.00_-;_-&quot;€&quot;\ * #,##0.00\-;_-&quot;€&quot;\ * &quot;-&quot;??_-;_-@_-"/>
    <numFmt numFmtId="168" formatCode="_-* #,##0.00_-;_-* #,##0.00\-;_-* &quot;-&quot;??_-;_-@_-"/>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14"/>
      <color theme="1"/>
      <name val="Calibri"/>
      <family val="2"/>
      <scheme val="minor"/>
    </font>
    <font>
      <sz val="11"/>
      <color theme="4" tint="-0.249977111117893"/>
      <name val="Calibri"/>
      <family val="2"/>
      <scheme val="minor"/>
    </font>
    <font>
      <sz val="10"/>
      <color theme="1"/>
      <name val="Arial"/>
      <family val="2"/>
    </font>
    <font>
      <sz val="10"/>
      <color rgb="FFFF0000"/>
      <name val="Arial"/>
      <family val="2"/>
    </font>
    <font>
      <sz val="11"/>
      <color theme="4" tint="-0.499984740745262"/>
      <name val="Calibri"/>
      <family val="2"/>
      <scheme val="minor"/>
    </font>
    <font>
      <sz val="11"/>
      <color theme="0" tint="-0.34998626667073579"/>
      <name val="Calibri"/>
      <family val="2"/>
      <scheme val="minor"/>
    </font>
    <font>
      <sz val="10"/>
      <color rgb="FFFF0000"/>
      <name val="Calibri"/>
      <family val="2"/>
      <scheme val="minor"/>
    </font>
    <font>
      <b/>
      <sz val="12"/>
      <color theme="1"/>
      <name val="Calibri"/>
      <family val="2"/>
      <scheme val="minor"/>
    </font>
    <font>
      <i/>
      <sz val="9"/>
      <color theme="1"/>
      <name val="Calibri"/>
      <family val="2"/>
      <scheme val="minor"/>
    </font>
    <font>
      <sz val="11"/>
      <color rgb="FF000000"/>
      <name val="Calibri"/>
      <family val="2"/>
      <scheme val="minor"/>
    </font>
    <font>
      <sz val="10"/>
      <name val="Arial"/>
      <family val="2"/>
    </font>
    <font>
      <sz val="10"/>
      <color rgb="FF000000"/>
      <name val="Arial"/>
      <family val="2"/>
    </font>
    <font>
      <sz val="8"/>
      <name val="Calibri"/>
      <family val="2"/>
      <scheme val="minor"/>
    </font>
    <font>
      <sz val="8"/>
      <color rgb="FF000000"/>
      <name val="Arial"/>
      <family val="2"/>
    </font>
    <font>
      <sz val="7"/>
      <color rgb="FF000000"/>
      <name val="Arial"/>
      <family val="2"/>
    </font>
    <font>
      <sz val="11"/>
      <color theme="1"/>
      <name val="Arial"/>
      <family val="2"/>
    </font>
    <font>
      <b/>
      <sz val="11"/>
      <color theme="1"/>
      <name val="Arial"/>
      <family val="2"/>
    </font>
    <font>
      <b/>
      <sz val="10"/>
      <color theme="1"/>
      <name val="Arial"/>
      <family val="2"/>
    </font>
    <font>
      <sz val="8"/>
      <color theme="1"/>
      <name val="Arial"/>
      <family val="2"/>
    </font>
    <font>
      <sz val="10"/>
      <color theme="4" tint="-0.249977111117893"/>
      <name val="Arial"/>
      <family val="2"/>
    </font>
    <font>
      <sz val="10"/>
      <color rgb="FF000000"/>
      <name val="Calibri"/>
      <family val="2"/>
    </font>
    <font>
      <sz val="8.5"/>
      <color rgb="FF000000"/>
      <name val="Arial"/>
      <family val="2"/>
    </font>
    <font>
      <b/>
      <sz val="11"/>
      <color theme="0"/>
      <name val="Calibri"/>
      <family val="2"/>
      <scheme val="minor"/>
    </font>
    <font>
      <sz val="11"/>
      <color theme="0"/>
      <name val="Calibri"/>
      <family val="2"/>
      <scheme val="minor"/>
    </font>
    <font>
      <sz val="11"/>
      <name val="Calibri"/>
      <family val="2"/>
      <scheme val="minor"/>
    </font>
    <font>
      <b/>
      <sz val="20"/>
      <color theme="0"/>
      <name val="Calibri Light"/>
      <family val="2"/>
      <scheme val="major"/>
    </font>
    <font>
      <b/>
      <sz val="11"/>
      <name val="Calibri"/>
      <family val="2"/>
      <scheme val="minor"/>
    </font>
    <font>
      <b/>
      <sz val="14"/>
      <color theme="0"/>
      <name val="Calibri"/>
      <family val="2"/>
      <scheme val="minor"/>
    </font>
  </fonts>
  <fills count="14">
    <fill>
      <patternFill patternType="none"/>
    </fill>
    <fill>
      <patternFill patternType="gray125"/>
    </fill>
    <fill>
      <patternFill patternType="solid">
        <fgColor theme="7"/>
        <bgColor indexed="64"/>
      </patternFill>
    </fill>
    <fill>
      <patternFill patternType="solid">
        <fgColor rgb="FFFFC0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00DA63"/>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4"/>
        <bgColor indexed="64"/>
      </patternFill>
    </fill>
    <fill>
      <patternFill patternType="solid">
        <fgColor theme="0"/>
        <bgColor indexed="64"/>
      </patternFill>
    </fill>
    <fill>
      <patternFill patternType="solid">
        <fgColor rgb="FF173583"/>
        <bgColor indexed="64"/>
      </patternFill>
    </fill>
    <fill>
      <patternFill patternType="solid">
        <fgColor rgb="FFC2E76B"/>
        <bgColor indexed="64"/>
      </patternFill>
    </fill>
    <fill>
      <patternFill patternType="solid">
        <fgColor indexed="65"/>
        <bgColor indexed="64"/>
      </patternFill>
    </fill>
  </fills>
  <borders count="6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theme="4" tint="0.39997558519241921"/>
      </top>
      <bottom style="thin">
        <color theme="4" tint="0.39997558519241921"/>
      </bottom>
      <diagonal/>
    </border>
    <border>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right/>
      <top style="thin">
        <color indexed="64"/>
      </top>
      <bottom/>
      <diagonal/>
    </border>
    <border>
      <left/>
      <right/>
      <top style="medium">
        <color indexed="64"/>
      </top>
      <bottom style="thin">
        <color theme="4" tint="0.39997558519241921"/>
      </bottom>
      <diagonal/>
    </border>
    <border>
      <left style="thin">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0">
    <xf numFmtId="0" fontId="0" fillId="0" borderId="0"/>
    <xf numFmtId="44" fontId="1" fillId="0" borderId="0" applyFont="0" applyFill="0" applyBorder="0" applyAlignment="0" applyProtection="0"/>
    <xf numFmtId="0" fontId="12" fillId="0" borderId="0"/>
    <xf numFmtId="0" fontId="13" fillId="0" borderId="0"/>
    <xf numFmtId="167" fontId="13" fillId="0" borderId="0" applyFont="0" applyFill="0" applyBorder="0" applyAlignment="0" applyProtection="0"/>
    <xf numFmtId="168"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44" fontId="1" fillId="0" borderId="0" applyFont="0" applyFill="0" applyBorder="0" applyAlignment="0" applyProtection="0"/>
  </cellStyleXfs>
  <cellXfs count="324">
    <xf numFmtId="0" fontId="0" fillId="0" borderId="0" xfId="0"/>
    <xf numFmtId="10" fontId="7" fillId="4" borderId="3" xfId="0" applyNumberFormat="1" applyFont="1" applyFill="1" applyBorder="1" applyProtection="1">
      <protection locked="0"/>
    </xf>
    <xf numFmtId="10" fontId="7" fillId="4" borderId="13" xfId="0" applyNumberFormat="1" applyFont="1" applyFill="1" applyBorder="1" applyProtection="1">
      <protection locked="0"/>
    </xf>
    <xf numFmtId="10" fontId="7" fillId="4" borderId="11" xfId="0" applyNumberFormat="1" applyFont="1" applyFill="1" applyBorder="1" applyProtection="1">
      <protection locked="0"/>
    </xf>
    <xf numFmtId="10" fontId="4" fillId="4" borderId="1" xfId="0" applyNumberFormat="1" applyFont="1" applyFill="1" applyBorder="1" applyProtection="1">
      <protection locked="0"/>
    </xf>
    <xf numFmtId="10" fontId="4" fillId="4" borderId="3" xfId="0" applyNumberFormat="1" applyFont="1" applyFill="1" applyBorder="1" applyProtection="1">
      <protection locked="0"/>
    </xf>
    <xf numFmtId="10" fontId="4" fillId="4" borderId="12" xfId="0" applyNumberFormat="1" applyFont="1" applyFill="1" applyBorder="1" applyProtection="1">
      <protection locked="0"/>
    </xf>
    <xf numFmtId="10" fontId="4" fillId="4" borderId="13" xfId="0" applyNumberFormat="1" applyFont="1" applyFill="1" applyBorder="1" applyProtection="1">
      <protection locked="0"/>
    </xf>
    <xf numFmtId="10" fontId="4" fillId="4" borderId="9" xfId="0" applyNumberFormat="1" applyFont="1" applyFill="1" applyBorder="1" applyProtection="1">
      <protection locked="0"/>
    </xf>
    <xf numFmtId="10" fontId="4" fillId="4" borderId="11" xfId="0" applyNumberFormat="1" applyFont="1" applyFill="1" applyBorder="1" applyProtection="1">
      <protection locked="0"/>
    </xf>
    <xf numFmtId="44" fontId="7" fillId="4" borderId="1" xfId="1" applyFont="1" applyFill="1" applyBorder="1" applyAlignment="1" applyProtection="1">
      <alignment horizontal="left"/>
      <protection locked="0"/>
    </xf>
    <xf numFmtId="44" fontId="7" fillId="4" borderId="12" xfId="1" applyFont="1" applyFill="1" applyBorder="1" applyAlignment="1" applyProtection="1">
      <alignment horizontal="left"/>
      <protection locked="0"/>
    </xf>
    <xf numFmtId="44" fontId="7" fillId="4" borderId="9" xfId="1" applyFont="1" applyFill="1" applyBorder="1" applyAlignment="1" applyProtection="1">
      <alignment horizontal="left"/>
      <protection locked="0"/>
    </xf>
    <xf numFmtId="10" fontId="7" fillId="4" borderId="14" xfId="0" applyNumberFormat="1" applyFont="1" applyFill="1" applyBorder="1" applyAlignment="1" applyProtection="1">
      <alignment horizontal="left"/>
      <protection locked="0"/>
    </xf>
    <xf numFmtId="0" fontId="0" fillId="10" borderId="0" xfId="0" applyFill="1"/>
    <xf numFmtId="0" fontId="27" fillId="12" borderId="64" xfId="0" applyFont="1" applyFill="1" applyBorder="1" applyAlignment="1" applyProtection="1">
      <alignment horizontal="left" vertical="top" wrapText="1"/>
      <protection locked="0"/>
    </xf>
    <xf numFmtId="0" fontId="27" fillId="12" borderId="65" xfId="0" applyFont="1" applyFill="1" applyBorder="1" applyAlignment="1" applyProtection="1">
      <alignment horizontal="left" vertical="top" wrapText="1"/>
      <protection locked="0"/>
    </xf>
    <xf numFmtId="0" fontId="27" fillId="12" borderId="66" xfId="0" applyFont="1" applyFill="1" applyBorder="1" applyAlignment="1" applyProtection="1">
      <alignment horizontal="left" vertical="top" wrapText="1"/>
      <protection locked="0"/>
    </xf>
    <xf numFmtId="0" fontId="30" fillId="0" borderId="48" xfId="0" applyFont="1" applyBorder="1" applyAlignment="1">
      <alignment horizontal="center"/>
    </xf>
    <xf numFmtId="0" fontId="0" fillId="10" borderId="48" xfId="0" applyFill="1" applyBorder="1"/>
    <xf numFmtId="0" fontId="25" fillId="11" borderId="48" xfId="0" applyFont="1" applyFill="1" applyBorder="1"/>
    <xf numFmtId="0" fontId="25" fillId="11" borderId="43" xfId="0" applyFont="1" applyFill="1" applyBorder="1"/>
    <xf numFmtId="0" fontId="26" fillId="11" borderId="63" xfId="0" applyFont="1" applyFill="1" applyBorder="1"/>
    <xf numFmtId="0" fontId="27" fillId="0" borderId="0" xfId="0" applyFont="1"/>
    <xf numFmtId="44" fontId="27" fillId="0" borderId="0" xfId="0" applyNumberFormat="1" applyFont="1"/>
    <xf numFmtId="44" fontId="29" fillId="0" borderId="29" xfId="9" applyFont="1" applyFill="1" applyBorder="1" applyProtection="1">
      <protection locked="0"/>
    </xf>
    <xf numFmtId="44" fontId="29" fillId="0" borderId="0" xfId="9" applyFont="1" applyFill="1" applyBorder="1" applyProtection="1">
      <protection locked="0"/>
    </xf>
    <xf numFmtId="0" fontId="25" fillId="11" borderId="27" xfId="0" applyFont="1" applyFill="1" applyBorder="1"/>
    <xf numFmtId="0" fontId="26" fillId="11" borderId="32" xfId="0" applyFont="1" applyFill="1" applyBorder="1"/>
    <xf numFmtId="0" fontId="0" fillId="13" borderId="27" xfId="0" applyFill="1" applyBorder="1"/>
    <xf numFmtId="44" fontId="29" fillId="0" borderId="29" xfId="0" applyNumberFormat="1" applyFont="1" applyBorder="1"/>
    <xf numFmtId="0" fontId="27" fillId="0" borderId="27" xfId="0" applyFont="1" applyBorder="1"/>
    <xf numFmtId="0" fontId="0" fillId="0" borderId="7" xfId="0" applyBorder="1"/>
    <xf numFmtId="0" fontId="0" fillId="0" borderId="0" xfId="0" applyAlignment="1">
      <alignment horizontal="left"/>
    </xf>
    <xf numFmtId="0" fontId="0" fillId="0" borderId="8" xfId="0" applyBorder="1"/>
    <xf numFmtId="0" fontId="0" fillId="0" borderId="0" xfId="0" applyAlignment="1">
      <alignment horizontal="right"/>
    </xf>
    <xf numFmtId="0" fontId="0" fillId="0" borderId="4" xfId="0" applyBorder="1"/>
    <xf numFmtId="0" fontId="0" fillId="0" borderId="5" xfId="0" applyBorder="1"/>
    <xf numFmtId="0" fontId="0" fillId="0" borderId="6" xfId="0" applyBorder="1"/>
    <xf numFmtId="0" fontId="5" fillId="0" borderId="8"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left"/>
    </xf>
    <xf numFmtId="0" fontId="8" fillId="0" borderId="0" xfId="0" applyFont="1"/>
    <xf numFmtId="0" fontId="8" fillId="0" borderId="8" xfId="0" applyFont="1" applyBorder="1"/>
    <xf numFmtId="44" fontId="4" fillId="0" borderId="0" xfId="1" applyFont="1" applyBorder="1" applyAlignment="1" applyProtection="1">
      <alignment horizontal="left"/>
    </xf>
    <xf numFmtId="10" fontId="8" fillId="0" borderId="0" xfId="0" applyNumberFormat="1" applyFont="1"/>
    <xf numFmtId="0" fontId="9" fillId="0" borderId="0" xfId="0" applyFont="1"/>
    <xf numFmtId="0" fontId="9" fillId="0" borderId="4" xfId="0" applyFont="1" applyBorder="1"/>
    <xf numFmtId="0" fontId="9" fillId="0" borderId="5" xfId="0" applyFont="1" applyBorder="1"/>
    <xf numFmtId="0" fontId="9" fillId="0" borderId="6" xfId="0" applyFont="1" applyBorder="1" applyAlignment="1">
      <alignment horizontal="center"/>
    </xf>
    <xf numFmtId="44" fontId="0" fillId="0" borderId="0" xfId="1" applyFont="1" applyBorder="1" applyAlignment="1" applyProtection="1">
      <alignment horizontal="left"/>
    </xf>
    <xf numFmtId="10" fontId="0" fillId="0" borderId="0" xfId="0" applyNumberFormat="1"/>
    <xf numFmtId="0" fontId="2" fillId="0" borderId="7" xfId="0" applyFont="1" applyBorder="1"/>
    <xf numFmtId="0" fontId="2" fillId="0" borderId="0" xfId="0" applyFont="1"/>
    <xf numFmtId="0" fontId="0" fillId="3" borderId="7" xfId="0" applyFill="1" applyBorder="1"/>
    <xf numFmtId="0" fontId="0" fillId="3" borderId="0" xfId="0" applyFill="1"/>
    <xf numFmtId="0" fontId="0" fillId="3" borderId="8" xfId="0" applyFill="1" applyBorder="1"/>
    <xf numFmtId="44" fontId="2" fillId="7" borderId="14" xfId="0" applyNumberFormat="1" applyFont="1" applyFill="1" applyBorder="1"/>
    <xf numFmtId="0" fontId="11" fillId="0" borderId="0" xfId="0" applyFont="1" applyAlignment="1">
      <alignment horizontal="left"/>
    </xf>
    <xf numFmtId="9" fontId="0" fillId="5" borderId="14" xfId="0" applyNumberFormat="1" applyFill="1" applyBorder="1" applyAlignment="1">
      <alignment horizontal="center"/>
    </xf>
    <xf numFmtId="9" fontId="0" fillId="0" borderId="0" xfId="0" applyNumberFormat="1" applyAlignment="1">
      <alignment horizontal="center"/>
    </xf>
    <xf numFmtId="44" fontId="0" fillId="8" borderId="14" xfId="0" applyNumberFormat="1" applyFill="1" applyBorder="1" applyAlignment="1">
      <alignment horizontal="left"/>
    </xf>
    <xf numFmtId="0" fontId="0" fillId="0" borderId="8" xfId="0" applyBorder="1" applyAlignment="1">
      <alignment horizontal="left"/>
    </xf>
    <xf numFmtId="44" fontId="0" fillId="8" borderId="14" xfId="0" applyNumberFormat="1" applyFill="1" applyBorder="1"/>
    <xf numFmtId="10" fontId="7" fillId="0" borderId="0" xfId="0" applyNumberFormat="1" applyFont="1" applyAlignment="1">
      <alignment horizontal="left"/>
    </xf>
    <xf numFmtId="44" fontId="2" fillId="0" borderId="0" xfId="0" applyNumberFormat="1" applyFont="1"/>
    <xf numFmtId="9" fontId="0" fillId="0" borderId="7" xfId="0" applyNumberFormat="1" applyBorder="1" applyAlignment="1">
      <alignment horizontal="left"/>
    </xf>
    <xf numFmtId="9" fontId="0" fillId="0" borderId="0" xfId="0" applyNumberFormat="1" applyAlignment="1">
      <alignment horizontal="left"/>
    </xf>
    <xf numFmtId="44" fontId="0" fillId="6" borderId="14" xfId="0" applyNumberFormat="1" applyFill="1" applyBorder="1" applyAlignment="1">
      <alignment horizontal="left"/>
    </xf>
    <xf numFmtId="0" fontId="0" fillId="0" borderId="15" xfId="0" applyBorder="1"/>
    <xf numFmtId="0" fontId="0" fillId="0" borderId="16" xfId="0" applyBorder="1"/>
    <xf numFmtId="0" fontId="0" fillId="0" borderId="16" xfId="0" applyBorder="1" applyAlignment="1">
      <alignment horizontal="left"/>
    </xf>
    <xf numFmtId="0" fontId="0" fillId="0" borderId="17" xfId="0" applyBorder="1"/>
    <xf numFmtId="0" fontId="2" fillId="0" borderId="4" xfId="0" applyFont="1" applyBorder="1"/>
    <xf numFmtId="0" fontId="2" fillId="0" borderId="5" xfId="0" applyFont="1" applyBorder="1"/>
    <xf numFmtId="0" fontId="2" fillId="0" borderId="6" xfId="0" applyFont="1" applyBorder="1"/>
    <xf numFmtId="44" fontId="8" fillId="0" borderId="0" xfId="1" applyFont="1" applyProtection="1"/>
    <xf numFmtId="44" fontId="0" fillId="0" borderId="0" xfId="0" applyNumberFormat="1"/>
    <xf numFmtId="0" fontId="2" fillId="0" borderId="8" xfId="0" applyFont="1" applyBorder="1"/>
    <xf numFmtId="7" fontId="0" fillId="0" borderId="0" xfId="0" applyNumberFormat="1" applyAlignment="1">
      <alignment horizontal="center"/>
    </xf>
    <xf numFmtId="9" fontId="0" fillId="5" borderId="18" xfId="0" applyNumberFormat="1" applyFill="1" applyBorder="1" applyAlignment="1">
      <alignment horizontal="center"/>
    </xf>
    <xf numFmtId="44" fontId="0" fillId="8" borderId="18" xfId="0" applyNumberFormat="1" applyFill="1" applyBorder="1"/>
    <xf numFmtId="44" fontId="0" fillId="0" borderId="8" xfId="0" applyNumberFormat="1" applyBorder="1"/>
    <xf numFmtId="9" fontId="0" fillId="5" borderId="19" xfId="0" applyNumberFormat="1" applyFill="1" applyBorder="1" applyAlignment="1">
      <alignment horizontal="center"/>
    </xf>
    <xf numFmtId="44" fontId="0" fillId="8" borderId="19" xfId="0" applyNumberFormat="1" applyFill="1" applyBorder="1"/>
    <xf numFmtId="10" fontId="4" fillId="0" borderId="0" xfId="0" applyNumberFormat="1" applyFont="1"/>
    <xf numFmtId="9" fontId="0" fillId="0" borderId="7" xfId="0" applyNumberFormat="1" applyBorder="1" applyAlignment="1">
      <alignment horizontal="center"/>
    </xf>
    <xf numFmtId="0" fontId="0" fillId="0" borderId="7" xfId="0" applyBorder="1" applyAlignment="1">
      <alignment horizontal="right"/>
    </xf>
    <xf numFmtId="44" fontId="0" fillId="0" borderId="0" xfId="0" applyNumberFormat="1" applyAlignment="1">
      <alignment horizontal="center"/>
    </xf>
    <xf numFmtId="10" fontId="0" fillId="0" borderId="0" xfId="0" applyNumberFormat="1" applyAlignment="1">
      <alignment horizontal="left"/>
    </xf>
    <xf numFmtId="10" fontId="0" fillId="0" borderId="5" xfId="0" applyNumberFormat="1" applyBorder="1" applyAlignment="1">
      <alignment horizontal="left"/>
    </xf>
    <xf numFmtId="10" fontId="0" fillId="0" borderId="5" xfId="0" applyNumberFormat="1" applyBorder="1"/>
    <xf numFmtId="0" fontId="0" fillId="0" borderId="0" xfId="0" applyAlignment="1">
      <alignment wrapText="1"/>
    </xf>
    <xf numFmtId="0" fontId="0" fillId="0" borderId="8" xfId="0" applyBorder="1" applyAlignment="1">
      <alignment horizontal="center" vertical="center" wrapText="1"/>
    </xf>
    <xf numFmtId="0" fontId="0" fillId="0" borderId="17" xfId="0" applyBorder="1" applyAlignment="1">
      <alignment horizontal="center" vertical="center" wrapText="1"/>
    </xf>
    <xf numFmtId="0" fontId="18" fillId="0" borderId="0" xfId="0" applyFont="1"/>
    <xf numFmtId="0" fontId="19" fillId="0" borderId="16" xfId="0" applyFont="1" applyBorder="1" applyAlignment="1">
      <alignment horizontal="center"/>
    </xf>
    <xf numFmtId="44" fontId="19" fillId="0" borderId="16" xfId="0" applyNumberFormat="1" applyFont="1" applyBorder="1" applyAlignment="1">
      <alignment horizontal="center"/>
    </xf>
    <xf numFmtId="44" fontId="19" fillId="0" borderId="16" xfId="0" applyNumberFormat="1" applyFont="1" applyBorder="1"/>
    <xf numFmtId="0" fontId="18" fillId="0" borderId="16" xfId="0" applyFont="1" applyBorder="1"/>
    <xf numFmtId="44" fontId="18" fillId="0" borderId="16" xfId="0" applyNumberFormat="1" applyFont="1" applyBorder="1" applyAlignment="1">
      <alignment horizontal="left"/>
    </xf>
    <xf numFmtId="0" fontId="19" fillId="0" borderId="16" xfId="0" applyFont="1" applyBorder="1" applyAlignment="1">
      <alignment horizontal="center" wrapText="1"/>
    </xf>
    <xf numFmtId="0" fontId="20" fillId="0" borderId="16" xfId="0" applyFont="1" applyBorder="1" applyAlignment="1">
      <alignment horizontal="center"/>
    </xf>
    <xf numFmtId="0" fontId="19" fillId="0" borderId="14" xfId="0" applyFont="1" applyBorder="1" applyAlignment="1">
      <alignment horizontal="center"/>
    </xf>
    <xf numFmtId="44" fontId="19" fillId="0" borderId="41" xfId="0" applyNumberFormat="1" applyFont="1" applyBorder="1" applyAlignment="1">
      <alignment horizontal="center"/>
    </xf>
    <xf numFmtId="44" fontId="19" fillId="0" borderId="40" xfId="0" applyNumberFormat="1" applyFont="1" applyBorder="1"/>
    <xf numFmtId="0" fontId="18" fillId="0" borderId="41" xfId="0" applyFont="1" applyBorder="1"/>
    <xf numFmtId="44" fontId="18" fillId="0" borderId="39" xfId="0" applyNumberFormat="1" applyFont="1" applyBorder="1" applyAlignment="1">
      <alignment horizontal="left"/>
    </xf>
    <xf numFmtId="0" fontId="19" fillId="0" borderId="39" xfId="0" applyFont="1" applyBorder="1" applyAlignment="1">
      <alignment horizontal="center"/>
    </xf>
    <xf numFmtId="0" fontId="19" fillId="0" borderId="39" xfId="0" applyFont="1" applyBorder="1" applyAlignment="1">
      <alignment horizontal="center" wrapText="1"/>
    </xf>
    <xf numFmtId="0" fontId="20" fillId="0" borderId="42" xfId="0" applyFont="1" applyBorder="1" applyAlignment="1">
      <alignment horizontal="center"/>
    </xf>
    <xf numFmtId="0" fontId="5" fillId="0" borderId="20" xfId="0" applyFont="1" applyBorder="1"/>
    <xf numFmtId="0" fontId="13" fillId="0" borderId="38" xfId="2" applyFont="1" applyBorder="1" applyAlignment="1">
      <alignment horizontal="center" vertical="center" wrapText="1" readingOrder="1"/>
    </xf>
    <xf numFmtId="0" fontId="14" fillId="0" borderId="38" xfId="2" applyFont="1" applyBorder="1" applyAlignment="1">
      <alignment readingOrder="1"/>
    </xf>
    <xf numFmtId="0" fontId="14" fillId="0" borderId="37" xfId="2" applyFont="1" applyBorder="1" applyAlignment="1">
      <alignment readingOrder="1"/>
    </xf>
    <xf numFmtId="0" fontId="5" fillId="0" borderId="34" xfId="0" applyFont="1" applyBorder="1" applyAlignment="1">
      <alignment horizontal="left"/>
    </xf>
    <xf numFmtId="0" fontId="5" fillId="0" borderId="37" xfId="0" applyFont="1" applyBorder="1"/>
    <xf numFmtId="164" fontId="21" fillId="0" borderId="21" xfId="0" applyNumberFormat="1" applyFont="1" applyBorder="1" applyAlignment="1">
      <alignment horizontal="center" vertical="center"/>
    </xf>
    <xf numFmtId="165" fontId="22" fillId="0" borderId="23" xfId="1" applyNumberFormat="1" applyFont="1" applyFill="1" applyBorder="1" applyProtection="1"/>
    <xf numFmtId="165" fontId="22" fillId="0" borderId="21" xfId="1" applyNumberFormat="1" applyFont="1" applyFill="1" applyBorder="1" applyProtection="1"/>
    <xf numFmtId="0" fontId="5" fillId="0" borderId="21" xfId="0" applyFont="1" applyBorder="1" applyAlignment="1">
      <alignment horizontal="center"/>
    </xf>
    <xf numFmtId="44" fontId="5" fillId="0" borderId="22" xfId="1" applyFont="1" applyFill="1" applyBorder="1" applyAlignment="1" applyProtection="1">
      <alignment horizontal="center"/>
    </xf>
    <xf numFmtId="0" fontId="5" fillId="0" borderId="0" xfId="0" applyFont="1"/>
    <xf numFmtId="0" fontId="5" fillId="0" borderId="12" xfId="0" applyFont="1" applyBorder="1"/>
    <xf numFmtId="0" fontId="5" fillId="0" borderId="32" xfId="0" applyFont="1" applyBorder="1" applyAlignment="1">
      <alignment horizontal="left"/>
    </xf>
    <xf numFmtId="0" fontId="5" fillId="0" borderId="23" xfId="0" applyFont="1" applyBorder="1" applyAlignment="1">
      <alignment horizontal="center"/>
    </xf>
    <xf numFmtId="0" fontId="13" fillId="0" borderId="27" xfId="2" applyFont="1" applyBorder="1" applyAlignment="1">
      <alignment horizontal="center" vertical="center" wrapText="1" readingOrder="1"/>
    </xf>
    <xf numFmtId="0" fontId="14" fillId="0" borderId="27" xfId="2" applyFont="1" applyBorder="1" applyAlignment="1">
      <alignment readingOrder="1"/>
    </xf>
    <xf numFmtId="0" fontId="14" fillId="0" borderId="29" xfId="2" applyFont="1" applyBorder="1" applyAlignment="1">
      <alignment readingOrder="1"/>
    </xf>
    <xf numFmtId="0" fontId="5" fillId="0" borderId="29" xfId="0" applyFont="1" applyBorder="1" applyAlignment="1">
      <alignment horizontal="left"/>
    </xf>
    <xf numFmtId="164" fontId="21" fillId="0" borderId="23" xfId="0" applyNumberFormat="1" applyFont="1" applyBorder="1" applyAlignment="1">
      <alignment horizontal="center" vertical="center"/>
    </xf>
    <xf numFmtId="0" fontId="5" fillId="0" borderId="9" xfId="0" applyFont="1" applyBorder="1"/>
    <xf numFmtId="0" fontId="13" fillId="0" borderId="28" xfId="2" applyFont="1" applyBorder="1" applyAlignment="1">
      <alignment horizontal="center" vertical="center" wrapText="1" readingOrder="1"/>
    </xf>
    <xf numFmtId="0" fontId="14" fillId="0" borderId="28" xfId="2" applyFont="1" applyBorder="1" applyAlignment="1">
      <alignment readingOrder="1"/>
    </xf>
    <xf numFmtId="0" fontId="14" fillId="0" borderId="31" xfId="2" applyFont="1" applyBorder="1" applyAlignment="1">
      <alignment readingOrder="1"/>
    </xf>
    <xf numFmtId="0" fontId="5" fillId="0" borderId="36" xfId="0" applyFont="1" applyBorder="1" applyAlignment="1">
      <alignment horizontal="left"/>
    </xf>
    <xf numFmtId="0" fontId="5" fillId="0" borderId="31" xfId="0" applyFont="1" applyBorder="1" applyAlignment="1">
      <alignment horizontal="left"/>
    </xf>
    <xf numFmtId="164" fontId="21" fillId="0" borderId="10" xfId="0" applyNumberFormat="1" applyFont="1" applyBorder="1" applyAlignment="1">
      <alignment horizontal="center" vertical="center"/>
    </xf>
    <xf numFmtId="165" fontId="22" fillId="0" borderId="10" xfId="1" applyNumberFormat="1" applyFont="1" applyFill="1" applyBorder="1" applyProtection="1"/>
    <xf numFmtId="0" fontId="5" fillId="0" borderId="10" xfId="0" applyFont="1" applyBorder="1" applyAlignment="1">
      <alignment horizontal="center"/>
    </xf>
    <xf numFmtId="44" fontId="5" fillId="0" borderId="52" xfId="1" applyFont="1" applyFill="1" applyBorder="1" applyAlignment="1" applyProtection="1">
      <alignment horizontal="center"/>
    </xf>
    <xf numFmtId="0" fontId="13" fillId="0" borderId="0" xfId="2" applyFont="1" applyAlignment="1">
      <alignment horizontal="center" vertical="center" wrapText="1" readingOrder="1"/>
    </xf>
    <xf numFmtId="0" fontId="14" fillId="0" borderId="0" xfId="2" applyFont="1" applyAlignment="1">
      <alignment horizontal="center" wrapText="1" readingOrder="1"/>
    </xf>
    <xf numFmtId="0" fontId="5" fillId="0" borderId="0" xfId="0" applyFont="1" applyAlignment="1">
      <alignment horizontal="left"/>
    </xf>
    <xf numFmtId="164" fontId="21" fillId="0" borderId="0" xfId="0" applyNumberFormat="1" applyFont="1" applyAlignment="1">
      <alignment horizontal="center" vertical="center"/>
    </xf>
    <xf numFmtId="165" fontId="22" fillId="0" borderId="0" xfId="1" applyNumberFormat="1" applyFont="1" applyFill="1" applyBorder="1" applyProtection="1"/>
    <xf numFmtId="0" fontId="5" fillId="0" borderId="0" xfId="0" applyFont="1" applyAlignment="1">
      <alignment horizontal="center"/>
    </xf>
    <xf numFmtId="44" fontId="20" fillId="9" borderId="14" xfId="1" applyFont="1" applyFill="1" applyBorder="1" applyAlignment="1" applyProtection="1">
      <alignment horizontal="center"/>
    </xf>
    <xf numFmtId="44" fontId="20" fillId="0" borderId="0" xfId="1" applyFont="1" applyFill="1" applyBorder="1" applyAlignment="1" applyProtection="1">
      <alignment horizontal="center"/>
    </xf>
    <xf numFmtId="0" fontId="5" fillId="0" borderId="1" xfId="0" applyFont="1" applyBorder="1"/>
    <xf numFmtId="0" fontId="13" fillId="0" borderId="50" xfId="2" applyFont="1" applyBorder="1" applyAlignment="1">
      <alignment horizontal="center" vertical="center" wrapText="1" readingOrder="1"/>
    </xf>
    <xf numFmtId="0" fontId="14" fillId="0" borderId="26" xfId="2" applyFont="1" applyBorder="1" applyAlignment="1">
      <alignment readingOrder="1"/>
    </xf>
    <xf numFmtId="0" fontId="18" fillId="0" borderId="30" xfId="0" applyFont="1" applyBorder="1"/>
    <xf numFmtId="0" fontId="5" fillId="0" borderId="26" xfId="0" applyFont="1" applyBorder="1" applyAlignment="1">
      <alignment horizontal="left"/>
    </xf>
    <xf numFmtId="0" fontId="5" fillId="0" borderId="30" xfId="0" applyFont="1" applyBorder="1" applyAlignment="1">
      <alignment horizontal="left"/>
    </xf>
    <xf numFmtId="164" fontId="21" fillId="0" borderId="30" xfId="0" applyNumberFormat="1" applyFont="1" applyBorder="1" applyAlignment="1">
      <alignment horizontal="center" vertical="center"/>
    </xf>
    <xf numFmtId="165" fontId="22" fillId="0" borderId="2" xfId="1" applyNumberFormat="1" applyFont="1" applyFill="1" applyBorder="1" applyProtection="1"/>
    <xf numFmtId="0" fontId="5" fillId="0" borderId="2" xfId="0" applyFont="1" applyBorder="1" applyAlignment="1">
      <alignment horizontal="center"/>
    </xf>
    <xf numFmtId="44" fontId="5" fillId="0" borderId="3" xfId="1" applyFont="1" applyFill="1" applyBorder="1" applyAlignment="1" applyProtection="1">
      <alignment horizontal="center"/>
    </xf>
    <xf numFmtId="0" fontId="5" fillId="0" borderId="49" xfId="0" applyFont="1" applyBorder="1"/>
    <xf numFmtId="0" fontId="13" fillId="0" borderId="23" xfId="2" applyFont="1" applyBorder="1" applyAlignment="1">
      <alignment horizontal="center" vertical="center" wrapText="1" readingOrder="1"/>
    </xf>
    <xf numFmtId="0" fontId="14" fillId="0" borderId="32" xfId="2" applyFont="1" applyBorder="1" applyAlignment="1">
      <alignment readingOrder="1"/>
    </xf>
    <xf numFmtId="0" fontId="18" fillId="0" borderId="29" xfId="0" applyFont="1" applyBorder="1"/>
    <xf numFmtId="0" fontId="5" fillId="0" borderId="27" xfId="0" applyFont="1" applyBorder="1" applyAlignment="1">
      <alignment horizontal="left"/>
    </xf>
    <xf numFmtId="164" fontId="21" fillId="0" borderId="29" xfId="0" applyNumberFormat="1" applyFont="1" applyBorder="1" applyAlignment="1">
      <alignment horizontal="center" vertical="center"/>
    </xf>
    <xf numFmtId="44" fontId="5" fillId="0" borderId="13" xfId="1" applyFont="1" applyFill="1" applyBorder="1" applyAlignment="1" applyProtection="1">
      <alignment horizontal="center"/>
    </xf>
    <xf numFmtId="0" fontId="13" fillId="0" borderId="21" xfId="2" applyFont="1" applyBorder="1" applyAlignment="1">
      <alignment horizontal="center" vertical="center" wrapText="1" readingOrder="1"/>
    </xf>
    <xf numFmtId="0" fontId="14" fillId="0" borderId="23" xfId="2" applyFont="1" applyBorder="1" applyAlignment="1">
      <alignment horizontal="center" vertical="center" wrapText="1" readingOrder="1"/>
    </xf>
    <xf numFmtId="0" fontId="13" fillId="0" borderId="25" xfId="2" applyFont="1" applyBorder="1" applyAlignment="1">
      <alignment horizontal="center" vertical="center" wrapText="1" readingOrder="1"/>
    </xf>
    <xf numFmtId="0" fontId="14" fillId="0" borderId="43" xfId="2" applyFont="1" applyBorder="1" applyAlignment="1">
      <alignment readingOrder="1"/>
    </xf>
    <xf numFmtId="0" fontId="18" fillId="0" borderId="44" xfId="0" applyFont="1" applyBorder="1"/>
    <xf numFmtId="0" fontId="5" fillId="0" borderId="43" xfId="0" applyFont="1" applyBorder="1" applyAlignment="1">
      <alignment horizontal="left"/>
    </xf>
    <xf numFmtId="0" fontId="5" fillId="0" borderId="44" xfId="0" applyFont="1" applyBorder="1" applyAlignment="1">
      <alignment horizontal="left"/>
    </xf>
    <xf numFmtId="164" fontId="21" fillId="0" borderId="44" xfId="0" applyNumberFormat="1" applyFont="1" applyBorder="1" applyAlignment="1">
      <alignment horizontal="center" vertical="center"/>
    </xf>
    <xf numFmtId="0" fontId="13" fillId="0" borderId="10" xfId="2" applyFont="1" applyBorder="1" applyAlignment="1">
      <alignment horizontal="center" vertical="center" wrapText="1" readingOrder="1"/>
    </xf>
    <xf numFmtId="0" fontId="18" fillId="0" borderId="31" xfId="0" applyFont="1" applyBorder="1"/>
    <xf numFmtId="0" fontId="5" fillId="0" borderId="28" xfId="0" applyFont="1" applyBorder="1" applyAlignment="1">
      <alignment horizontal="left"/>
    </xf>
    <xf numFmtId="164" fontId="21" fillId="0" borderId="31" xfId="0" applyNumberFormat="1" applyFont="1" applyBorder="1" applyAlignment="1">
      <alignment horizontal="center" vertical="center"/>
    </xf>
    <xf numFmtId="44" fontId="5" fillId="0" borderId="11" xfId="1" applyFont="1" applyFill="1" applyBorder="1" applyAlignment="1" applyProtection="1">
      <alignment horizontal="center"/>
    </xf>
    <xf numFmtId="44" fontId="20" fillId="0" borderId="5" xfId="1" applyFont="1" applyFill="1" applyBorder="1" applyAlignment="1" applyProtection="1">
      <alignment horizontal="center"/>
    </xf>
    <xf numFmtId="0" fontId="13" fillId="0" borderId="2" xfId="2" applyFont="1" applyBorder="1" applyAlignment="1">
      <alignment horizontal="center" vertical="center" wrapText="1" readingOrder="1"/>
    </xf>
    <xf numFmtId="0" fontId="14" fillId="0" borderId="35" xfId="2" applyFont="1" applyBorder="1" applyAlignment="1">
      <alignment wrapText="1" readingOrder="1"/>
    </xf>
    <xf numFmtId="44" fontId="5" fillId="0" borderId="26" xfId="1" applyFont="1" applyFill="1" applyBorder="1" applyAlignment="1" applyProtection="1"/>
    <xf numFmtId="0" fontId="14" fillId="0" borderId="32" xfId="2" applyFont="1" applyBorder="1" applyAlignment="1">
      <alignment wrapText="1" readingOrder="1"/>
    </xf>
    <xf numFmtId="44" fontId="5" fillId="0" borderId="27" xfId="1" applyFont="1" applyFill="1" applyBorder="1" applyAlignment="1" applyProtection="1"/>
    <xf numFmtId="0" fontId="14" fillId="0" borderId="46" xfId="2" applyFont="1" applyBorder="1" applyAlignment="1">
      <alignment wrapText="1" readingOrder="1"/>
    </xf>
    <xf numFmtId="44" fontId="5" fillId="0" borderId="43" xfId="1" applyFont="1" applyFill="1" applyBorder="1" applyAlignment="1" applyProtection="1"/>
    <xf numFmtId="0" fontId="14" fillId="0" borderId="29" xfId="2" applyFont="1" applyBorder="1" applyAlignment="1">
      <alignment wrapText="1" readingOrder="1"/>
    </xf>
    <xf numFmtId="44" fontId="5" fillId="0" borderId="32" xfId="1" applyFont="1" applyFill="1" applyBorder="1" applyAlignment="1" applyProtection="1"/>
    <xf numFmtId="0" fontId="14" fillId="0" borderId="51" xfId="2" applyFont="1" applyBorder="1" applyAlignment="1">
      <alignment readingOrder="1"/>
    </xf>
    <xf numFmtId="0" fontId="14" fillId="0" borderId="16" xfId="2" applyFont="1" applyBorder="1" applyAlignment="1">
      <alignment wrapText="1" readingOrder="1"/>
    </xf>
    <xf numFmtId="44" fontId="5" fillId="0" borderId="51" xfId="1" applyFont="1" applyFill="1" applyBorder="1" applyAlignment="1" applyProtection="1"/>
    <xf numFmtId="44" fontId="5" fillId="0" borderId="0" xfId="1" applyFont="1" applyFill="1" applyBorder="1" applyAlignment="1" applyProtection="1"/>
    <xf numFmtId="0" fontId="14" fillId="0" borderId="30" xfId="2" applyFont="1" applyBorder="1" applyAlignment="1">
      <alignment readingOrder="1"/>
    </xf>
    <xf numFmtId="0" fontId="14" fillId="0" borderId="10" xfId="2" applyFont="1" applyBorder="1" applyAlignment="1">
      <alignment horizontal="center" vertical="center" wrapText="1" readingOrder="1"/>
    </xf>
    <xf numFmtId="0" fontId="14" fillId="0" borderId="0" xfId="2" applyFont="1" applyAlignment="1">
      <alignment horizontal="center" vertical="center" wrapText="1" readingOrder="1"/>
    </xf>
    <xf numFmtId="0" fontId="14" fillId="0" borderId="2" xfId="2" applyFont="1" applyBorder="1" applyAlignment="1">
      <alignment horizontal="center" vertical="center" wrapText="1" readingOrder="1"/>
    </xf>
    <xf numFmtId="0" fontId="14" fillId="0" borderId="47" xfId="2" applyFont="1" applyBorder="1" applyAlignment="1">
      <alignment readingOrder="1"/>
    </xf>
    <xf numFmtId="0" fontId="14" fillId="0" borderId="45" xfId="2" applyFont="1" applyBorder="1" applyAlignment="1">
      <alignment readingOrder="1"/>
    </xf>
    <xf numFmtId="44" fontId="5" fillId="0" borderId="35" xfId="1" applyFont="1" applyFill="1" applyBorder="1" applyAlignment="1" applyProtection="1"/>
    <xf numFmtId="0" fontId="5" fillId="0" borderId="35" xfId="0" applyFont="1" applyBorder="1" applyAlignment="1">
      <alignment horizontal="left"/>
    </xf>
    <xf numFmtId="0" fontId="14" fillId="0" borderId="44" xfId="2" applyFont="1" applyBorder="1" applyAlignment="1">
      <alignment readingOrder="1"/>
    </xf>
    <xf numFmtId="0" fontId="5" fillId="0" borderId="24" xfId="0" applyFont="1" applyBorder="1"/>
    <xf numFmtId="44" fontId="5" fillId="0" borderId="46" xfId="1" applyFont="1" applyFill="1" applyBorder="1" applyAlignment="1" applyProtection="1"/>
    <xf numFmtId="0" fontId="5" fillId="0" borderId="46" xfId="0" applyFont="1" applyBorder="1" applyAlignment="1">
      <alignment horizontal="left"/>
    </xf>
    <xf numFmtId="44" fontId="5" fillId="0" borderId="36" xfId="1" applyFont="1" applyFill="1" applyBorder="1" applyAlignment="1" applyProtection="1"/>
    <xf numFmtId="44" fontId="20" fillId="9" borderId="19" xfId="1" applyFont="1" applyFill="1" applyBorder="1" applyAlignment="1" applyProtection="1">
      <alignment horizontal="center"/>
    </xf>
    <xf numFmtId="0" fontId="14" fillId="0" borderId="30" xfId="2" applyFont="1" applyBorder="1" applyAlignment="1">
      <alignment wrapText="1" readingOrder="1"/>
    </xf>
    <xf numFmtId="0" fontId="14" fillId="0" borderId="33" xfId="2" applyFont="1" applyBorder="1" applyAlignment="1">
      <alignment readingOrder="1"/>
    </xf>
    <xf numFmtId="0" fontId="14" fillId="0" borderId="48" xfId="2" applyFont="1" applyBorder="1" applyAlignment="1">
      <alignment readingOrder="1"/>
    </xf>
    <xf numFmtId="0" fontId="14" fillId="0" borderId="44" xfId="2" applyFont="1" applyBorder="1" applyAlignment="1">
      <alignment wrapText="1" readingOrder="1"/>
    </xf>
    <xf numFmtId="165" fontId="22" fillId="0" borderId="25" xfId="1" applyNumberFormat="1" applyFont="1" applyFill="1" applyBorder="1" applyProtection="1"/>
    <xf numFmtId="0" fontId="14" fillId="0" borderId="31" xfId="2" applyFont="1" applyBorder="1" applyAlignment="1">
      <alignment wrapText="1" readingOrder="1"/>
    </xf>
    <xf numFmtId="44" fontId="5" fillId="0" borderId="26" xfId="1" applyFont="1" applyFill="1" applyBorder="1" applyAlignment="1" applyProtection="1">
      <alignment horizontal="left"/>
    </xf>
    <xf numFmtId="44" fontId="5" fillId="0" borderId="27" xfId="1" applyFont="1" applyFill="1" applyBorder="1" applyAlignment="1" applyProtection="1">
      <alignment horizontal="left"/>
    </xf>
    <xf numFmtId="44" fontId="5" fillId="0" borderId="28" xfId="1" applyFont="1" applyFill="1" applyBorder="1" applyAlignment="1" applyProtection="1">
      <alignment horizontal="left"/>
    </xf>
    <xf numFmtId="0" fontId="18" fillId="0" borderId="0" xfId="0" applyFont="1" applyAlignment="1">
      <alignment horizontal="left"/>
    </xf>
    <xf numFmtId="0" fontId="18" fillId="0" borderId="4" xfId="0" applyFont="1" applyBorder="1"/>
    <xf numFmtId="0" fontId="18" fillId="0" borderId="5" xfId="0" applyFont="1" applyBorder="1"/>
    <xf numFmtId="0" fontId="18" fillId="0" borderId="6" xfId="0" applyFont="1" applyBorder="1"/>
    <xf numFmtId="0" fontId="18" fillId="0" borderId="7" xfId="0" applyFont="1" applyBorder="1"/>
    <xf numFmtId="0" fontId="18" fillId="0" borderId="8" xfId="0" applyFont="1" applyBorder="1"/>
    <xf numFmtId="44" fontId="18" fillId="6" borderId="14" xfId="0" applyNumberFormat="1" applyFont="1" applyFill="1" applyBorder="1" applyAlignment="1">
      <alignment horizontal="left"/>
    </xf>
    <xf numFmtId="0" fontId="18" fillId="0" borderId="15" xfId="0" applyFont="1" applyBorder="1"/>
    <xf numFmtId="0" fontId="18" fillId="0" borderId="17" xfId="0" applyFont="1" applyBorder="1"/>
    <xf numFmtId="165" fontId="22" fillId="4" borderId="2" xfId="1" applyNumberFormat="1" applyFont="1" applyFill="1" applyBorder="1" applyProtection="1">
      <protection locked="0"/>
    </xf>
    <xf numFmtId="165" fontId="22" fillId="4" borderId="23" xfId="1" applyNumberFormat="1" applyFont="1" applyFill="1" applyBorder="1" applyProtection="1">
      <protection locked="0"/>
    </xf>
    <xf numFmtId="165" fontId="22" fillId="4" borderId="10" xfId="1" applyNumberFormat="1" applyFont="1" applyFill="1" applyBorder="1" applyProtection="1">
      <protection locked="0"/>
    </xf>
    <xf numFmtId="0" fontId="0" fillId="11" borderId="4" xfId="0" applyFill="1" applyBorder="1"/>
    <xf numFmtId="0" fontId="28" fillId="11" borderId="5" xfId="0" applyFont="1" applyFill="1" applyBorder="1" applyAlignment="1">
      <alignment horizontal="left"/>
    </xf>
    <xf numFmtId="0" fontId="26" fillId="11" borderId="5" xfId="0" applyFont="1" applyFill="1" applyBorder="1"/>
    <xf numFmtId="0" fontId="0" fillId="10" borderId="7" xfId="0" applyFill="1" applyBorder="1"/>
    <xf numFmtId="0" fontId="28" fillId="10" borderId="0" xfId="0" applyFont="1" applyFill="1" applyAlignment="1">
      <alignment horizontal="left"/>
    </xf>
    <xf numFmtId="0" fontId="26" fillId="10" borderId="0" xfId="0" applyFont="1" applyFill="1"/>
    <xf numFmtId="0" fontId="25" fillId="11" borderId="0" xfId="0" applyFont="1" applyFill="1" applyAlignment="1">
      <alignment horizontal="left"/>
    </xf>
    <xf numFmtId="0" fontId="25" fillId="11" borderId="0" xfId="0" applyFont="1" applyFill="1"/>
    <xf numFmtId="0" fontId="0" fillId="10" borderId="0" xfId="0" applyFill="1" applyAlignment="1">
      <alignment horizontal="right"/>
    </xf>
    <xf numFmtId="0" fontId="0" fillId="10" borderId="54" xfId="0" applyFill="1" applyBorder="1" applyAlignment="1">
      <alignment horizontal="left"/>
    </xf>
    <xf numFmtId="0" fontId="0" fillId="10" borderId="55" xfId="0" applyFill="1" applyBorder="1"/>
    <xf numFmtId="0" fontId="0" fillId="10" borderId="56" xfId="0" applyFill="1" applyBorder="1"/>
    <xf numFmtId="0" fontId="0" fillId="10" borderId="57" xfId="0" applyFill="1" applyBorder="1" applyAlignment="1">
      <alignment horizontal="left"/>
    </xf>
    <xf numFmtId="0" fontId="0" fillId="10" borderId="58" xfId="0" applyFill="1" applyBorder="1"/>
    <xf numFmtId="0" fontId="0" fillId="10" borderId="59" xfId="0" applyFill="1" applyBorder="1"/>
    <xf numFmtId="0" fontId="0" fillId="10" borderId="63" xfId="0" applyFill="1" applyBorder="1"/>
    <xf numFmtId="0" fontId="0" fillId="10" borderId="58" xfId="0" applyFill="1" applyBorder="1" applyAlignment="1">
      <alignment horizontal="left"/>
    </xf>
    <xf numFmtId="0" fontId="0" fillId="10" borderId="60" xfId="0" applyFill="1" applyBorder="1" applyAlignment="1">
      <alignment horizontal="left"/>
    </xf>
    <xf numFmtId="0" fontId="0" fillId="10" borderId="61" xfId="0" applyFill="1" applyBorder="1"/>
    <xf numFmtId="0" fontId="0" fillId="10" borderId="62" xfId="0" applyFill="1" applyBorder="1"/>
    <xf numFmtId="0" fontId="0" fillId="10" borderId="0" xfId="0" applyFill="1" applyAlignment="1">
      <alignment horizontal="left"/>
    </xf>
    <xf numFmtId="0" fontId="0" fillId="10" borderId="0" xfId="0" applyFill="1" applyAlignment="1">
      <alignment horizontal="left" vertical="top"/>
    </xf>
    <xf numFmtId="0" fontId="0" fillId="10" borderId="64" xfId="0" applyFill="1" applyBorder="1" applyAlignment="1">
      <alignment horizontal="left"/>
    </xf>
    <xf numFmtId="0" fontId="0" fillId="10" borderId="65" xfId="0" applyFill="1" applyBorder="1"/>
    <xf numFmtId="0" fontId="0" fillId="10" borderId="66" xfId="0" applyFill="1" applyBorder="1"/>
    <xf numFmtId="0" fontId="26" fillId="10" borderId="0" xfId="0" applyFont="1" applyFill="1" applyAlignment="1">
      <alignment horizontal="center"/>
    </xf>
    <xf numFmtId="0" fontId="27" fillId="12" borderId="60" xfId="0" applyFont="1" applyFill="1" applyBorder="1" applyAlignment="1" applyProtection="1">
      <alignment horizontal="left" vertical="top" wrapText="1"/>
      <protection locked="0"/>
    </xf>
    <xf numFmtId="0" fontId="27" fillId="12" borderId="61" xfId="0" applyFont="1" applyFill="1" applyBorder="1" applyAlignment="1" applyProtection="1">
      <alignment horizontal="left" vertical="top" wrapText="1"/>
      <protection locked="0"/>
    </xf>
    <xf numFmtId="0" fontId="27" fillId="12" borderId="62" xfId="0" applyFont="1" applyFill="1" applyBorder="1" applyAlignment="1" applyProtection="1">
      <alignment horizontal="left" vertical="top" wrapText="1"/>
      <protection locked="0"/>
    </xf>
    <xf numFmtId="0" fontId="27" fillId="12" borderId="57" xfId="0" applyFont="1" applyFill="1" applyBorder="1" applyAlignment="1" applyProtection="1">
      <alignment horizontal="left" vertical="top" wrapText="1"/>
      <protection locked="0"/>
    </xf>
    <xf numFmtId="0" fontId="27" fillId="12" borderId="58" xfId="0" applyFont="1" applyFill="1" applyBorder="1" applyAlignment="1" applyProtection="1">
      <alignment horizontal="left" vertical="top" wrapText="1"/>
      <protection locked="0"/>
    </xf>
    <xf numFmtId="0" fontId="27" fillId="12" borderId="59" xfId="0" applyFont="1" applyFill="1" applyBorder="1" applyAlignment="1" applyProtection="1">
      <alignment horizontal="left" vertical="top" wrapText="1"/>
      <protection locked="0"/>
    </xf>
    <xf numFmtId="0" fontId="27" fillId="12" borderId="54" xfId="0" applyFont="1" applyFill="1" applyBorder="1" applyAlignment="1" applyProtection="1">
      <alignment horizontal="left" vertical="top" wrapText="1"/>
      <protection locked="0"/>
    </xf>
    <xf numFmtId="0" fontId="27" fillId="12" borderId="55" xfId="0" applyFont="1" applyFill="1" applyBorder="1" applyAlignment="1" applyProtection="1">
      <alignment horizontal="left" vertical="top" wrapText="1"/>
      <protection locked="0"/>
    </xf>
    <xf numFmtId="0" fontId="27" fillId="12" borderId="56" xfId="0" applyFont="1" applyFill="1" applyBorder="1" applyAlignment="1" applyProtection="1">
      <alignment horizontal="left" vertical="top" wrapText="1"/>
      <protection locked="0"/>
    </xf>
    <xf numFmtId="166" fontId="27" fillId="12" borderId="57" xfId="0" applyNumberFormat="1" applyFont="1" applyFill="1" applyBorder="1" applyAlignment="1" applyProtection="1">
      <alignment horizontal="left" vertical="top" wrapText="1"/>
      <protection locked="0"/>
    </xf>
    <xf numFmtId="166" fontId="27" fillId="12" borderId="58" xfId="0" applyNumberFormat="1" applyFont="1" applyFill="1" applyBorder="1" applyAlignment="1" applyProtection="1">
      <alignment horizontal="left" vertical="top" wrapText="1"/>
      <protection locked="0"/>
    </xf>
    <xf numFmtId="166" fontId="27" fillId="12" borderId="59" xfId="0" applyNumberFormat="1" applyFont="1" applyFill="1" applyBorder="1" applyAlignment="1" applyProtection="1">
      <alignment horizontal="left" vertical="top" wrapText="1"/>
      <protection locked="0"/>
    </xf>
    <xf numFmtId="0" fontId="27" fillId="0" borderId="54" xfId="0" applyFont="1" applyBorder="1" applyAlignment="1">
      <alignment horizontal="left" vertical="top" wrapText="1"/>
    </xf>
    <xf numFmtId="0" fontId="27" fillId="0" borderId="55" xfId="0" applyFont="1" applyBorder="1" applyAlignment="1">
      <alignment horizontal="left" vertical="top" wrapText="1"/>
    </xf>
    <xf numFmtId="0" fontId="27" fillId="0" borderId="56" xfId="0" applyFont="1" applyBorder="1" applyAlignment="1">
      <alignment horizontal="left" vertical="top" wrapText="1"/>
    </xf>
    <xf numFmtId="0" fontId="27" fillId="0" borderId="57" xfId="0" applyFont="1" applyBorder="1" applyAlignment="1">
      <alignment horizontal="left" vertical="top" wrapText="1"/>
    </xf>
    <xf numFmtId="0" fontId="27" fillId="0" borderId="58" xfId="0" applyFont="1" applyBorder="1" applyAlignment="1">
      <alignment horizontal="left" vertical="top" wrapText="1"/>
    </xf>
    <xf numFmtId="0" fontId="27" fillId="0" borderId="59" xfId="0" applyFont="1" applyBorder="1" applyAlignment="1">
      <alignment horizontal="left" vertical="top" wrapText="1"/>
    </xf>
    <xf numFmtId="0" fontId="27" fillId="0" borderId="60" xfId="0" applyFont="1" applyBorder="1" applyAlignment="1">
      <alignment horizontal="left" vertical="top" wrapText="1"/>
    </xf>
    <xf numFmtId="0" fontId="27" fillId="0" borderId="61" xfId="0" applyFont="1" applyBorder="1" applyAlignment="1">
      <alignment horizontal="left" vertical="top" wrapText="1"/>
    </xf>
    <xf numFmtId="0" fontId="27" fillId="0" borderId="62" xfId="0" applyFont="1" applyBorder="1" applyAlignment="1">
      <alignment horizontal="left" vertical="top" wrapText="1"/>
    </xf>
    <xf numFmtId="0" fontId="5" fillId="0" borderId="0" xfId="0" applyFont="1" applyAlignment="1">
      <alignment horizontal="center" vertical="center" wrapText="1"/>
    </xf>
    <xf numFmtId="0" fontId="0" fillId="4" borderId="7" xfId="0" applyFill="1" applyBorder="1" applyAlignment="1">
      <alignment horizontal="center"/>
    </xf>
    <xf numFmtId="0" fontId="0" fillId="4" borderId="0" xfId="0" applyFill="1" applyAlignment="1">
      <alignment horizontal="center"/>
    </xf>
    <xf numFmtId="0" fontId="0" fillId="4" borderId="8" xfId="0" applyFill="1" applyBorder="1" applyAlignment="1">
      <alignment horizontal="center"/>
    </xf>
    <xf numFmtId="0" fontId="0" fillId="6" borderId="7" xfId="0" applyFill="1" applyBorder="1" applyAlignment="1">
      <alignment horizontal="center"/>
    </xf>
    <xf numFmtId="0" fontId="0" fillId="6" borderId="0" xfId="0" applyFill="1" applyAlignment="1">
      <alignment horizontal="center"/>
    </xf>
    <xf numFmtId="0" fontId="0" fillId="6" borderId="8" xfId="0" applyFill="1" applyBorder="1" applyAlignment="1">
      <alignment horizont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0" fillId="0" borderId="0" xfId="0" applyAlignment="1">
      <alignment horizontal="right"/>
    </xf>
    <xf numFmtId="0" fontId="4" fillId="0" borderId="0" xfId="0" applyFont="1"/>
    <xf numFmtId="0" fontId="3" fillId="2" borderId="1" xfId="0"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0" fillId="0" borderId="7" xfId="0" applyBorder="1" applyAlignment="1">
      <alignment horizontal="center"/>
    </xf>
    <xf numFmtId="0" fontId="27" fillId="3" borderId="7" xfId="0" applyFont="1" applyFill="1" applyBorder="1" applyAlignment="1">
      <alignment horizontal="center" vertical="center" wrapText="1"/>
    </xf>
    <xf numFmtId="0" fontId="27" fillId="3" borderId="0" xfId="0" applyFont="1" applyFill="1" applyAlignment="1">
      <alignment horizontal="center" vertical="center" wrapText="1"/>
    </xf>
    <xf numFmtId="0" fontId="27" fillId="3" borderId="8" xfId="0" applyFont="1" applyFill="1" applyBorder="1" applyAlignment="1">
      <alignment horizontal="center" vertical="center" wrapText="1"/>
    </xf>
    <xf numFmtId="0" fontId="27" fillId="3" borderId="15" xfId="0" applyFont="1" applyFill="1" applyBorder="1" applyAlignment="1">
      <alignment horizontal="center" vertical="center" wrapText="1"/>
    </xf>
    <xf numFmtId="0" fontId="27" fillId="3" borderId="16" xfId="0" applyFont="1" applyFill="1" applyBorder="1" applyAlignment="1">
      <alignment horizontal="center" vertical="center" wrapText="1"/>
    </xf>
    <xf numFmtId="0" fontId="27" fillId="3" borderId="17"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0" xfId="0" applyFill="1" applyAlignment="1">
      <alignment horizontal="center" vertical="center" wrapText="1"/>
    </xf>
    <xf numFmtId="0" fontId="0" fillId="3" borderId="8" xfId="0" applyFill="1" applyBorder="1" applyAlignment="1">
      <alignment horizontal="center" vertical="center" wrapText="1"/>
    </xf>
    <xf numFmtId="0" fontId="10" fillId="3" borderId="7" xfId="0" applyFont="1" applyFill="1" applyBorder="1" applyAlignment="1">
      <alignment horizontal="center"/>
    </xf>
    <xf numFmtId="0" fontId="10" fillId="3" borderId="0" xfId="0" applyFont="1" applyFill="1" applyAlignment="1">
      <alignment horizontal="center"/>
    </xf>
    <xf numFmtId="0" fontId="10" fillId="3" borderId="8" xfId="0" applyFont="1" applyFill="1" applyBorder="1" applyAlignment="1">
      <alignment horizontal="center"/>
    </xf>
    <xf numFmtId="44" fontId="0" fillId="3" borderId="7" xfId="0" applyNumberFormat="1" applyFill="1" applyBorder="1" applyAlignment="1">
      <alignment horizontal="center" vertical="center" wrapText="1"/>
    </xf>
    <xf numFmtId="44" fontId="0" fillId="3" borderId="0" xfId="0" applyNumberFormat="1" applyFill="1" applyAlignment="1">
      <alignment horizontal="center" vertical="center" wrapText="1"/>
    </xf>
    <xf numFmtId="44" fontId="0" fillId="3" borderId="8" xfId="0" applyNumberFormat="1" applyFill="1" applyBorder="1" applyAlignment="1">
      <alignment horizontal="center" vertical="center" wrapText="1"/>
    </xf>
    <xf numFmtId="0" fontId="10" fillId="3" borderId="4" xfId="0" applyFont="1" applyFill="1" applyBorder="1" applyAlignment="1">
      <alignment horizontal="center"/>
    </xf>
    <xf numFmtId="0" fontId="10" fillId="3" borderId="5" xfId="0" applyFont="1" applyFill="1" applyBorder="1" applyAlignment="1">
      <alignment horizontal="center"/>
    </xf>
    <xf numFmtId="0" fontId="10" fillId="3" borderId="6" xfId="0" applyFont="1" applyFill="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18" fillId="0" borderId="7" xfId="0" applyFont="1" applyBorder="1" applyAlignment="1">
      <alignment horizontal="right"/>
    </xf>
    <xf numFmtId="0" fontId="18" fillId="0" borderId="8" xfId="0" applyFont="1" applyBorder="1" applyAlignment="1">
      <alignment horizontal="right"/>
    </xf>
    <xf numFmtId="44" fontId="19" fillId="0" borderId="39" xfId="0" applyNumberFormat="1" applyFont="1" applyBorder="1" applyAlignment="1">
      <alignment horizontal="center"/>
    </xf>
    <xf numFmtId="44" fontId="19" fillId="0" borderId="40" xfId="0" applyNumberFormat="1" applyFont="1" applyBorder="1" applyAlignment="1">
      <alignment horizontal="center"/>
    </xf>
    <xf numFmtId="0" fontId="0" fillId="0" borderId="46" xfId="0" applyBorder="1" applyAlignment="1">
      <alignment horizontal="center" vertical="center" wrapText="1"/>
    </xf>
    <xf numFmtId="0" fontId="0" fillId="0" borderId="16" xfId="0" applyBorder="1" applyAlignment="1">
      <alignment horizontal="center" vertical="center" wrapText="1"/>
    </xf>
    <xf numFmtId="0" fontId="3" fillId="2" borderId="53" xfId="0" applyFont="1" applyFill="1" applyBorder="1" applyAlignment="1">
      <alignment horizontal="left"/>
    </xf>
    <xf numFmtId="0" fontId="30" fillId="11" borderId="27" xfId="0" applyFont="1" applyFill="1" applyBorder="1" applyAlignment="1">
      <alignment horizontal="center"/>
    </xf>
    <xf numFmtId="0" fontId="30" fillId="11" borderId="32" xfId="0" applyFont="1" applyFill="1" applyBorder="1" applyAlignment="1">
      <alignment horizontal="center"/>
    </xf>
  </cellXfs>
  <cellStyles count="10">
    <cellStyle name="Euro" xfId="4" xr:uid="{9956386A-68E3-4F1D-80EF-9EAADF303716}"/>
    <cellStyle name="Komma 2" xfId="5" xr:uid="{CD4D2581-C669-46CD-A8FF-16EC281BABEC}"/>
    <cellStyle name="Normal" xfId="2" xr:uid="{7981F805-E724-4E4B-AD46-C5D3CE715557}"/>
    <cellStyle name="Procent 2" xfId="6" xr:uid="{1B3C08C9-0063-4FBB-BD16-BA3EA7A3B4D9}"/>
    <cellStyle name="Standaard" xfId="0" builtinId="0"/>
    <cellStyle name="Standaard 2" xfId="3" xr:uid="{524FE654-6BB2-4225-9F31-02172F0B7C7A}"/>
    <cellStyle name="Standaard 3" xfId="7" xr:uid="{33E867F2-0E12-4408-9685-1BD13793A8DB}"/>
    <cellStyle name="Standaard 3 2" xfId="8" xr:uid="{32A85594-7B55-43E3-8310-EEB0CC83384B}"/>
    <cellStyle name="Valuta" xfId="1" builtinId="4"/>
    <cellStyle name="Valuta 2" xfId="9" xr:uid="{AFB69264-E3F2-4D5D-8E60-E18815FF09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49695</xdr:colOff>
      <xdr:row>5</xdr:row>
      <xdr:rowOff>770283</xdr:rowOff>
    </xdr:from>
    <xdr:to>
      <xdr:col>5</xdr:col>
      <xdr:colOff>579783</xdr:colOff>
      <xdr:row>13</xdr:row>
      <xdr:rowOff>124239</xdr:rowOff>
    </xdr:to>
    <xdr:sp macro="" textlink="">
      <xdr:nvSpPr>
        <xdr:cNvPr id="2" name="Vrije vorm: vorm 1">
          <a:extLst>
            <a:ext uri="{FF2B5EF4-FFF2-40B4-BE49-F238E27FC236}">
              <a16:creationId xmlns:a16="http://schemas.microsoft.com/office/drawing/2014/main" id="{D26F761D-E3EA-44CD-8E98-E37EBD637FB3}"/>
            </a:ext>
          </a:extLst>
        </xdr:cNvPr>
        <xdr:cNvSpPr/>
      </xdr:nvSpPr>
      <xdr:spPr>
        <a:xfrm>
          <a:off x="3392970" y="2037108"/>
          <a:ext cx="1520688" cy="1716156"/>
        </a:xfrm>
        <a:custGeom>
          <a:avLst/>
          <a:gdLst>
            <a:gd name="connsiteX0" fmla="*/ 2062370 w 2062370"/>
            <a:gd name="connsiteY0" fmla="*/ 0 h 1888435"/>
            <a:gd name="connsiteX1" fmla="*/ 2062370 w 2062370"/>
            <a:gd name="connsiteY1" fmla="*/ 1888435 h 1888435"/>
            <a:gd name="connsiteX2" fmla="*/ 1929848 w 2062370"/>
            <a:gd name="connsiteY2" fmla="*/ 1880153 h 1888435"/>
            <a:gd name="connsiteX3" fmla="*/ 0 w 2062370"/>
            <a:gd name="connsiteY3" fmla="*/ 1880153 h 1888435"/>
          </a:gdLst>
          <a:ahLst/>
          <a:cxnLst>
            <a:cxn ang="0">
              <a:pos x="connsiteX0" y="connsiteY0"/>
            </a:cxn>
            <a:cxn ang="0">
              <a:pos x="connsiteX1" y="connsiteY1"/>
            </a:cxn>
            <a:cxn ang="0">
              <a:pos x="connsiteX2" y="connsiteY2"/>
            </a:cxn>
            <a:cxn ang="0">
              <a:pos x="connsiteX3" y="connsiteY3"/>
            </a:cxn>
          </a:cxnLst>
          <a:rect l="l" t="t" r="r" b="b"/>
          <a:pathLst>
            <a:path w="2062370" h="1888435">
              <a:moveTo>
                <a:pt x="2062370" y="0"/>
              </a:moveTo>
              <a:lnTo>
                <a:pt x="2062370" y="1888435"/>
              </a:lnTo>
              <a:lnTo>
                <a:pt x="1929848" y="1880153"/>
              </a:lnTo>
              <a:lnTo>
                <a:pt x="0" y="1880153"/>
              </a:lnTo>
            </a:path>
          </a:pathLst>
        </a:custGeom>
        <a:noFill/>
        <a:ln>
          <a:solidFill>
            <a:srgbClr val="FF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4</xdr:col>
      <xdr:colOff>49695</xdr:colOff>
      <xdr:row>5</xdr:row>
      <xdr:rowOff>770283</xdr:rowOff>
    </xdr:from>
    <xdr:to>
      <xdr:col>5</xdr:col>
      <xdr:colOff>579783</xdr:colOff>
      <xdr:row>13</xdr:row>
      <xdr:rowOff>124239</xdr:rowOff>
    </xdr:to>
    <xdr:sp macro="" textlink="">
      <xdr:nvSpPr>
        <xdr:cNvPr id="3" name="Vrije vorm: vorm 2">
          <a:extLst>
            <a:ext uri="{FF2B5EF4-FFF2-40B4-BE49-F238E27FC236}">
              <a16:creationId xmlns:a16="http://schemas.microsoft.com/office/drawing/2014/main" id="{43001AFA-A0F2-4719-9836-290A47F686DB}"/>
            </a:ext>
          </a:extLst>
        </xdr:cNvPr>
        <xdr:cNvSpPr/>
      </xdr:nvSpPr>
      <xdr:spPr>
        <a:xfrm>
          <a:off x="3392970" y="1837083"/>
          <a:ext cx="1596888" cy="1716156"/>
        </a:xfrm>
        <a:custGeom>
          <a:avLst/>
          <a:gdLst>
            <a:gd name="connsiteX0" fmla="*/ 2062370 w 2062370"/>
            <a:gd name="connsiteY0" fmla="*/ 0 h 1888435"/>
            <a:gd name="connsiteX1" fmla="*/ 2062370 w 2062370"/>
            <a:gd name="connsiteY1" fmla="*/ 1888435 h 1888435"/>
            <a:gd name="connsiteX2" fmla="*/ 1929848 w 2062370"/>
            <a:gd name="connsiteY2" fmla="*/ 1880153 h 1888435"/>
            <a:gd name="connsiteX3" fmla="*/ 0 w 2062370"/>
            <a:gd name="connsiteY3" fmla="*/ 1880153 h 1888435"/>
          </a:gdLst>
          <a:ahLst/>
          <a:cxnLst>
            <a:cxn ang="0">
              <a:pos x="connsiteX0" y="connsiteY0"/>
            </a:cxn>
            <a:cxn ang="0">
              <a:pos x="connsiteX1" y="connsiteY1"/>
            </a:cxn>
            <a:cxn ang="0">
              <a:pos x="connsiteX2" y="connsiteY2"/>
            </a:cxn>
            <a:cxn ang="0">
              <a:pos x="connsiteX3" y="connsiteY3"/>
            </a:cxn>
          </a:cxnLst>
          <a:rect l="l" t="t" r="r" b="b"/>
          <a:pathLst>
            <a:path w="2062370" h="1888435">
              <a:moveTo>
                <a:pt x="2062370" y="0"/>
              </a:moveTo>
              <a:lnTo>
                <a:pt x="2062370" y="1888435"/>
              </a:lnTo>
              <a:lnTo>
                <a:pt x="1929848" y="1880153"/>
              </a:lnTo>
              <a:lnTo>
                <a:pt x="0" y="1880153"/>
              </a:lnTo>
            </a:path>
          </a:pathLst>
        </a:custGeom>
        <a:noFill/>
        <a:ln>
          <a:solidFill>
            <a:srgbClr val="FF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46104-1ACC-4DDE-BAC7-EFD1841CD4EE}">
  <sheetPr>
    <tabColor rgb="FF92D050"/>
  </sheetPr>
  <dimension ref="A1:K28"/>
  <sheetViews>
    <sheetView showGridLines="0" tabSelected="1" workbookViewId="0">
      <pane ySplit="1" topLeftCell="A2" activePane="bottomLeft" state="frozen"/>
      <selection pane="bottomLeft" activeCell="F29" sqref="F29"/>
    </sheetView>
  </sheetViews>
  <sheetFormatPr defaultRowHeight="15" x14ac:dyDescent="0.25"/>
  <cols>
    <col min="11" max="11" width="42" customWidth="1"/>
  </cols>
  <sheetData>
    <row r="1" spans="1:11" ht="26.25" x14ac:dyDescent="0.4">
      <c r="A1" s="228"/>
      <c r="B1" s="229" t="s">
        <v>166</v>
      </c>
      <c r="C1" s="230"/>
      <c r="D1" s="230"/>
      <c r="E1" s="230"/>
      <c r="F1" s="230"/>
      <c r="G1" s="230"/>
      <c r="H1" s="230"/>
      <c r="I1" s="230"/>
      <c r="J1" s="230"/>
      <c r="K1" s="230"/>
    </row>
    <row r="2" spans="1:11" ht="26.25" x14ac:dyDescent="0.4">
      <c r="A2" s="231"/>
      <c r="B2" s="232"/>
      <c r="C2" s="233"/>
      <c r="D2" s="233"/>
      <c r="E2" s="233"/>
      <c r="F2" s="233"/>
      <c r="G2" s="233"/>
      <c r="H2" s="233"/>
      <c r="I2" s="233"/>
      <c r="J2" s="233"/>
      <c r="K2" s="233"/>
    </row>
    <row r="3" spans="1:11" x14ac:dyDescent="0.25">
      <c r="A3" s="231"/>
      <c r="B3" s="234" t="s">
        <v>140</v>
      </c>
      <c r="C3" s="235"/>
      <c r="D3" s="235"/>
      <c r="E3" s="235"/>
      <c r="F3" s="235"/>
      <c r="G3" s="235"/>
      <c r="H3" s="235"/>
      <c r="I3" s="235"/>
      <c r="J3" s="235"/>
      <c r="K3" s="235"/>
    </row>
    <row r="4" spans="1:11" x14ac:dyDescent="0.25">
      <c r="A4" s="231"/>
      <c r="B4" s="236"/>
      <c r="C4" s="14"/>
      <c r="D4" s="14"/>
      <c r="E4" s="14"/>
      <c r="F4" s="14"/>
      <c r="G4" s="14"/>
      <c r="H4" s="14"/>
      <c r="I4" s="14"/>
      <c r="J4" s="14"/>
      <c r="K4" s="14"/>
    </row>
    <row r="5" spans="1:11" x14ac:dyDescent="0.25">
      <c r="A5" s="231"/>
      <c r="B5" s="237" t="s">
        <v>141</v>
      </c>
      <c r="C5" s="238"/>
      <c r="D5" s="238"/>
      <c r="E5" s="238"/>
      <c r="F5" s="238"/>
      <c r="G5" s="239"/>
      <c r="H5" s="14"/>
      <c r="I5" s="266" t="s">
        <v>153</v>
      </c>
      <c r="J5" s="267"/>
      <c r="K5" s="268"/>
    </row>
    <row r="6" spans="1:11" x14ac:dyDescent="0.25">
      <c r="A6" s="231"/>
      <c r="B6" s="240" t="s">
        <v>142</v>
      </c>
      <c r="C6" s="241"/>
      <c r="D6" s="241"/>
      <c r="E6" s="241"/>
      <c r="F6" s="241"/>
      <c r="G6" s="242"/>
      <c r="H6" s="14"/>
      <c r="I6" s="269" t="s">
        <v>154</v>
      </c>
      <c r="J6" s="270"/>
      <c r="K6" s="271"/>
    </row>
    <row r="7" spans="1:11" x14ac:dyDescent="0.25">
      <c r="A7" s="243"/>
      <c r="B7" s="244" t="s">
        <v>143</v>
      </c>
      <c r="C7" s="241"/>
      <c r="D7" s="241"/>
      <c r="E7" s="241"/>
      <c r="F7" s="241"/>
      <c r="G7" s="242"/>
      <c r="H7" s="14"/>
      <c r="I7" s="272">
        <v>67188877</v>
      </c>
      <c r="J7" s="273"/>
      <c r="K7" s="274"/>
    </row>
    <row r="8" spans="1:11" x14ac:dyDescent="0.25">
      <c r="A8" s="231"/>
      <c r="B8" s="236"/>
      <c r="C8" s="14"/>
      <c r="D8" s="14"/>
      <c r="E8" s="14"/>
      <c r="F8" s="14"/>
      <c r="G8" s="14"/>
      <c r="H8" s="14"/>
      <c r="I8" s="14"/>
      <c r="J8" s="14"/>
      <c r="K8" s="14"/>
    </row>
    <row r="9" spans="1:11" x14ac:dyDescent="0.25">
      <c r="A9" s="231"/>
      <c r="B9" s="236"/>
      <c r="C9" s="14"/>
      <c r="D9" s="14"/>
      <c r="E9" s="14"/>
      <c r="F9" s="14"/>
      <c r="G9" s="14"/>
      <c r="H9" s="14"/>
      <c r="I9" s="14"/>
      <c r="J9" s="14"/>
      <c r="K9" s="14"/>
    </row>
    <row r="10" spans="1:11" x14ac:dyDescent="0.25">
      <c r="A10" s="231"/>
      <c r="B10" s="237" t="s">
        <v>141</v>
      </c>
      <c r="C10" s="238"/>
      <c r="D10" s="238"/>
      <c r="E10" s="238"/>
      <c r="F10" s="238"/>
      <c r="G10" s="239"/>
      <c r="H10" s="14"/>
      <c r="I10" s="260"/>
      <c r="J10" s="261"/>
      <c r="K10" s="262"/>
    </row>
    <row r="11" spans="1:11" x14ac:dyDescent="0.25">
      <c r="A11" s="231"/>
      <c r="B11" s="240" t="s">
        <v>142</v>
      </c>
      <c r="C11" s="241"/>
      <c r="D11" s="241"/>
      <c r="E11" s="241"/>
      <c r="F11" s="241"/>
      <c r="G11" s="242"/>
      <c r="H11" s="14"/>
      <c r="I11" s="257"/>
      <c r="J11" s="258"/>
      <c r="K11" s="259"/>
    </row>
    <row r="12" spans="1:11" x14ac:dyDescent="0.25">
      <c r="A12" s="231"/>
      <c r="B12" s="240" t="s">
        <v>143</v>
      </c>
      <c r="C12" s="241"/>
      <c r="D12" s="241"/>
      <c r="E12" s="241"/>
      <c r="F12" s="241"/>
      <c r="G12" s="242"/>
      <c r="H12" s="14"/>
      <c r="I12" s="257"/>
      <c r="J12" s="258"/>
      <c r="K12" s="259"/>
    </row>
    <row r="13" spans="1:11" x14ac:dyDescent="0.25">
      <c r="A13" s="231"/>
      <c r="B13" s="240" t="s">
        <v>144</v>
      </c>
      <c r="C13" s="241"/>
      <c r="D13" s="241"/>
      <c r="E13" s="241"/>
      <c r="F13" s="241"/>
      <c r="G13" s="242"/>
      <c r="H13" s="14"/>
      <c r="I13" s="257"/>
      <c r="J13" s="258"/>
      <c r="K13" s="259"/>
    </row>
    <row r="14" spans="1:11" x14ac:dyDescent="0.25">
      <c r="A14" s="231"/>
      <c r="B14" s="240" t="s">
        <v>145</v>
      </c>
      <c r="C14" s="241"/>
      <c r="D14" s="241"/>
      <c r="E14" s="241"/>
      <c r="F14" s="241"/>
      <c r="G14" s="242"/>
      <c r="H14" s="14"/>
      <c r="I14" s="257"/>
      <c r="J14" s="258"/>
      <c r="K14" s="259"/>
    </row>
    <row r="15" spans="1:11" x14ac:dyDescent="0.25">
      <c r="A15" s="231"/>
      <c r="B15" s="240" t="s">
        <v>146</v>
      </c>
      <c r="C15" s="241"/>
      <c r="D15" s="241"/>
      <c r="E15" s="241"/>
      <c r="F15" s="241"/>
      <c r="G15" s="242"/>
      <c r="H15" s="14"/>
      <c r="I15" s="257"/>
      <c r="J15" s="258"/>
      <c r="K15" s="259"/>
    </row>
    <row r="16" spans="1:11" x14ac:dyDescent="0.25">
      <c r="A16" s="231"/>
      <c r="B16" s="245" t="s">
        <v>145</v>
      </c>
      <c r="C16" s="246"/>
      <c r="D16" s="246"/>
      <c r="E16" s="246"/>
      <c r="F16" s="246"/>
      <c r="G16" s="247"/>
      <c r="H16" s="14"/>
      <c r="I16" s="254"/>
      <c r="J16" s="255"/>
      <c r="K16" s="256"/>
    </row>
    <row r="17" spans="1:11" x14ac:dyDescent="0.25">
      <c r="A17" s="231"/>
      <c r="B17" s="248"/>
      <c r="C17" s="14"/>
      <c r="D17" s="14"/>
      <c r="E17" s="14"/>
      <c r="F17" s="14"/>
      <c r="G17" s="14"/>
      <c r="H17" s="14"/>
      <c r="I17" s="249"/>
      <c r="J17" s="249"/>
      <c r="K17" s="249"/>
    </row>
    <row r="18" spans="1:11" x14ac:dyDescent="0.25">
      <c r="A18" s="231"/>
      <c r="B18" s="237" t="s">
        <v>147</v>
      </c>
      <c r="C18" s="238"/>
      <c r="D18" s="238"/>
      <c r="E18" s="238"/>
      <c r="F18" s="238"/>
      <c r="G18" s="239"/>
      <c r="H18" s="14"/>
      <c r="I18" s="260"/>
      <c r="J18" s="261"/>
      <c r="K18" s="262"/>
    </row>
    <row r="19" spans="1:11" x14ac:dyDescent="0.25">
      <c r="A19" s="231"/>
      <c r="B19" s="250" t="s">
        <v>145</v>
      </c>
      <c r="C19" s="251"/>
      <c r="D19" s="251"/>
      <c r="E19" s="251"/>
      <c r="F19" s="251"/>
      <c r="G19" s="252"/>
      <c r="H19" s="14"/>
      <c r="I19" s="15"/>
      <c r="J19" s="16"/>
      <c r="K19" s="17"/>
    </row>
    <row r="20" spans="1:11" x14ac:dyDescent="0.25">
      <c r="A20" s="231"/>
      <c r="B20" s="240" t="s">
        <v>148</v>
      </c>
      <c r="C20" s="241"/>
      <c r="D20" s="241"/>
      <c r="E20" s="241"/>
      <c r="F20" s="241"/>
      <c r="G20" s="242"/>
      <c r="H20" s="14"/>
      <c r="I20" s="263"/>
      <c r="J20" s="264"/>
      <c r="K20" s="265"/>
    </row>
    <row r="21" spans="1:11" x14ac:dyDescent="0.25">
      <c r="A21" s="231"/>
      <c r="B21" s="240" t="s">
        <v>149</v>
      </c>
      <c r="C21" s="241"/>
      <c r="D21" s="241"/>
      <c r="E21" s="241"/>
      <c r="F21" s="241"/>
      <c r="G21" s="242"/>
      <c r="H21" s="14"/>
      <c r="I21" s="257"/>
      <c r="J21" s="258"/>
      <c r="K21" s="259"/>
    </row>
    <row r="22" spans="1:11" x14ac:dyDescent="0.25">
      <c r="A22" s="231"/>
      <c r="B22" s="240" t="s">
        <v>150</v>
      </c>
      <c r="C22" s="241"/>
      <c r="D22" s="241"/>
      <c r="E22" s="241"/>
      <c r="F22" s="241"/>
      <c r="G22" s="242"/>
      <c r="H22" s="14"/>
      <c r="I22" s="257"/>
      <c r="J22" s="258"/>
      <c r="K22" s="259"/>
    </row>
    <row r="23" spans="1:11" x14ac:dyDescent="0.25">
      <c r="A23" s="231"/>
      <c r="B23" s="240" t="s">
        <v>151</v>
      </c>
      <c r="C23" s="241"/>
      <c r="D23" s="241"/>
      <c r="E23" s="241"/>
      <c r="F23" s="241"/>
      <c r="G23" s="242"/>
      <c r="H23" s="14"/>
      <c r="I23" s="263"/>
      <c r="J23" s="264"/>
      <c r="K23" s="265"/>
    </row>
    <row r="24" spans="1:11" x14ac:dyDescent="0.25">
      <c r="A24" s="231"/>
      <c r="B24" s="245" t="s">
        <v>152</v>
      </c>
      <c r="C24" s="246"/>
      <c r="D24" s="246"/>
      <c r="E24" s="246"/>
      <c r="F24" s="246"/>
      <c r="G24" s="247"/>
      <c r="H24" s="14"/>
      <c r="I24" s="254"/>
      <c r="J24" s="255"/>
      <c r="K24" s="256"/>
    </row>
    <row r="25" spans="1:11" x14ac:dyDescent="0.25">
      <c r="A25" s="231"/>
      <c r="B25" s="236"/>
      <c r="C25" s="14"/>
      <c r="D25" s="14"/>
      <c r="E25" s="14"/>
      <c r="F25" s="14"/>
      <c r="G25" s="14"/>
      <c r="H25" s="14"/>
      <c r="I25" s="14"/>
      <c r="J25" s="14"/>
      <c r="K25" s="14"/>
    </row>
    <row r="26" spans="1:11" x14ac:dyDescent="0.25">
      <c r="A26" s="231"/>
      <c r="B26" s="253"/>
      <c r="C26" s="233"/>
      <c r="D26" s="233"/>
      <c r="E26" s="233"/>
      <c r="F26" s="233"/>
      <c r="G26" s="233"/>
      <c r="H26" s="233"/>
      <c r="I26" s="233"/>
      <c r="J26" s="233"/>
      <c r="K26" s="233"/>
    </row>
    <row r="27" spans="1:11" x14ac:dyDescent="0.25">
      <c r="A27" s="231"/>
      <c r="B27" s="236"/>
      <c r="C27" s="14"/>
      <c r="D27" s="14"/>
      <c r="E27" s="14"/>
      <c r="F27" s="14"/>
      <c r="G27" s="14"/>
      <c r="H27" s="14"/>
      <c r="I27" s="14"/>
      <c r="J27" s="14"/>
      <c r="K27" s="14"/>
    </row>
    <row r="28" spans="1:11" x14ac:dyDescent="0.25">
      <c r="A28" s="231"/>
      <c r="B28" s="236"/>
      <c r="C28" s="14"/>
      <c r="D28" s="14"/>
      <c r="E28" s="14"/>
      <c r="F28" s="14"/>
      <c r="G28" s="14"/>
      <c r="H28" s="14"/>
      <c r="I28" s="14"/>
      <c r="J28" s="14"/>
      <c r="K28" s="14"/>
    </row>
  </sheetData>
  <sheetProtection algorithmName="SHA-512" hashValue="+QwwhhgamaqHWblwnO/8ip55U1TToxYaU73BWumyzO3F70zOWUNBNGJh0640097yXBqyY1nsDE/wmycRTo8mXg==" saltValue="ubxAPqV1T5DF3z+I68kBYQ==" spinCount="100000" sheet="1" objects="1" scenarios="1"/>
  <mergeCells count="16">
    <mergeCell ref="I5:K5"/>
    <mergeCell ref="I6:K6"/>
    <mergeCell ref="I7:K7"/>
    <mergeCell ref="I10:K10"/>
    <mergeCell ref="I11:K11"/>
    <mergeCell ref="I12:K12"/>
    <mergeCell ref="I13:K13"/>
    <mergeCell ref="I14:K14"/>
    <mergeCell ref="I22:K22"/>
    <mergeCell ref="I23:K23"/>
    <mergeCell ref="I24:K24"/>
    <mergeCell ref="I15:K15"/>
    <mergeCell ref="I16:K16"/>
    <mergeCell ref="I18:K18"/>
    <mergeCell ref="I20:K20"/>
    <mergeCell ref="I21:K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600E6-8DD7-445E-9C65-DDC509312257}">
  <sheetPr>
    <tabColor rgb="FF92D050"/>
  </sheetPr>
  <dimension ref="A1:Z171"/>
  <sheetViews>
    <sheetView showGridLines="0" zoomScale="85" zoomScaleNormal="85" zoomScaleSheetLayoutView="85" zoomScalePageLayoutView="70" workbookViewId="0">
      <pane xSplit="1" ySplit="1" topLeftCell="B2" activePane="bottomRight" state="frozen"/>
      <selection pane="topRight" activeCell="B1" sqref="B1"/>
      <selection pane="bottomLeft" activeCell="A2" sqref="A2"/>
      <selection pane="bottomRight" activeCell="G12" sqref="G12"/>
    </sheetView>
  </sheetViews>
  <sheetFormatPr defaultRowHeight="15" x14ac:dyDescent="0.25"/>
  <cols>
    <col min="1" max="1" width="5" customWidth="1"/>
    <col min="2" max="2" width="20" bestFit="1" customWidth="1"/>
    <col min="3" max="3" width="13.7109375" style="33" customWidth="1"/>
    <col min="4" max="4" width="13.7109375" customWidth="1"/>
    <col min="5" max="5" width="16" customWidth="1"/>
    <col min="6" max="6" width="23" customWidth="1"/>
    <col min="7" max="7" width="13.85546875" customWidth="1"/>
    <col min="8" max="8" width="3.28515625" customWidth="1"/>
    <col min="9" max="9" width="12.28515625" customWidth="1"/>
    <col min="10" max="10" width="2.7109375" customWidth="1"/>
    <col min="11" max="12" width="11.28515625" customWidth="1"/>
    <col min="13" max="13" width="12.140625" customWidth="1"/>
    <col min="14" max="14" width="29.42578125" hidden="1" customWidth="1"/>
    <col min="15" max="26" width="9.140625" hidden="1" customWidth="1"/>
  </cols>
  <sheetData>
    <row r="1" spans="1:22" ht="18.75" x14ac:dyDescent="0.3">
      <c r="A1" s="282" t="s">
        <v>167</v>
      </c>
      <c r="B1" s="283"/>
      <c r="C1" s="283"/>
      <c r="D1" s="283"/>
      <c r="E1" s="283"/>
      <c r="F1" s="283"/>
      <c r="G1" s="283"/>
      <c r="H1" s="283"/>
      <c r="I1" s="283"/>
      <c r="J1" s="284"/>
      <c r="K1" s="285" t="s">
        <v>0</v>
      </c>
      <c r="L1" s="286"/>
      <c r="M1" s="287"/>
    </row>
    <row r="2" spans="1:22" x14ac:dyDescent="0.25">
      <c r="A2" s="32"/>
      <c r="J2" s="34"/>
      <c r="K2" s="32"/>
      <c r="M2" s="34"/>
    </row>
    <row r="3" spans="1:22" x14ac:dyDescent="0.25">
      <c r="A3" s="32"/>
      <c r="B3" s="288"/>
      <c r="C3" s="288"/>
      <c r="D3" s="289"/>
      <c r="E3" s="289"/>
      <c r="F3" s="289"/>
      <c r="J3" s="34"/>
      <c r="K3" s="32"/>
      <c r="M3" s="34"/>
    </row>
    <row r="4" spans="1:22" ht="15.75" thickBot="1" x14ac:dyDescent="0.3">
      <c r="A4" s="32"/>
      <c r="J4" s="34"/>
      <c r="K4" s="32"/>
      <c r="M4" s="34"/>
    </row>
    <row r="5" spans="1:22" ht="18.75" x14ac:dyDescent="0.3">
      <c r="A5" s="290" t="s">
        <v>1</v>
      </c>
      <c r="B5" s="291"/>
      <c r="C5" s="291"/>
      <c r="D5" s="291"/>
      <c r="E5" s="291"/>
      <c r="F5" s="291"/>
      <c r="G5" s="291"/>
      <c r="H5" s="291"/>
      <c r="I5" s="291"/>
      <c r="J5" s="292"/>
      <c r="K5" s="36"/>
      <c r="L5" s="37"/>
      <c r="M5" s="38"/>
    </row>
    <row r="6" spans="1:22" ht="80.099999999999994" customHeight="1" x14ac:dyDescent="0.25">
      <c r="A6" s="32"/>
      <c r="B6" s="275" t="s">
        <v>2</v>
      </c>
      <c r="C6" s="275"/>
      <c r="D6" s="275"/>
      <c r="E6" s="275"/>
      <c r="F6" s="275"/>
      <c r="G6" s="275"/>
      <c r="H6" s="275"/>
      <c r="I6" s="275"/>
      <c r="J6" s="39"/>
      <c r="K6" s="32"/>
      <c r="M6" s="34"/>
    </row>
    <row r="7" spans="1:22" ht="15.75" thickBot="1" x14ac:dyDescent="0.3">
      <c r="A7" s="32"/>
      <c r="B7" s="40" t="s">
        <v>3</v>
      </c>
      <c r="C7" s="41" t="s">
        <v>4</v>
      </c>
      <c r="D7" s="40" t="s">
        <v>5</v>
      </c>
      <c r="J7" s="34"/>
      <c r="K7" s="276" t="s">
        <v>6</v>
      </c>
      <c r="L7" s="277"/>
      <c r="M7" s="278"/>
    </row>
    <row r="8" spans="1:22" x14ac:dyDescent="0.25">
      <c r="A8" s="32"/>
      <c r="B8" t="s">
        <v>7</v>
      </c>
      <c r="C8" s="10">
        <v>0</v>
      </c>
      <c r="D8" s="1">
        <v>0</v>
      </c>
      <c r="J8" s="34"/>
      <c r="K8" s="32"/>
      <c r="M8" s="34"/>
    </row>
    <row r="9" spans="1:22" x14ac:dyDescent="0.25">
      <c r="A9" s="32"/>
      <c r="B9" t="s">
        <v>8</v>
      </c>
      <c r="C9" s="11">
        <v>0</v>
      </c>
      <c r="D9" s="2">
        <v>0</v>
      </c>
      <c r="F9" s="42"/>
      <c r="G9" s="42"/>
      <c r="H9" s="42"/>
      <c r="I9" s="42"/>
      <c r="J9" s="43"/>
      <c r="K9" s="279" t="s">
        <v>9</v>
      </c>
      <c r="L9" s="280"/>
      <c r="M9" s="281"/>
    </row>
    <row r="10" spans="1:22" x14ac:dyDescent="0.25">
      <c r="A10" s="32"/>
      <c r="B10" t="s">
        <v>10</v>
      </c>
      <c r="C10" s="11">
        <v>0</v>
      </c>
      <c r="D10" s="2">
        <v>0</v>
      </c>
      <c r="F10" s="42"/>
      <c r="G10" s="42"/>
      <c r="H10" s="42"/>
      <c r="I10" s="42"/>
      <c r="J10" s="43"/>
      <c r="K10" s="32"/>
      <c r="M10" s="34"/>
      <c r="V10" s="42">
        <f>IF(AND(D14&gt;=99.9%,D14&lt;=100.1%),1,0)</f>
        <v>0</v>
      </c>
    </row>
    <row r="11" spans="1:22" x14ac:dyDescent="0.25">
      <c r="A11" s="32"/>
      <c r="B11" t="s">
        <v>11</v>
      </c>
      <c r="C11" s="11">
        <v>0</v>
      </c>
      <c r="D11" s="2">
        <v>0</v>
      </c>
      <c r="J11" s="34"/>
      <c r="K11" s="32"/>
      <c r="M11" s="34"/>
    </row>
    <row r="12" spans="1:22" x14ac:dyDescent="0.25">
      <c r="A12" s="32"/>
      <c r="B12" t="s">
        <v>105</v>
      </c>
      <c r="C12" s="11">
        <v>0</v>
      </c>
      <c r="D12" s="2">
        <v>0</v>
      </c>
      <c r="F12" s="42"/>
      <c r="G12" s="42"/>
      <c r="H12" s="42"/>
      <c r="I12" s="42"/>
      <c r="J12" s="43"/>
      <c r="K12" s="32"/>
      <c r="M12" s="34"/>
    </row>
    <row r="13" spans="1:22" ht="15.75" thickBot="1" x14ac:dyDescent="0.3">
      <c r="A13" s="32"/>
      <c r="B13" t="s">
        <v>106</v>
      </c>
      <c r="C13" s="12">
        <v>0</v>
      </c>
      <c r="D13" s="3">
        <v>0</v>
      </c>
      <c r="J13" s="34"/>
      <c r="K13" s="32"/>
      <c r="M13" s="34"/>
    </row>
    <row r="14" spans="1:22" ht="15.75" x14ac:dyDescent="0.25">
      <c r="A14" s="32"/>
      <c r="C14" s="44"/>
      <c r="D14" s="45">
        <f>SUM(D8:D13)</f>
        <v>0</v>
      </c>
      <c r="E14" s="46"/>
      <c r="F14" s="46"/>
      <c r="G14" s="47"/>
      <c r="H14" s="48"/>
      <c r="I14" s="48"/>
      <c r="J14" s="49"/>
      <c r="K14" s="303" t="s">
        <v>12</v>
      </c>
      <c r="L14" s="304"/>
      <c r="M14" s="305"/>
    </row>
    <row r="15" spans="1:22" ht="15.75" thickBot="1" x14ac:dyDescent="0.3">
      <c r="A15" s="32"/>
      <c r="C15" s="50"/>
      <c r="D15" s="51"/>
      <c r="G15" s="52" t="s">
        <v>51</v>
      </c>
      <c r="H15" s="53"/>
      <c r="I15" s="53"/>
      <c r="J15" s="34"/>
      <c r="K15" s="54"/>
      <c r="L15" s="55"/>
      <c r="M15" s="56"/>
    </row>
    <row r="16" spans="1:22" ht="15.75" thickBot="1" x14ac:dyDescent="0.3">
      <c r="A16" s="32"/>
      <c r="B16" s="288" t="s">
        <v>13</v>
      </c>
      <c r="C16" s="288"/>
      <c r="D16" s="57">
        <f>IF(V10&gt;0,((C8*D8)+(C9*D9)+(C10*D10)+(C11*D11)+(C12*D12)+(C13*D13)),0)</f>
        <v>0</v>
      </c>
      <c r="E16" s="58" t="s">
        <v>14</v>
      </c>
      <c r="F16" s="33"/>
      <c r="G16" s="59">
        <v>0.9</v>
      </c>
      <c r="H16" s="60"/>
      <c r="I16" s="61">
        <f>D16*G16</f>
        <v>0</v>
      </c>
      <c r="J16" s="62"/>
      <c r="K16" s="300" t="s">
        <v>157</v>
      </c>
      <c r="L16" s="301"/>
      <c r="M16" s="302"/>
    </row>
    <row r="17" spans="1:23" ht="15.75" thickBot="1" x14ac:dyDescent="0.3">
      <c r="A17" s="32"/>
      <c r="B17" s="35" t="s">
        <v>15</v>
      </c>
      <c r="C17" s="13">
        <v>0</v>
      </c>
      <c r="D17" s="57">
        <f>D16*C17</f>
        <v>0</v>
      </c>
      <c r="E17" s="58" t="s">
        <v>16</v>
      </c>
      <c r="G17" s="59">
        <v>0.1</v>
      </c>
      <c r="H17" s="60"/>
      <c r="I17" s="63">
        <f>D17*G17</f>
        <v>0</v>
      </c>
      <c r="J17" s="34"/>
      <c r="K17" s="300"/>
      <c r="L17" s="301"/>
      <c r="M17" s="302"/>
    </row>
    <row r="18" spans="1:23" ht="15.75" thickBot="1" x14ac:dyDescent="0.3">
      <c r="A18" s="32"/>
      <c r="B18" s="35"/>
      <c r="C18" s="64"/>
      <c r="D18" s="65"/>
      <c r="E18" s="58"/>
      <c r="G18" s="66"/>
      <c r="H18" s="67"/>
      <c r="J18" s="34"/>
      <c r="K18" s="300"/>
      <c r="L18" s="301"/>
      <c r="M18" s="302"/>
    </row>
    <row r="19" spans="1:23" ht="15.75" thickBot="1" x14ac:dyDescent="0.3">
      <c r="A19" s="32"/>
      <c r="B19" s="35"/>
      <c r="C19" s="64"/>
      <c r="D19" s="65"/>
      <c r="E19" s="58"/>
      <c r="G19" s="32" t="s">
        <v>17</v>
      </c>
      <c r="H19" s="34"/>
      <c r="I19" s="68">
        <f>I17+I16</f>
        <v>0</v>
      </c>
      <c r="J19" s="34"/>
      <c r="K19" s="300"/>
      <c r="L19" s="301"/>
      <c r="M19" s="302"/>
    </row>
    <row r="20" spans="1:23" ht="15.75" thickBot="1" x14ac:dyDescent="0.3">
      <c r="A20" s="69"/>
      <c r="B20" s="70"/>
      <c r="C20" s="71"/>
      <c r="D20" s="70"/>
      <c r="E20" s="70"/>
      <c r="F20" s="70"/>
      <c r="G20" s="69"/>
      <c r="H20" s="70"/>
      <c r="I20" s="70"/>
      <c r="J20" s="72"/>
      <c r="K20" s="69"/>
      <c r="L20" s="70"/>
      <c r="M20" s="72"/>
    </row>
    <row r="21" spans="1:23" ht="66" customHeight="1" thickBot="1" x14ac:dyDescent="0.3">
      <c r="A21" s="32"/>
      <c r="B21" s="275" t="s">
        <v>52</v>
      </c>
      <c r="C21" s="275"/>
      <c r="D21" s="275"/>
      <c r="E21" s="275"/>
      <c r="F21" s="275"/>
      <c r="G21" s="275"/>
      <c r="H21" s="275"/>
      <c r="I21" s="275"/>
      <c r="J21" s="39"/>
      <c r="K21" s="36"/>
      <c r="L21" s="37"/>
      <c r="M21" s="38"/>
    </row>
    <row r="22" spans="1:23" ht="15.75" x14ac:dyDescent="0.25">
      <c r="A22" s="32"/>
      <c r="B22" s="53"/>
      <c r="C22" s="41"/>
      <c r="D22" s="40"/>
      <c r="E22" s="40"/>
      <c r="F22" s="40"/>
      <c r="G22" s="73"/>
      <c r="H22" s="74"/>
      <c r="I22" s="74"/>
      <c r="J22" s="75"/>
      <c r="K22" s="303" t="s">
        <v>12</v>
      </c>
      <c r="L22" s="304"/>
      <c r="M22" s="305"/>
      <c r="V22" s="76"/>
      <c r="W22" s="77"/>
    </row>
    <row r="23" spans="1:23" ht="15.75" thickBot="1" x14ac:dyDescent="0.3">
      <c r="A23" s="32"/>
      <c r="B23" s="53" t="s">
        <v>18</v>
      </c>
      <c r="C23" s="41" t="s">
        <v>19</v>
      </c>
      <c r="D23" s="40" t="s">
        <v>15</v>
      </c>
      <c r="E23" s="40" t="s">
        <v>20</v>
      </c>
      <c r="F23" s="40" t="s">
        <v>19</v>
      </c>
      <c r="G23" s="52" t="s">
        <v>51</v>
      </c>
      <c r="H23" s="53"/>
      <c r="I23" s="53"/>
      <c r="J23" s="78"/>
      <c r="K23" s="54"/>
      <c r="L23" s="55"/>
      <c r="M23" s="56"/>
      <c r="V23" s="76"/>
      <c r="W23" s="77"/>
    </row>
    <row r="24" spans="1:23" ht="15.75" thickBot="1" x14ac:dyDescent="0.3">
      <c r="A24" s="32"/>
      <c r="B24" t="s">
        <v>21</v>
      </c>
      <c r="C24" s="50">
        <v>75</v>
      </c>
      <c r="D24" s="4">
        <v>0</v>
      </c>
      <c r="E24" s="5">
        <v>0</v>
      </c>
      <c r="F24" s="79">
        <f>(C24+(C24*D24))+((C24+(C24*D24))*E24)</f>
        <v>75</v>
      </c>
      <c r="G24" s="80">
        <v>0.8</v>
      </c>
      <c r="H24" s="60"/>
      <c r="I24" s="81">
        <f>F24*G24</f>
        <v>60</v>
      </c>
      <c r="J24" s="82"/>
      <c r="K24" s="306" t="s">
        <v>158</v>
      </c>
      <c r="L24" s="307"/>
      <c r="M24" s="308"/>
      <c r="V24" s="76"/>
      <c r="W24" s="77"/>
    </row>
    <row r="25" spans="1:23" ht="15.75" thickBot="1" x14ac:dyDescent="0.3">
      <c r="A25" s="32"/>
      <c r="B25" t="s">
        <v>22</v>
      </c>
      <c r="C25" s="50">
        <v>75</v>
      </c>
      <c r="D25" s="6">
        <v>0</v>
      </c>
      <c r="E25" s="7">
        <v>0</v>
      </c>
      <c r="F25" s="79">
        <f t="shared" ref="F25:F26" si="0">(C25+(C25*D25))+((C25+(C25*D25))*E25)</f>
        <v>75</v>
      </c>
      <c r="G25" s="59">
        <v>0.1</v>
      </c>
      <c r="H25" s="60"/>
      <c r="I25" s="63">
        <f t="shared" ref="I25:I26" si="1">F25*G25</f>
        <v>7.5</v>
      </c>
      <c r="J25" s="82"/>
      <c r="K25" s="306"/>
      <c r="L25" s="307"/>
      <c r="M25" s="308"/>
      <c r="V25" s="76"/>
      <c r="W25" s="77"/>
    </row>
    <row r="26" spans="1:23" ht="15.75" thickBot="1" x14ac:dyDescent="0.3">
      <c r="A26" s="32"/>
      <c r="B26" t="s">
        <v>23</v>
      </c>
      <c r="C26" s="50">
        <v>75</v>
      </c>
      <c r="D26" s="8">
        <v>0</v>
      </c>
      <c r="E26" s="9">
        <v>0</v>
      </c>
      <c r="F26" s="79">
        <f t="shared" si="0"/>
        <v>75</v>
      </c>
      <c r="G26" s="83">
        <v>0.1</v>
      </c>
      <c r="H26" s="60"/>
      <c r="I26" s="84">
        <f t="shared" si="1"/>
        <v>7.5</v>
      </c>
      <c r="J26" s="82"/>
      <c r="K26" s="306"/>
      <c r="L26" s="307"/>
      <c r="M26" s="308"/>
    </row>
    <row r="27" spans="1:23" ht="15.75" thickBot="1" x14ac:dyDescent="0.3">
      <c r="A27" s="32"/>
      <c r="C27" s="50"/>
      <c r="D27" s="85"/>
      <c r="E27" s="85"/>
      <c r="F27" s="77"/>
      <c r="G27" s="86"/>
      <c r="H27" s="60"/>
      <c r="I27" s="77"/>
      <c r="J27" s="82"/>
      <c r="K27" s="306"/>
      <c r="L27" s="307"/>
      <c r="M27" s="308"/>
    </row>
    <row r="28" spans="1:23" ht="15.75" thickBot="1" x14ac:dyDescent="0.3">
      <c r="A28" s="32"/>
      <c r="C28" s="50"/>
      <c r="E28" s="85"/>
      <c r="F28" s="77"/>
      <c r="G28" s="87" t="s">
        <v>24</v>
      </c>
      <c r="H28" s="88"/>
      <c r="I28" s="68">
        <f>I24+I25+I26</f>
        <v>75</v>
      </c>
      <c r="J28" s="82"/>
      <c r="K28" s="32"/>
      <c r="M28" s="34"/>
    </row>
    <row r="29" spans="1:23" ht="15.75" thickBot="1" x14ac:dyDescent="0.3">
      <c r="A29" s="32"/>
      <c r="C29" s="89"/>
      <c r="D29" s="51"/>
      <c r="G29" s="32"/>
      <c r="J29" s="34"/>
      <c r="K29" s="69"/>
      <c r="L29" s="70"/>
      <c r="M29" s="72"/>
    </row>
    <row r="30" spans="1:23" ht="16.5" thickBot="1" x14ac:dyDescent="0.3">
      <c r="A30" s="36"/>
      <c r="B30" s="37"/>
      <c r="C30" s="90"/>
      <c r="D30" s="91"/>
      <c r="E30" s="37"/>
      <c r="F30" s="37"/>
      <c r="G30" s="37"/>
      <c r="H30" s="37"/>
      <c r="I30" s="37"/>
      <c r="J30" s="38"/>
      <c r="K30" s="309" t="s">
        <v>12</v>
      </c>
      <c r="L30" s="310"/>
      <c r="M30" s="311"/>
      <c r="N30" s="293"/>
    </row>
    <row r="31" spans="1:23" ht="15.75" thickBot="1" x14ac:dyDescent="0.3">
      <c r="A31" s="32"/>
      <c r="B31" s="288" t="s">
        <v>25</v>
      </c>
      <c r="C31" s="288"/>
      <c r="D31" s="288"/>
      <c r="E31" s="288"/>
      <c r="F31" s="288"/>
      <c r="G31" s="288"/>
      <c r="I31" s="68">
        <f>I19+I28</f>
        <v>75</v>
      </c>
      <c r="J31" s="34"/>
      <c r="K31" s="294" t="s">
        <v>164</v>
      </c>
      <c r="L31" s="295"/>
      <c r="M31" s="296"/>
      <c r="N31" s="293"/>
    </row>
    <row r="32" spans="1:23" ht="15.75" thickBot="1" x14ac:dyDescent="0.3">
      <c r="A32" s="312"/>
      <c r="B32" s="313"/>
      <c r="C32" s="313"/>
      <c r="D32" s="313"/>
      <c r="E32" s="313"/>
      <c r="F32" s="313"/>
      <c r="G32" s="313"/>
      <c r="H32" s="313"/>
      <c r="I32" s="313"/>
      <c r="J32" s="314"/>
      <c r="K32" s="297"/>
      <c r="L32" s="298"/>
      <c r="M32" s="299"/>
    </row>
    <row r="33" spans="1:17" ht="18.75" customHeight="1" x14ac:dyDescent="0.3">
      <c r="A33" s="321" t="s">
        <v>26</v>
      </c>
      <c r="B33" s="291"/>
      <c r="C33" s="291"/>
      <c r="D33" s="291"/>
      <c r="E33" s="291"/>
      <c r="F33" s="291"/>
      <c r="G33" s="291"/>
      <c r="H33" s="291"/>
      <c r="I33" s="291"/>
      <c r="J33" s="292"/>
      <c r="K33" s="285" t="s">
        <v>0</v>
      </c>
      <c r="L33" s="286"/>
      <c r="M33" s="287"/>
      <c r="N33" s="92"/>
      <c r="O33" s="92"/>
    </row>
    <row r="34" spans="1:17" ht="79.5" customHeight="1" x14ac:dyDescent="0.25">
      <c r="A34" s="32"/>
      <c r="B34" s="319" t="s">
        <v>139</v>
      </c>
      <c r="C34" s="319"/>
      <c r="D34" s="319"/>
      <c r="E34" s="319"/>
      <c r="F34" s="319"/>
      <c r="G34" s="319"/>
      <c r="H34" s="319"/>
      <c r="I34" s="319"/>
      <c r="J34" s="93"/>
      <c r="K34" s="294" t="s">
        <v>165</v>
      </c>
      <c r="L34" s="295"/>
      <c r="M34" s="296"/>
      <c r="N34" s="92"/>
      <c r="O34" s="92"/>
    </row>
    <row r="35" spans="1:17" ht="79.5" customHeight="1" thickBot="1" x14ac:dyDescent="0.3">
      <c r="A35" s="69"/>
      <c r="B35" s="320"/>
      <c r="C35" s="320"/>
      <c r="D35" s="320"/>
      <c r="E35" s="320"/>
      <c r="F35" s="320"/>
      <c r="G35" s="320"/>
      <c r="H35" s="320"/>
      <c r="I35" s="320"/>
      <c r="J35" s="94"/>
      <c r="K35" s="297"/>
      <c r="L35" s="298"/>
      <c r="M35" s="299"/>
      <c r="N35" s="92"/>
      <c r="O35" s="92"/>
    </row>
    <row r="36" spans="1:17" s="95" customFormat="1" ht="15.75" customHeight="1" thickBot="1" x14ac:dyDescent="0.3">
      <c r="B36" s="96"/>
      <c r="C36" s="97"/>
      <c r="D36" s="97"/>
      <c r="E36" s="97"/>
      <c r="F36" s="98"/>
      <c r="G36" s="99"/>
      <c r="H36" s="100"/>
      <c r="I36" s="96"/>
      <c r="J36" s="96"/>
      <c r="K36" s="101"/>
      <c r="L36" s="96"/>
      <c r="M36" s="102"/>
      <c r="N36" s="92"/>
      <c r="O36" s="92"/>
    </row>
    <row r="37" spans="1:17" s="95" customFormat="1" ht="15.75" customHeight="1" thickBot="1" x14ac:dyDescent="0.3">
      <c r="B37" s="103" t="s">
        <v>38</v>
      </c>
      <c r="C37" s="104" t="s">
        <v>138</v>
      </c>
      <c r="D37" s="317" t="s">
        <v>27</v>
      </c>
      <c r="E37" s="318"/>
      <c r="F37" s="105" t="s">
        <v>39</v>
      </c>
      <c r="G37" s="106"/>
      <c r="H37" s="107"/>
      <c r="I37" s="108" t="s">
        <v>28</v>
      </c>
      <c r="J37" s="108"/>
      <c r="K37" s="109" t="s">
        <v>29</v>
      </c>
      <c r="L37" s="108" t="s">
        <v>30</v>
      </c>
      <c r="M37" s="110" t="s">
        <v>31</v>
      </c>
      <c r="N37" s="92"/>
      <c r="O37" s="92"/>
    </row>
    <row r="38" spans="1:17" s="95" customFormat="1" ht="15.75" customHeight="1" x14ac:dyDescent="0.2">
      <c r="B38" s="111" t="s">
        <v>40</v>
      </c>
      <c r="C38" s="112" t="s">
        <v>109</v>
      </c>
      <c r="D38" s="113" t="s">
        <v>41</v>
      </c>
      <c r="E38" s="114"/>
      <c r="F38" s="115" t="s">
        <v>58</v>
      </c>
      <c r="G38" s="116"/>
      <c r="H38" s="117"/>
      <c r="I38" s="226">
        <v>0</v>
      </c>
      <c r="J38" s="119"/>
      <c r="K38" s="120">
        <v>1</v>
      </c>
      <c r="L38" s="120">
        <v>1</v>
      </c>
      <c r="M38" s="121">
        <f>I38*K38*L38</f>
        <v>0</v>
      </c>
      <c r="N38" s="122"/>
      <c r="O38" s="122"/>
      <c r="P38" s="122"/>
      <c r="Q38" s="122"/>
    </row>
    <row r="39" spans="1:17" s="95" customFormat="1" ht="15.75" customHeight="1" x14ac:dyDescent="0.2">
      <c r="B39" s="123" t="s">
        <v>40</v>
      </c>
      <c r="C39" s="112" t="s">
        <v>32</v>
      </c>
      <c r="D39" s="113" t="s">
        <v>108</v>
      </c>
      <c r="E39" s="114"/>
      <c r="F39" s="124" t="s">
        <v>59</v>
      </c>
      <c r="G39" s="116"/>
      <c r="H39" s="117"/>
      <c r="I39" s="226">
        <v>0</v>
      </c>
      <c r="J39" s="118"/>
      <c r="K39" s="125">
        <v>1</v>
      </c>
      <c r="L39" s="125">
        <v>1</v>
      </c>
      <c r="M39" s="121">
        <f t="shared" ref="M39:M51" si="2">I39*K39*L39</f>
        <v>0</v>
      </c>
      <c r="N39" s="122"/>
      <c r="O39" s="122"/>
      <c r="P39" s="122"/>
      <c r="Q39" s="122"/>
    </row>
    <row r="40" spans="1:17" s="95" customFormat="1" ht="15.75" customHeight="1" x14ac:dyDescent="0.2">
      <c r="B40" s="123" t="s">
        <v>40</v>
      </c>
      <c r="C40" s="112" t="s">
        <v>110</v>
      </c>
      <c r="D40" s="113" t="s">
        <v>107</v>
      </c>
      <c r="E40" s="114"/>
      <c r="F40" s="124" t="s">
        <v>59</v>
      </c>
      <c r="G40" s="116"/>
      <c r="H40" s="117"/>
      <c r="I40" s="226">
        <v>0</v>
      </c>
      <c r="J40" s="118"/>
      <c r="K40" s="125">
        <v>1</v>
      </c>
      <c r="L40" s="125">
        <v>1</v>
      </c>
      <c r="M40" s="121">
        <f t="shared" si="2"/>
        <v>0</v>
      </c>
      <c r="N40" s="122"/>
      <c r="O40" s="122"/>
      <c r="P40" s="122"/>
      <c r="Q40" s="122"/>
    </row>
    <row r="41" spans="1:17" s="95" customFormat="1" ht="15.75" customHeight="1" x14ac:dyDescent="0.2">
      <c r="B41" s="123" t="s">
        <v>40</v>
      </c>
      <c r="C41" s="126" t="s">
        <v>111</v>
      </c>
      <c r="D41" s="127" t="s">
        <v>42</v>
      </c>
      <c r="E41" s="128"/>
      <c r="F41" s="124" t="s">
        <v>59</v>
      </c>
      <c r="G41" s="129"/>
      <c r="H41" s="130"/>
      <c r="I41" s="226">
        <v>0</v>
      </c>
      <c r="J41" s="118"/>
      <c r="K41" s="125">
        <v>1</v>
      </c>
      <c r="L41" s="125">
        <v>1</v>
      </c>
      <c r="M41" s="121">
        <f t="shared" si="2"/>
        <v>0</v>
      </c>
      <c r="N41" s="122"/>
      <c r="O41" s="122"/>
      <c r="P41" s="122"/>
      <c r="Q41" s="122"/>
    </row>
    <row r="42" spans="1:17" s="95" customFormat="1" ht="15.75" customHeight="1" x14ac:dyDescent="0.2">
      <c r="B42" s="123" t="s">
        <v>40</v>
      </c>
      <c r="C42" s="126" t="s">
        <v>112</v>
      </c>
      <c r="D42" s="127" t="s">
        <v>43</v>
      </c>
      <c r="E42" s="128"/>
      <c r="F42" s="124" t="s">
        <v>60</v>
      </c>
      <c r="G42" s="129"/>
      <c r="H42" s="130"/>
      <c r="I42" s="226">
        <v>0</v>
      </c>
      <c r="J42" s="118"/>
      <c r="K42" s="125">
        <v>1</v>
      </c>
      <c r="L42" s="125">
        <v>1</v>
      </c>
      <c r="M42" s="121">
        <f t="shared" si="2"/>
        <v>0</v>
      </c>
      <c r="N42" s="122"/>
      <c r="O42" s="122"/>
      <c r="P42" s="122"/>
      <c r="Q42" s="122"/>
    </row>
    <row r="43" spans="1:17" s="95" customFormat="1" ht="15.75" customHeight="1" x14ac:dyDescent="0.2">
      <c r="B43" s="123" t="s">
        <v>40</v>
      </c>
      <c r="C43" s="126" t="s">
        <v>113</v>
      </c>
      <c r="D43" s="127" t="s">
        <v>44</v>
      </c>
      <c r="E43" s="128"/>
      <c r="F43" s="124" t="s">
        <v>58</v>
      </c>
      <c r="G43" s="129"/>
      <c r="H43" s="130"/>
      <c r="I43" s="226">
        <v>0</v>
      </c>
      <c r="J43" s="118"/>
      <c r="K43" s="125">
        <v>1</v>
      </c>
      <c r="L43" s="125">
        <v>1</v>
      </c>
      <c r="M43" s="121">
        <f t="shared" si="2"/>
        <v>0</v>
      </c>
      <c r="N43" s="122"/>
      <c r="O43" s="122"/>
      <c r="P43" s="122"/>
      <c r="Q43" s="122"/>
    </row>
    <row r="44" spans="1:17" s="95" customFormat="1" ht="15.75" customHeight="1" x14ac:dyDescent="0.2">
      <c r="B44" s="123" t="s">
        <v>159</v>
      </c>
      <c r="C44" s="126" t="s">
        <v>160</v>
      </c>
      <c r="D44" s="127" t="s">
        <v>161</v>
      </c>
      <c r="E44" s="128"/>
      <c r="F44" s="124" t="s">
        <v>162</v>
      </c>
      <c r="G44" s="129"/>
      <c r="H44" s="130"/>
      <c r="I44" s="226">
        <v>0</v>
      </c>
      <c r="J44" s="118"/>
      <c r="K44" s="125">
        <v>1</v>
      </c>
      <c r="L44" s="125">
        <v>1</v>
      </c>
      <c r="M44" s="121">
        <f t="shared" si="2"/>
        <v>0</v>
      </c>
      <c r="N44" s="122"/>
      <c r="O44" s="122"/>
      <c r="P44" s="122"/>
      <c r="Q44" s="122"/>
    </row>
    <row r="45" spans="1:17" s="95" customFormat="1" ht="15.75" customHeight="1" x14ac:dyDescent="0.2">
      <c r="B45" s="123" t="s">
        <v>40</v>
      </c>
      <c r="C45" s="126" t="s">
        <v>114</v>
      </c>
      <c r="D45" s="127" t="s">
        <v>45</v>
      </c>
      <c r="E45" s="128"/>
      <c r="F45" s="124" t="s">
        <v>61</v>
      </c>
      <c r="G45" s="129"/>
      <c r="H45" s="130"/>
      <c r="I45" s="226">
        <v>0</v>
      </c>
      <c r="J45" s="118"/>
      <c r="K45" s="125">
        <v>1</v>
      </c>
      <c r="L45" s="125">
        <v>1</v>
      </c>
      <c r="M45" s="121">
        <f t="shared" si="2"/>
        <v>0</v>
      </c>
      <c r="N45" s="122"/>
      <c r="O45" s="122"/>
      <c r="P45" s="122"/>
      <c r="Q45" s="122"/>
    </row>
    <row r="46" spans="1:17" s="95" customFormat="1" ht="15.75" customHeight="1" x14ac:dyDescent="0.2">
      <c r="B46" s="123" t="s">
        <v>40</v>
      </c>
      <c r="C46" s="126" t="s">
        <v>115</v>
      </c>
      <c r="D46" s="127" t="s">
        <v>46</v>
      </c>
      <c r="E46" s="128"/>
      <c r="F46" s="124" t="s">
        <v>62</v>
      </c>
      <c r="G46" s="129"/>
      <c r="H46" s="130"/>
      <c r="I46" s="226">
        <v>0</v>
      </c>
      <c r="J46" s="118"/>
      <c r="K46" s="125">
        <v>1</v>
      </c>
      <c r="L46" s="125">
        <v>1</v>
      </c>
      <c r="M46" s="121">
        <f t="shared" si="2"/>
        <v>0</v>
      </c>
      <c r="N46" s="122"/>
      <c r="O46" s="122"/>
      <c r="P46" s="122"/>
      <c r="Q46" s="122"/>
    </row>
    <row r="47" spans="1:17" s="95" customFormat="1" ht="15.75" customHeight="1" x14ac:dyDescent="0.2">
      <c r="B47" s="123" t="s">
        <v>40</v>
      </c>
      <c r="C47" s="126" t="s">
        <v>115</v>
      </c>
      <c r="D47" s="127" t="s">
        <v>46</v>
      </c>
      <c r="E47" s="128"/>
      <c r="F47" s="124" t="s">
        <v>62</v>
      </c>
      <c r="G47" s="129"/>
      <c r="H47" s="130"/>
      <c r="I47" s="226">
        <v>0</v>
      </c>
      <c r="J47" s="118"/>
      <c r="K47" s="125">
        <v>1</v>
      </c>
      <c r="L47" s="125">
        <v>1</v>
      </c>
      <c r="M47" s="121">
        <f t="shared" si="2"/>
        <v>0</v>
      </c>
      <c r="N47" s="122"/>
      <c r="O47" s="122"/>
      <c r="P47" s="122"/>
      <c r="Q47" s="122"/>
    </row>
    <row r="48" spans="1:17" s="95" customFormat="1" ht="15.75" customHeight="1" x14ac:dyDescent="0.2">
      <c r="B48" s="123" t="s">
        <v>40</v>
      </c>
      <c r="C48" s="126" t="s">
        <v>115</v>
      </c>
      <c r="D48" s="127" t="s">
        <v>46</v>
      </c>
      <c r="E48" s="128"/>
      <c r="F48" s="124" t="s">
        <v>62</v>
      </c>
      <c r="G48" s="129"/>
      <c r="H48" s="130"/>
      <c r="I48" s="226">
        <v>0</v>
      </c>
      <c r="J48" s="118"/>
      <c r="K48" s="125">
        <v>1</v>
      </c>
      <c r="L48" s="125">
        <v>1</v>
      </c>
      <c r="M48" s="121">
        <f t="shared" si="2"/>
        <v>0</v>
      </c>
      <c r="N48" s="122"/>
      <c r="O48" s="122"/>
      <c r="P48" s="122"/>
      <c r="Q48" s="122"/>
    </row>
    <row r="49" spans="2:17" s="95" customFormat="1" ht="15.75" customHeight="1" x14ac:dyDescent="0.2">
      <c r="B49" s="123" t="s">
        <v>40</v>
      </c>
      <c r="C49" s="126" t="s">
        <v>116</v>
      </c>
      <c r="D49" s="127" t="s">
        <v>47</v>
      </c>
      <c r="E49" s="128"/>
      <c r="F49" s="124" t="s">
        <v>60</v>
      </c>
      <c r="G49" s="129"/>
      <c r="H49" s="130"/>
      <c r="I49" s="226">
        <v>0</v>
      </c>
      <c r="J49" s="118"/>
      <c r="K49" s="125">
        <v>1</v>
      </c>
      <c r="L49" s="125">
        <v>1</v>
      </c>
      <c r="M49" s="121">
        <f t="shared" si="2"/>
        <v>0</v>
      </c>
      <c r="N49" s="122"/>
      <c r="O49" s="122"/>
      <c r="P49" s="122"/>
      <c r="Q49" s="122"/>
    </row>
    <row r="50" spans="2:17" s="95" customFormat="1" ht="15.75" customHeight="1" x14ac:dyDescent="0.2">
      <c r="B50" s="123" t="s">
        <v>40</v>
      </c>
      <c r="C50" s="126" t="s">
        <v>117</v>
      </c>
      <c r="D50" s="127" t="s">
        <v>48</v>
      </c>
      <c r="E50" s="128"/>
      <c r="F50" s="124" t="s">
        <v>63</v>
      </c>
      <c r="G50" s="129"/>
      <c r="H50" s="130"/>
      <c r="I50" s="226">
        <v>0</v>
      </c>
      <c r="J50" s="118"/>
      <c r="K50" s="125">
        <v>1</v>
      </c>
      <c r="L50" s="125">
        <v>1</v>
      </c>
      <c r="M50" s="121">
        <f t="shared" si="2"/>
        <v>0</v>
      </c>
      <c r="N50" s="122"/>
      <c r="O50" s="122"/>
      <c r="P50" s="122"/>
      <c r="Q50" s="122"/>
    </row>
    <row r="51" spans="2:17" s="95" customFormat="1" ht="15.75" customHeight="1" thickBot="1" x14ac:dyDescent="0.25">
      <c r="B51" s="131" t="s">
        <v>40</v>
      </c>
      <c r="C51" s="132" t="s">
        <v>118</v>
      </c>
      <c r="D51" s="133" t="s">
        <v>49</v>
      </c>
      <c r="E51" s="134"/>
      <c r="F51" s="135" t="s">
        <v>60</v>
      </c>
      <c r="G51" s="136"/>
      <c r="H51" s="137"/>
      <c r="I51" s="227">
        <v>0</v>
      </c>
      <c r="J51" s="138"/>
      <c r="K51" s="139">
        <v>1</v>
      </c>
      <c r="L51" s="139">
        <v>1</v>
      </c>
      <c r="M51" s="140">
        <f t="shared" si="2"/>
        <v>0</v>
      </c>
      <c r="N51" s="122"/>
      <c r="O51" s="122"/>
      <c r="P51" s="122"/>
      <c r="Q51" s="122"/>
    </row>
    <row r="52" spans="2:17" s="95" customFormat="1" ht="15.75" customHeight="1" thickBot="1" x14ac:dyDescent="0.25">
      <c r="B52" s="122"/>
      <c r="C52" s="141"/>
      <c r="D52" s="142"/>
      <c r="E52" s="142"/>
      <c r="F52" s="143"/>
      <c r="G52" s="143"/>
      <c r="H52" s="144"/>
      <c r="I52" s="145"/>
      <c r="J52" s="145"/>
      <c r="K52" s="146"/>
      <c r="L52" s="146"/>
      <c r="M52" s="147">
        <f>SUM(M38:M51)</f>
        <v>0</v>
      </c>
      <c r="N52" s="122"/>
      <c r="O52" s="122"/>
      <c r="P52" s="122"/>
      <c r="Q52" s="122"/>
    </row>
    <row r="53" spans="2:17" s="95" customFormat="1" ht="15.75" customHeight="1" thickBot="1" x14ac:dyDescent="0.25">
      <c r="B53" s="122"/>
      <c r="C53" s="141"/>
      <c r="D53" s="142"/>
      <c r="E53" s="142"/>
      <c r="F53" s="143"/>
      <c r="G53" s="143"/>
      <c r="H53" s="144"/>
      <c r="I53" s="145"/>
      <c r="J53" s="145"/>
      <c r="K53" s="146"/>
      <c r="L53" s="146"/>
      <c r="M53" s="148"/>
      <c r="N53" s="122"/>
      <c r="O53" s="122"/>
      <c r="P53" s="122"/>
      <c r="Q53" s="122"/>
    </row>
    <row r="54" spans="2:17" s="95" customFormat="1" ht="15.75" customHeight="1" x14ac:dyDescent="0.2">
      <c r="B54" s="149" t="s">
        <v>50</v>
      </c>
      <c r="C54" s="150" t="s">
        <v>112</v>
      </c>
      <c r="D54" s="151" t="s">
        <v>43</v>
      </c>
      <c r="E54" s="152"/>
      <c r="F54" s="153" t="s">
        <v>59</v>
      </c>
      <c r="G54" s="154"/>
      <c r="H54" s="155"/>
      <c r="I54" s="225">
        <v>0</v>
      </c>
      <c r="J54" s="156"/>
      <c r="K54" s="157">
        <v>1</v>
      </c>
      <c r="L54" s="157">
        <v>1</v>
      </c>
      <c r="M54" s="158">
        <f>I54*K54*L54</f>
        <v>0</v>
      </c>
      <c r="N54" s="122"/>
      <c r="O54" s="122"/>
      <c r="P54" s="122"/>
      <c r="Q54" s="122"/>
    </row>
    <row r="55" spans="2:17" s="95" customFormat="1" ht="15.75" customHeight="1" x14ac:dyDescent="0.2">
      <c r="B55" s="159" t="s">
        <v>50</v>
      </c>
      <c r="C55" s="160" t="s">
        <v>112</v>
      </c>
      <c r="D55" s="161" t="s">
        <v>43</v>
      </c>
      <c r="E55" s="162"/>
      <c r="F55" s="163" t="s">
        <v>59</v>
      </c>
      <c r="G55" s="129"/>
      <c r="H55" s="164"/>
      <c r="I55" s="226">
        <v>0</v>
      </c>
      <c r="J55" s="118"/>
      <c r="K55" s="125">
        <v>1</v>
      </c>
      <c r="L55" s="125">
        <v>1</v>
      </c>
      <c r="M55" s="165">
        <f>I55*K55*L55</f>
        <v>0</v>
      </c>
      <c r="N55" s="122"/>
      <c r="O55" s="122"/>
      <c r="P55" s="122"/>
      <c r="Q55" s="122"/>
    </row>
    <row r="56" spans="2:17" s="95" customFormat="1" ht="15.75" customHeight="1" x14ac:dyDescent="0.2">
      <c r="B56" s="159" t="s">
        <v>50</v>
      </c>
      <c r="C56" s="160" t="s">
        <v>112</v>
      </c>
      <c r="D56" s="161" t="s">
        <v>43</v>
      </c>
      <c r="E56" s="162"/>
      <c r="F56" s="163" t="s">
        <v>64</v>
      </c>
      <c r="G56" s="129"/>
      <c r="H56" s="164"/>
      <c r="I56" s="226">
        <v>0</v>
      </c>
      <c r="J56" s="118"/>
      <c r="K56" s="125">
        <v>1</v>
      </c>
      <c r="L56" s="125">
        <v>1</v>
      </c>
      <c r="M56" s="165">
        <f t="shared" ref="M56:M67" si="3">I56*K56*L56</f>
        <v>0</v>
      </c>
      <c r="N56" s="122"/>
      <c r="O56" s="122"/>
      <c r="P56" s="122"/>
      <c r="Q56" s="122"/>
    </row>
    <row r="57" spans="2:17" s="95" customFormat="1" ht="15.75" customHeight="1" x14ac:dyDescent="0.2">
      <c r="B57" s="159" t="s">
        <v>50</v>
      </c>
      <c r="C57" s="160" t="s">
        <v>112</v>
      </c>
      <c r="D57" s="161" t="s">
        <v>43</v>
      </c>
      <c r="E57" s="162"/>
      <c r="F57" s="163" t="s">
        <v>64</v>
      </c>
      <c r="G57" s="129"/>
      <c r="H57" s="164"/>
      <c r="I57" s="226">
        <v>0</v>
      </c>
      <c r="J57" s="118"/>
      <c r="K57" s="125">
        <v>1</v>
      </c>
      <c r="L57" s="125">
        <v>1</v>
      </c>
      <c r="M57" s="165">
        <f t="shared" si="3"/>
        <v>0</v>
      </c>
      <c r="N57" s="122"/>
      <c r="O57" s="122"/>
      <c r="P57" s="122"/>
      <c r="Q57" s="122"/>
    </row>
    <row r="58" spans="2:17" s="95" customFormat="1" ht="15.75" customHeight="1" x14ac:dyDescent="0.2">
      <c r="B58" s="159" t="s">
        <v>50</v>
      </c>
      <c r="C58" s="126" t="s">
        <v>160</v>
      </c>
      <c r="D58" s="127" t="s">
        <v>161</v>
      </c>
      <c r="E58" s="128"/>
      <c r="F58" s="124" t="s">
        <v>162</v>
      </c>
      <c r="G58" s="129"/>
      <c r="H58" s="130"/>
      <c r="I58" s="226">
        <v>0</v>
      </c>
      <c r="J58" s="118"/>
      <c r="K58" s="125">
        <v>1</v>
      </c>
      <c r="L58" s="125">
        <v>1</v>
      </c>
      <c r="M58" s="121">
        <f t="shared" si="3"/>
        <v>0</v>
      </c>
      <c r="N58" s="122"/>
      <c r="O58" s="122"/>
      <c r="P58" s="122"/>
      <c r="Q58" s="122"/>
    </row>
    <row r="59" spans="2:17" s="95" customFormat="1" ht="15.75" customHeight="1" x14ac:dyDescent="0.2">
      <c r="B59" s="123" t="s">
        <v>50</v>
      </c>
      <c r="C59" s="166" t="s">
        <v>114</v>
      </c>
      <c r="D59" s="127" t="s">
        <v>45</v>
      </c>
      <c r="E59" s="162"/>
      <c r="F59" s="163" t="s">
        <v>65</v>
      </c>
      <c r="G59" s="129"/>
      <c r="H59" s="164"/>
      <c r="I59" s="226">
        <v>0</v>
      </c>
      <c r="J59" s="118"/>
      <c r="K59" s="125">
        <v>1</v>
      </c>
      <c r="L59" s="125">
        <v>1</v>
      </c>
      <c r="M59" s="165">
        <f t="shared" si="3"/>
        <v>0</v>
      </c>
      <c r="N59" s="122"/>
      <c r="O59" s="122"/>
      <c r="P59" s="122"/>
      <c r="Q59" s="122"/>
    </row>
    <row r="60" spans="2:17" s="95" customFormat="1" ht="15.75" customHeight="1" x14ac:dyDescent="0.2">
      <c r="B60" s="123" t="s">
        <v>50</v>
      </c>
      <c r="C60" s="166" t="s">
        <v>114</v>
      </c>
      <c r="D60" s="127" t="s">
        <v>45</v>
      </c>
      <c r="E60" s="162"/>
      <c r="F60" s="163" t="s">
        <v>62</v>
      </c>
      <c r="G60" s="129"/>
      <c r="H60" s="164"/>
      <c r="I60" s="226">
        <v>0</v>
      </c>
      <c r="J60" s="118"/>
      <c r="K60" s="125">
        <v>1</v>
      </c>
      <c r="L60" s="125">
        <v>1</v>
      </c>
      <c r="M60" s="165">
        <f t="shared" si="3"/>
        <v>0</v>
      </c>
      <c r="N60" s="122"/>
      <c r="O60" s="122"/>
      <c r="P60" s="122"/>
      <c r="Q60" s="122"/>
    </row>
    <row r="61" spans="2:17" s="95" customFormat="1" ht="15.75" customHeight="1" x14ac:dyDescent="0.2">
      <c r="B61" s="123" t="s">
        <v>50</v>
      </c>
      <c r="C61" s="167" t="s">
        <v>119</v>
      </c>
      <c r="D61" s="127" t="s">
        <v>66</v>
      </c>
      <c r="E61" s="162"/>
      <c r="F61" s="163" t="s">
        <v>62</v>
      </c>
      <c r="G61" s="129"/>
      <c r="H61" s="164"/>
      <c r="I61" s="226">
        <v>0</v>
      </c>
      <c r="J61" s="118"/>
      <c r="K61" s="125">
        <v>1</v>
      </c>
      <c r="L61" s="125">
        <v>1</v>
      </c>
      <c r="M61" s="165">
        <f t="shared" si="3"/>
        <v>0</v>
      </c>
      <c r="N61" s="122"/>
      <c r="O61" s="122"/>
      <c r="P61" s="122"/>
      <c r="Q61" s="122"/>
    </row>
    <row r="62" spans="2:17" s="95" customFormat="1" ht="15.75" customHeight="1" x14ac:dyDescent="0.2">
      <c r="B62" s="123" t="s">
        <v>50</v>
      </c>
      <c r="C62" s="167" t="s">
        <v>115</v>
      </c>
      <c r="D62" s="127" t="s">
        <v>46</v>
      </c>
      <c r="E62" s="162"/>
      <c r="F62" s="163" t="s">
        <v>62</v>
      </c>
      <c r="G62" s="129"/>
      <c r="H62" s="164"/>
      <c r="I62" s="226">
        <v>0</v>
      </c>
      <c r="J62" s="118"/>
      <c r="K62" s="125">
        <v>1</v>
      </c>
      <c r="L62" s="125">
        <v>1</v>
      </c>
      <c r="M62" s="165">
        <f t="shared" si="3"/>
        <v>0</v>
      </c>
      <c r="N62" s="122"/>
      <c r="O62" s="122"/>
      <c r="P62" s="122"/>
      <c r="Q62" s="122"/>
    </row>
    <row r="63" spans="2:17" s="95" customFormat="1" ht="15.75" customHeight="1" x14ac:dyDescent="0.2">
      <c r="B63" s="123" t="s">
        <v>50</v>
      </c>
      <c r="C63" s="167" t="s">
        <v>115</v>
      </c>
      <c r="D63" s="127" t="s">
        <v>46</v>
      </c>
      <c r="E63" s="162"/>
      <c r="F63" s="163" t="s">
        <v>67</v>
      </c>
      <c r="G63" s="129"/>
      <c r="H63" s="164"/>
      <c r="I63" s="226">
        <v>0</v>
      </c>
      <c r="J63" s="118"/>
      <c r="K63" s="125">
        <v>1</v>
      </c>
      <c r="L63" s="125">
        <v>1</v>
      </c>
      <c r="M63" s="165">
        <f t="shared" si="3"/>
        <v>0</v>
      </c>
      <c r="N63" s="122"/>
      <c r="O63" s="122"/>
      <c r="P63" s="122"/>
      <c r="Q63" s="122"/>
    </row>
    <row r="64" spans="2:17" s="95" customFormat="1" ht="15.75" customHeight="1" x14ac:dyDescent="0.2">
      <c r="B64" s="123" t="s">
        <v>50</v>
      </c>
      <c r="C64" s="167" t="s">
        <v>115</v>
      </c>
      <c r="D64" s="127" t="s">
        <v>46</v>
      </c>
      <c r="E64" s="162"/>
      <c r="F64" s="163" t="s">
        <v>68</v>
      </c>
      <c r="G64" s="129"/>
      <c r="H64" s="164"/>
      <c r="I64" s="226">
        <v>0</v>
      </c>
      <c r="J64" s="118"/>
      <c r="K64" s="125">
        <v>1</v>
      </c>
      <c r="L64" s="125">
        <v>1</v>
      </c>
      <c r="M64" s="165">
        <f t="shared" si="3"/>
        <v>0</v>
      </c>
      <c r="N64" s="122"/>
      <c r="O64" s="122"/>
      <c r="P64" s="122"/>
      <c r="Q64" s="122"/>
    </row>
    <row r="65" spans="2:17" s="95" customFormat="1" ht="15.75" customHeight="1" x14ac:dyDescent="0.2">
      <c r="B65" s="123" t="s">
        <v>50</v>
      </c>
      <c r="C65" s="160" t="s">
        <v>120</v>
      </c>
      <c r="D65" s="127" t="s">
        <v>69</v>
      </c>
      <c r="E65" s="162"/>
      <c r="F65" s="163"/>
      <c r="G65" s="129"/>
      <c r="H65" s="164"/>
      <c r="I65" s="226">
        <v>0</v>
      </c>
      <c r="J65" s="118"/>
      <c r="K65" s="125">
        <v>1</v>
      </c>
      <c r="L65" s="125">
        <v>1</v>
      </c>
      <c r="M65" s="165">
        <f t="shared" si="3"/>
        <v>0</v>
      </c>
      <c r="N65" s="122"/>
      <c r="O65" s="122"/>
      <c r="P65" s="122"/>
      <c r="Q65" s="122"/>
    </row>
    <row r="66" spans="2:17" s="95" customFormat="1" ht="15.75" customHeight="1" x14ac:dyDescent="0.2">
      <c r="B66" s="123" t="s">
        <v>121</v>
      </c>
      <c r="C66" s="168" t="s">
        <v>35</v>
      </c>
      <c r="D66" s="169" t="s">
        <v>122</v>
      </c>
      <c r="E66" s="170"/>
      <c r="F66" s="171" t="s">
        <v>62</v>
      </c>
      <c r="G66" s="172"/>
      <c r="H66" s="173"/>
      <c r="I66" s="226">
        <v>0</v>
      </c>
      <c r="J66" s="118"/>
      <c r="K66" s="125">
        <v>1</v>
      </c>
      <c r="L66" s="125">
        <v>1</v>
      </c>
      <c r="M66" s="165">
        <f t="shared" si="3"/>
        <v>0</v>
      </c>
      <c r="N66" s="122"/>
      <c r="O66" s="122"/>
      <c r="P66" s="122"/>
      <c r="Q66" s="122"/>
    </row>
    <row r="67" spans="2:17" s="95" customFormat="1" ht="15.75" customHeight="1" thickBot="1" x14ac:dyDescent="0.25">
      <c r="B67" s="131" t="s">
        <v>50</v>
      </c>
      <c r="C67" s="174" t="s">
        <v>116</v>
      </c>
      <c r="D67" s="133" t="s">
        <v>47</v>
      </c>
      <c r="E67" s="175"/>
      <c r="F67" s="176" t="s">
        <v>62</v>
      </c>
      <c r="G67" s="136"/>
      <c r="H67" s="177"/>
      <c r="I67" s="227">
        <v>0</v>
      </c>
      <c r="J67" s="138"/>
      <c r="K67" s="139">
        <v>1</v>
      </c>
      <c r="L67" s="139">
        <v>1</v>
      </c>
      <c r="M67" s="178">
        <f t="shared" si="3"/>
        <v>0</v>
      </c>
      <c r="N67" s="122"/>
      <c r="O67" s="122"/>
      <c r="P67" s="122"/>
      <c r="Q67" s="122"/>
    </row>
    <row r="68" spans="2:17" s="95" customFormat="1" ht="15.75" customHeight="1" thickBot="1" x14ac:dyDescent="0.25">
      <c r="B68" s="122"/>
      <c r="C68" s="141"/>
      <c r="D68" s="142"/>
      <c r="E68" s="142"/>
      <c r="F68" s="122"/>
      <c r="G68" s="143"/>
      <c r="H68" s="144"/>
      <c r="I68" s="145"/>
      <c r="J68" s="145"/>
      <c r="K68" s="146"/>
      <c r="L68" s="146"/>
      <c r="M68" s="147">
        <f>SUM(M54:M67)</f>
        <v>0</v>
      </c>
      <c r="N68" s="122"/>
      <c r="O68" s="122"/>
      <c r="P68" s="122"/>
      <c r="Q68" s="122"/>
    </row>
    <row r="69" spans="2:17" s="95" customFormat="1" ht="15.75" customHeight="1" thickBot="1" x14ac:dyDescent="0.25">
      <c r="B69" s="122"/>
      <c r="C69" s="141"/>
      <c r="D69" s="142"/>
      <c r="E69" s="142"/>
      <c r="F69" s="122"/>
      <c r="G69" s="143"/>
      <c r="H69" s="144"/>
      <c r="I69" s="145"/>
      <c r="J69" s="145"/>
      <c r="K69" s="146"/>
      <c r="L69" s="146"/>
      <c r="M69" s="179"/>
      <c r="N69" s="122"/>
      <c r="O69" s="122"/>
      <c r="P69" s="122"/>
      <c r="Q69" s="122"/>
    </row>
    <row r="70" spans="2:17" s="95" customFormat="1" ht="15.75" customHeight="1" x14ac:dyDescent="0.2">
      <c r="B70" s="149" t="s">
        <v>53</v>
      </c>
      <c r="C70" s="180" t="s">
        <v>109</v>
      </c>
      <c r="D70" s="151" t="s">
        <v>41</v>
      </c>
      <c r="E70" s="181"/>
      <c r="F70" s="182" t="s">
        <v>59</v>
      </c>
      <c r="G70" s="154"/>
      <c r="H70" s="155"/>
      <c r="I70" s="225">
        <v>0</v>
      </c>
      <c r="J70" s="156"/>
      <c r="K70" s="157">
        <v>1</v>
      </c>
      <c r="L70" s="157">
        <v>1</v>
      </c>
      <c r="M70" s="158">
        <f t="shared" ref="M70:M105" si="4">I70*K70*L70</f>
        <v>0</v>
      </c>
      <c r="N70" s="122"/>
      <c r="O70" s="122"/>
      <c r="P70" s="122"/>
      <c r="Q70" s="122"/>
    </row>
    <row r="71" spans="2:17" s="95" customFormat="1" ht="15.75" customHeight="1" x14ac:dyDescent="0.2">
      <c r="B71" s="123" t="s">
        <v>53</v>
      </c>
      <c r="C71" s="160" t="s">
        <v>109</v>
      </c>
      <c r="D71" s="127" t="s">
        <v>41</v>
      </c>
      <c r="E71" s="183"/>
      <c r="F71" s="184" t="s">
        <v>77</v>
      </c>
      <c r="G71" s="129"/>
      <c r="H71" s="164"/>
      <c r="I71" s="226">
        <v>0</v>
      </c>
      <c r="J71" s="118"/>
      <c r="K71" s="125">
        <v>1</v>
      </c>
      <c r="L71" s="125">
        <v>1</v>
      </c>
      <c r="M71" s="165">
        <f t="shared" si="4"/>
        <v>0</v>
      </c>
      <c r="N71" s="143"/>
      <c r="O71" s="143"/>
      <c r="P71" s="143"/>
      <c r="Q71" s="143"/>
    </row>
    <row r="72" spans="2:17" s="95" customFormat="1" ht="15.75" customHeight="1" x14ac:dyDescent="0.2">
      <c r="B72" s="123" t="s">
        <v>53</v>
      </c>
      <c r="C72" s="112" t="s">
        <v>124</v>
      </c>
      <c r="D72" s="113" t="s">
        <v>108</v>
      </c>
      <c r="E72" s="114"/>
      <c r="F72" s="124" t="s">
        <v>59</v>
      </c>
      <c r="G72" s="129"/>
      <c r="H72" s="164"/>
      <c r="I72" s="226">
        <v>0</v>
      </c>
      <c r="J72" s="118"/>
      <c r="K72" s="125">
        <v>1</v>
      </c>
      <c r="L72" s="125">
        <v>1</v>
      </c>
      <c r="M72" s="165">
        <f t="shared" si="4"/>
        <v>0</v>
      </c>
      <c r="N72" s="143"/>
      <c r="O72" s="143"/>
      <c r="P72" s="143"/>
      <c r="Q72" s="143"/>
    </row>
    <row r="73" spans="2:17" s="95" customFormat="1" ht="15.75" customHeight="1" x14ac:dyDescent="0.2">
      <c r="B73" s="123" t="s">
        <v>53</v>
      </c>
      <c r="C73" s="112" t="s">
        <v>110</v>
      </c>
      <c r="D73" s="113" t="s">
        <v>107</v>
      </c>
      <c r="E73" s="114"/>
      <c r="F73" s="124" t="s">
        <v>59</v>
      </c>
      <c r="G73" s="129"/>
      <c r="H73" s="164"/>
      <c r="I73" s="226">
        <v>0</v>
      </c>
      <c r="J73" s="118"/>
      <c r="K73" s="125">
        <v>1</v>
      </c>
      <c r="L73" s="125">
        <v>1</v>
      </c>
      <c r="M73" s="165">
        <f t="shared" si="4"/>
        <v>0</v>
      </c>
      <c r="N73" s="143"/>
      <c r="O73" s="143"/>
      <c r="P73" s="143"/>
      <c r="Q73" s="143"/>
    </row>
    <row r="74" spans="2:17" s="95" customFormat="1" ht="15.75" customHeight="1" x14ac:dyDescent="0.2">
      <c r="B74" s="123" t="s">
        <v>53</v>
      </c>
      <c r="C74" s="160" t="s">
        <v>125</v>
      </c>
      <c r="D74" s="127" t="s">
        <v>70</v>
      </c>
      <c r="E74" s="183"/>
      <c r="F74" s="184" t="s">
        <v>59</v>
      </c>
      <c r="G74" s="129"/>
      <c r="H74" s="164"/>
      <c r="I74" s="226">
        <v>0</v>
      </c>
      <c r="J74" s="118"/>
      <c r="K74" s="125">
        <v>1</v>
      </c>
      <c r="L74" s="125">
        <v>1</v>
      </c>
      <c r="M74" s="165">
        <f t="shared" si="4"/>
        <v>0</v>
      </c>
      <c r="N74" s="143"/>
      <c r="O74" s="143"/>
      <c r="P74" s="143"/>
      <c r="Q74" s="143"/>
    </row>
    <row r="75" spans="2:17" s="95" customFormat="1" ht="15.75" customHeight="1" x14ac:dyDescent="0.2">
      <c r="B75" s="123" t="s">
        <v>53</v>
      </c>
      <c r="C75" s="160" t="s">
        <v>125</v>
      </c>
      <c r="D75" s="127" t="s">
        <v>70</v>
      </c>
      <c r="E75" s="183"/>
      <c r="F75" s="184" t="s">
        <v>59</v>
      </c>
      <c r="G75" s="129"/>
      <c r="H75" s="164"/>
      <c r="I75" s="226">
        <v>0</v>
      </c>
      <c r="J75" s="118"/>
      <c r="K75" s="125">
        <v>1</v>
      </c>
      <c r="L75" s="125">
        <v>1</v>
      </c>
      <c r="M75" s="165">
        <f t="shared" si="4"/>
        <v>0</v>
      </c>
      <c r="N75" s="143"/>
      <c r="O75" s="143"/>
      <c r="P75" s="143"/>
      <c r="Q75" s="143"/>
    </row>
    <row r="76" spans="2:17" s="95" customFormat="1" ht="15.75" customHeight="1" x14ac:dyDescent="0.2">
      <c r="B76" s="123" t="s">
        <v>53</v>
      </c>
      <c r="C76" s="167" t="s">
        <v>126</v>
      </c>
      <c r="D76" s="127" t="s">
        <v>71</v>
      </c>
      <c r="E76" s="183"/>
      <c r="F76" s="184" t="s">
        <v>59</v>
      </c>
      <c r="G76" s="129"/>
      <c r="H76" s="164"/>
      <c r="I76" s="226">
        <v>0</v>
      </c>
      <c r="J76" s="118"/>
      <c r="K76" s="125">
        <v>1</v>
      </c>
      <c r="L76" s="125">
        <v>1</v>
      </c>
      <c r="M76" s="165">
        <f t="shared" si="4"/>
        <v>0</v>
      </c>
    </row>
    <row r="77" spans="2:17" s="95" customFormat="1" ht="15.75" customHeight="1" x14ac:dyDescent="0.2">
      <c r="B77" s="123" t="s">
        <v>53</v>
      </c>
      <c r="C77" s="167" t="s">
        <v>127</v>
      </c>
      <c r="D77" s="127" t="s">
        <v>72</v>
      </c>
      <c r="E77" s="183"/>
      <c r="F77" s="184" t="s">
        <v>59</v>
      </c>
      <c r="G77" s="129"/>
      <c r="H77" s="164"/>
      <c r="I77" s="226">
        <v>0</v>
      </c>
      <c r="J77" s="118"/>
      <c r="K77" s="125">
        <v>1</v>
      </c>
      <c r="L77" s="125">
        <v>1</v>
      </c>
      <c r="M77" s="165">
        <f t="shared" si="4"/>
        <v>0</v>
      </c>
    </row>
    <row r="78" spans="2:17" s="95" customFormat="1" ht="15.75" customHeight="1" x14ac:dyDescent="0.2">
      <c r="B78" s="123" t="s">
        <v>53</v>
      </c>
      <c r="C78" s="167" t="s">
        <v>127</v>
      </c>
      <c r="D78" s="127" t="s">
        <v>72</v>
      </c>
      <c r="E78" s="183"/>
      <c r="F78" s="184" t="s">
        <v>59</v>
      </c>
      <c r="G78" s="129"/>
      <c r="H78" s="164"/>
      <c r="I78" s="226">
        <v>0</v>
      </c>
      <c r="J78" s="118"/>
      <c r="K78" s="125">
        <v>1</v>
      </c>
      <c r="L78" s="125">
        <v>1</v>
      </c>
      <c r="M78" s="165">
        <f t="shared" si="4"/>
        <v>0</v>
      </c>
    </row>
    <row r="79" spans="2:17" s="95" customFormat="1" ht="15.75" customHeight="1" x14ac:dyDescent="0.2">
      <c r="B79" s="123" t="s">
        <v>53</v>
      </c>
      <c r="C79" s="167" t="s">
        <v>127</v>
      </c>
      <c r="D79" s="127" t="s">
        <v>72</v>
      </c>
      <c r="E79" s="183"/>
      <c r="F79" s="184" t="s">
        <v>59</v>
      </c>
      <c r="G79" s="129"/>
      <c r="H79" s="164"/>
      <c r="I79" s="226">
        <v>0</v>
      </c>
      <c r="J79" s="118"/>
      <c r="K79" s="125">
        <v>1</v>
      </c>
      <c r="L79" s="125">
        <v>1</v>
      </c>
      <c r="M79" s="165">
        <f t="shared" si="4"/>
        <v>0</v>
      </c>
    </row>
    <row r="80" spans="2:17" s="95" customFormat="1" ht="15.75" customHeight="1" x14ac:dyDescent="0.2">
      <c r="B80" s="123" t="s">
        <v>53</v>
      </c>
      <c r="C80" s="167" t="s">
        <v>127</v>
      </c>
      <c r="D80" s="127" t="s">
        <v>72</v>
      </c>
      <c r="E80" s="183"/>
      <c r="F80" s="184" t="s">
        <v>59</v>
      </c>
      <c r="G80" s="129"/>
      <c r="H80" s="164"/>
      <c r="I80" s="226">
        <v>0</v>
      </c>
      <c r="J80" s="118"/>
      <c r="K80" s="125">
        <v>1</v>
      </c>
      <c r="L80" s="125">
        <v>1</v>
      </c>
      <c r="M80" s="165">
        <f t="shared" si="4"/>
        <v>0</v>
      </c>
    </row>
    <row r="81" spans="2:13" s="95" customFormat="1" ht="15.75" customHeight="1" x14ac:dyDescent="0.2">
      <c r="B81" s="123" t="s">
        <v>53</v>
      </c>
      <c r="C81" s="167" t="s">
        <v>128</v>
      </c>
      <c r="D81" s="127" t="s">
        <v>73</v>
      </c>
      <c r="E81" s="183"/>
      <c r="F81" s="184" t="s">
        <v>59</v>
      </c>
      <c r="G81" s="129"/>
      <c r="H81" s="164"/>
      <c r="I81" s="226">
        <v>0</v>
      </c>
      <c r="J81" s="118"/>
      <c r="K81" s="125">
        <v>1</v>
      </c>
      <c r="L81" s="125">
        <v>1</v>
      </c>
      <c r="M81" s="165">
        <f t="shared" si="4"/>
        <v>0</v>
      </c>
    </row>
    <row r="82" spans="2:13" s="95" customFormat="1" ht="15.75" customHeight="1" x14ac:dyDescent="0.2">
      <c r="B82" s="123" t="s">
        <v>53</v>
      </c>
      <c r="C82" s="167" t="s">
        <v>160</v>
      </c>
      <c r="D82" s="127" t="s">
        <v>161</v>
      </c>
      <c r="E82" s="128"/>
      <c r="F82" s="124" t="s">
        <v>162</v>
      </c>
      <c r="G82" s="129"/>
      <c r="H82" s="130"/>
      <c r="I82" s="226">
        <v>0</v>
      </c>
      <c r="J82" s="118"/>
      <c r="K82" s="125">
        <v>1</v>
      </c>
      <c r="L82" s="125">
        <v>1</v>
      </c>
      <c r="M82" s="121">
        <f t="shared" si="4"/>
        <v>0</v>
      </c>
    </row>
    <row r="83" spans="2:13" s="95" customFormat="1" ht="15.75" customHeight="1" x14ac:dyDescent="0.2">
      <c r="B83" s="123" t="s">
        <v>53</v>
      </c>
      <c r="C83" s="167" t="s">
        <v>114</v>
      </c>
      <c r="D83" s="127" t="s">
        <v>45</v>
      </c>
      <c r="E83" s="183"/>
      <c r="F83" s="184" t="s">
        <v>78</v>
      </c>
      <c r="G83" s="129"/>
      <c r="H83" s="164"/>
      <c r="I83" s="226">
        <v>0</v>
      </c>
      <c r="J83" s="118"/>
      <c r="K83" s="125">
        <v>1</v>
      </c>
      <c r="L83" s="125">
        <v>1</v>
      </c>
      <c r="M83" s="165">
        <f t="shared" si="4"/>
        <v>0</v>
      </c>
    </row>
    <row r="84" spans="2:13" s="95" customFormat="1" ht="15.75" customHeight="1" x14ac:dyDescent="0.2">
      <c r="B84" s="123" t="s">
        <v>53</v>
      </c>
      <c r="C84" s="167" t="s">
        <v>114</v>
      </c>
      <c r="D84" s="127" t="s">
        <v>45</v>
      </c>
      <c r="E84" s="183"/>
      <c r="F84" s="184" t="s">
        <v>79</v>
      </c>
      <c r="G84" s="129"/>
      <c r="H84" s="164"/>
      <c r="I84" s="226">
        <v>0</v>
      </c>
      <c r="J84" s="118"/>
      <c r="K84" s="125">
        <v>1</v>
      </c>
      <c r="L84" s="125">
        <v>1</v>
      </c>
      <c r="M84" s="165">
        <f t="shared" si="4"/>
        <v>0</v>
      </c>
    </row>
    <row r="85" spans="2:13" s="95" customFormat="1" ht="15.75" customHeight="1" x14ac:dyDescent="0.2">
      <c r="B85" s="123" t="s">
        <v>53</v>
      </c>
      <c r="C85" s="167" t="s">
        <v>115</v>
      </c>
      <c r="D85" s="127" t="s">
        <v>46</v>
      </c>
      <c r="E85" s="183"/>
      <c r="F85" s="184" t="s">
        <v>80</v>
      </c>
      <c r="G85" s="129"/>
      <c r="H85" s="164"/>
      <c r="I85" s="226">
        <v>0</v>
      </c>
      <c r="J85" s="118"/>
      <c r="K85" s="125">
        <v>1</v>
      </c>
      <c r="L85" s="125">
        <v>1</v>
      </c>
      <c r="M85" s="165">
        <f t="shared" si="4"/>
        <v>0</v>
      </c>
    </row>
    <row r="86" spans="2:13" s="95" customFormat="1" ht="15.75" customHeight="1" x14ac:dyDescent="0.2">
      <c r="B86" s="123" t="s">
        <v>53</v>
      </c>
      <c r="C86" s="167" t="s">
        <v>115</v>
      </c>
      <c r="D86" s="127" t="s">
        <v>46</v>
      </c>
      <c r="E86" s="183"/>
      <c r="F86" s="184" t="s">
        <v>80</v>
      </c>
      <c r="G86" s="129"/>
      <c r="H86" s="164"/>
      <c r="I86" s="226">
        <v>0</v>
      </c>
      <c r="J86" s="118"/>
      <c r="K86" s="125">
        <v>1</v>
      </c>
      <c r="L86" s="125">
        <v>1</v>
      </c>
      <c r="M86" s="165">
        <f t="shared" si="4"/>
        <v>0</v>
      </c>
    </row>
    <row r="87" spans="2:13" s="95" customFormat="1" ht="15.75" customHeight="1" x14ac:dyDescent="0.2">
      <c r="B87" s="123" t="s">
        <v>53</v>
      </c>
      <c r="C87" s="167" t="s">
        <v>115</v>
      </c>
      <c r="D87" s="127" t="s">
        <v>46</v>
      </c>
      <c r="E87" s="183"/>
      <c r="F87" s="184" t="s">
        <v>81</v>
      </c>
      <c r="G87" s="129"/>
      <c r="H87" s="164"/>
      <c r="I87" s="226">
        <v>0</v>
      </c>
      <c r="J87" s="118"/>
      <c r="K87" s="125">
        <v>1</v>
      </c>
      <c r="L87" s="125">
        <v>1</v>
      </c>
      <c r="M87" s="165">
        <f t="shared" si="4"/>
        <v>0</v>
      </c>
    </row>
    <row r="88" spans="2:13" s="95" customFormat="1" ht="15.75" customHeight="1" x14ac:dyDescent="0.2">
      <c r="B88" s="123" t="s">
        <v>53</v>
      </c>
      <c r="C88" s="167" t="s">
        <v>115</v>
      </c>
      <c r="D88" s="127" t="s">
        <v>46</v>
      </c>
      <c r="E88" s="183"/>
      <c r="F88" s="184" t="s">
        <v>81</v>
      </c>
      <c r="G88" s="129"/>
      <c r="H88" s="164"/>
      <c r="I88" s="226">
        <v>0</v>
      </c>
      <c r="J88" s="118"/>
      <c r="K88" s="125">
        <v>1</v>
      </c>
      <c r="L88" s="125">
        <v>1</v>
      </c>
      <c r="M88" s="165">
        <f t="shared" si="4"/>
        <v>0</v>
      </c>
    </row>
    <row r="89" spans="2:13" s="95" customFormat="1" ht="15.75" customHeight="1" x14ac:dyDescent="0.2">
      <c r="B89" s="123" t="s">
        <v>53</v>
      </c>
      <c r="C89" s="167" t="s">
        <v>115</v>
      </c>
      <c r="D89" s="127" t="s">
        <v>46</v>
      </c>
      <c r="E89" s="183"/>
      <c r="F89" s="184" t="s">
        <v>82</v>
      </c>
      <c r="G89" s="129"/>
      <c r="H89" s="164"/>
      <c r="I89" s="226">
        <v>0</v>
      </c>
      <c r="J89" s="118"/>
      <c r="K89" s="125">
        <v>1</v>
      </c>
      <c r="L89" s="125">
        <v>1</v>
      </c>
      <c r="M89" s="165">
        <f t="shared" si="4"/>
        <v>0</v>
      </c>
    </row>
    <row r="90" spans="2:13" s="95" customFormat="1" ht="15.75" customHeight="1" x14ac:dyDescent="0.2">
      <c r="B90" s="123" t="s">
        <v>53</v>
      </c>
      <c r="C90" s="167" t="s">
        <v>115</v>
      </c>
      <c r="D90" s="127" t="s">
        <v>46</v>
      </c>
      <c r="E90" s="183"/>
      <c r="F90" s="184" t="s">
        <v>82</v>
      </c>
      <c r="G90" s="129"/>
      <c r="H90" s="164"/>
      <c r="I90" s="226">
        <v>0</v>
      </c>
      <c r="J90" s="118"/>
      <c r="K90" s="125">
        <v>1</v>
      </c>
      <c r="L90" s="125">
        <v>1</v>
      </c>
      <c r="M90" s="165">
        <f t="shared" si="4"/>
        <v>0</v>
      </c>
    </row>
    <row r="91" spans="2:13" s="95" customFormat="1" ht="15.75" customHeight="1" x14ac:dyDescent="0.2">
      <c r="B91" s="123" t="s">
        <v>53</v>
      </c>
      <c r="C91" s="160" t="s">
        <v>129</v>
      </c>
      <c r="D91" s="127" t="s">
        <v>74</v>
      </c>
      <c r="E91" s="183"/>
      <c r="F91" s="184" t="s">
        <v>83</v>
      </c>
      <c r="G91" s="129"/>
      <c r="H91" s="164"/>
      <c r="I91" s="226">
        <v>0</v>
      </c>
      <c r="J91" s="118"/>
      <c r="K91" s="125">
        <v>1</v>
      </c>
      <c r="L91" s="125">
        <v>1</v>
      </c>
      <c r="M91" s="165">
        <f t="shared" si="4"/>
        <v>0</v>
      </c>
    </row>
    <row r="92" spans="2:13" s="95" customFormat="1" ht="15.75" customHeight="1" x14ac:dyDescent="0.2">
      <c r="B92" s="123" t="s">
        <v>53</v>
      </c>
      <c r="C92" s="160" t="s">
        <v>129</v>
      </c>
      <c r="D92" s="127" t="s">
        <v>74</v>
      </c>
      <c r="E92" s="183"/>
      <c r="F92" s="184" t="s">
        <v>83</v>
      </c>
      <c r="G92" s="129"/>
      <c r="H92" s="164"/>
      <c r="I92" s="226">
        <v>0</v>
      </c>
      <c r="J92" s="118"/>
      <c r="K92" s="125">
        <v>1</v>
      </c>
      <c r="L92" s="125">
        <v>1</v>
      </c>
      <c r="M92" s="165">
        <f t="shared" si="4"/>
        <v>0</v>
      </c>
    </row>
    <row r="93" spans="2:13" s="95" customFormat="1" ht="15.75" customHeight="1" x14ac:dyDescent="0.2">
      <c r="B93" s="123" t="s">
        <v>53</v>
      </c>
      <c r="C93" s="160" t="s">
        <v>129</v>
      </c>
      <c r="D93" s="127" t="s">
        <v>74</v>
      </c>
      <c r="E93" s="183"/>
      <c r="F93" s="184" t="s">
        <v>83</v>
      </c>
      <c r="G93" s="129"/>
      <c r="H93" s="164"/>
      <c r="I93" s="226">
        <v>0</v>
      </c>
      <c r="J93" s="118"/>
      <c r="K93" s="125">
        <v>1</v>
      </c>
      <c r="L93" s="125">
        <v>1</v>
      </c>
      <c r="M93" s="165">
        <f t="shared" si="4"/>
        <v>0</v>
      </c>
    </row>
    <row r="94" spans="2:13" s="95" customFormat="1" ht="15.75" customHeight="1" x14ac:dyDescent="0.2">
      <c r="B94" s="123" t="s">
        <v>53</v>
      </c>
      <c r="C94" s="160" t="s">
        <v>129</v>
      </c>
      <c r="D94" s="127" t="s">
        <v>74</v>
      </c>
      <c r="E94" s="183"/>
      <c r="F94" s="184" t="s">
        <v>83</v>
      </c>
      <c r="G94" s="129"/>
      <c r="H94" s="164"/>
      <c r="I94" s="226">
        <v>0</v>
      </c>
      <c r="J94" s="118"/>
      <c r="K94" s="125">
        <v>1</v>
      </c>
      <c r="L94" s="125">
        <v>1</v>
      </c>
      <c r="M94" s="165">
        <f t="shared" si="4"/>
        <v>0</v>
      </c>
    </row>
    <row r="95" spans="2:13" s="95" customFormat="1" ht="15.75" customHeight="1" x14ac:dyDescent="0.2">
      <c r="B95" s="123" t="s">
        <v>53</v>
      </c>
      <c r="C95" s="160" t="s">
        <v>36</v>
      </c>
      <c r="D95" s="127" t="s">
        <v>123</v>
      </c>
      <c r="E95" s="183"/>
      <c r="F95" s="184" t="s">
        <v>83</v>
      </c>
      <c r="G95" s="129"/>
      <c r="H95" s="164"/>
      <c r="I95" s="226">
        <v>0</v>
      </c>
      <c r="J95" s="118"/>
      <c r="K95" s="125">
        <v>1</v>
      </c>
      <c r="L95" s="125">
        <v>1</v>
      </c>
      <c r="M95" s="165">
        <f t="shared" si="4"/>
        <v>0</v>
      </c>
    </row>
    <row r="96" spans="2:13" s="95" customFormat="1" ht="15.75" customHeight="1" x14ac:dyDescent="0.2">
      <c r="B96" s="123" t="s">
        <v>53</v>
      </c>
      <c r="C96" s="160" t="s">
        <v>130</v>
      </c>
      <c r="D96" s="127" t="s">
        <v>75</v>
      </c>
      <c r="E96" s="183"/>
      <c r="F96" s="184" t="s">
        <v>80</v>
      </c>
      <c r="G96" s="129"/>
      <c r="H96" s="164"/>
      <c r="I96" s="226">
        <v>0</v>
      </c>
      <c r="J96" s="118"/>
      <c r="K96" s="125">
        <v>1</v>
      </c>
      <c r="L96" s="125">
        <v>1</v>
      </c>
      <c r="M96" s="165">
        <f t="shared" si="4"/>
        <v>0</v>
      </c>
    </row>
    <row r="97" spans="2:13" s="95" customFormat="1" ht="15.75" customHeight="1" x14ac:dyDescent="0.2">
      <c r="B97" s="123" t="s">
        <v>53</v>
      </c>
      <c r="C97" s="160" t="s">
        <v>34</v>
      </c>
      <c r="D97" s="127" t="s">
        <v>133</v>
      </c>
      <c r="E97" s="183"/>
      <c r="F97" s="184" t="s">
        <v>80</v>
      </c>
      <c r="G97" s="129"/>
      <c r="H97" s="164"/>
      <c r="I97" s="226">
        <v>0</v>
      </c>
      <c r="J97" s="118"/>
      <c r="K97" s="125">
        <v>1</v>
      </c>
      <c r="L97" s="125">
        <v>1</v>
      </c>
      <c r="M97" s="165">
        <f t="shared" si="4"/>
        <v>0</v>
      </c>
    </row>
    <row r="98" spans="2:13" s="95" customFormat="1" ht="15.75" customHeight="1" x14ac:dyDescent="0.2">
      <c r="B98" s="123" t="s">
        <v>53</v>
      </c>
      <c r="C98" s="160" t="s">
        <v>130</v>
      </c>
      <c r="D98" s="127" t="s">
        <v>76</v>
      </c>
      <c r="E98" s="183"/>
      <c r="F98" s="184" t="s">
        <v>81</v>
      </c>
      <c r="G98" s="129"/>
      <c r="H98" s="164"/>
      <c r="I98" s="226">
        <v>0</v>
      </c>
      <c r="J98" s="118"/>
      <c r="K98" s="125">
        <v>1</v>
      </c>
      <c r="L98" s="125">
        <v>1</v>
      </c>
      <c r="M98" s="165">
        <f t="shared" si="4"/>
        <v>0</v>
      </c>
    </row>
    <row r="99" spans="2:13" s="95" customFormat="1" ht="15.75" customHeight="1" x14ac:dyDescent="0.2">
      <c r="B99" s="123" t="s">
        <v>53</v>
      </c>
      <c r="C99" s="160" t="s">
        <v>34</v>
      </c>
      <c r="D99" s="127" t="s">
        <v>133</v>
      </c>
      <c r="E99" s="183"/>
      <c r="F99" s="184" t="s">
        <v>81</v>
      </c>
      <c r="G99" s="129"/>
      <c r="H99" s="164"/>
      <c r="I99" s="226">
        <v>0</v>
      </c>
      <c r="J99" s="118"/>
      <c r="K99" s="125">
        <v>1</v>
      </c>
      <c r="L99" s="125">
        <v>1</v>
      </c>
      <c r="M99" s="165">
        <f t="shared" si="4"/>
        <v>0</v>
      </c>
    </row>
    <row r="100" spans="2:13" s="95" customFormat="1" ht="15.75" customHeight="1" x14ac:dyDescent="0.2">
      <c r="B100" s="123" t="s">
        <v>53</v>
      </c>
      <c r="C100" s="160" t="s">
        <v>117</v>
      </c>
      <c r="D100" s="127" t="s">
        <v>48</v>
      </c>
      <c r="E100" s="183"/>
      <c r="F100" s="184" t="s">
        <v>84</v>
      </c>
      <c r="G100" s="129"/>
      <c r="H100" s="164"/>
      <c r="I100" s="226">
        <v>0</v>
      </c>
      <c r="J100" s="118"/>
      <c r="K100" s="125">
        <v>1</v>
      </c>
      <c r="L100" s="125">
        <v>1</v>
      </c>
      <c r="M100" s="165">
        <f t="shared" si="4"/>
        <v>0</v>
      </c>
    </row>
    <row r="101" spans="2:13" s="95" customFormat="1" ht="15.75" customHeight="1" x14ac:dyDescent="0.2">
      <c r="B101" s="123" t="s">
        <v>53</v>
      </c>
      <c r="C101" s="160" t="s">
        <v>117</v>
      </c>
      <c r="D101" s="127" t="s">
        <v>48</v>
      </c>
      <c r="E101" s="183"/>
      <c r="F101" s="184" t="s">
        <v>85</v>
      </c>
      <c r="G101" s="129"/>
      <c r="H101" s="164"/>
      <c r="I101" s="226">
        <v>0</v>
      </c>
      <c r="J101" s="118"/>
      <c r="K101" s="125">
        <v>1</v>
      </c>
      <c r="L101" s="125">
        <v>1</v>
      </c>
      <c r="M101" s="165">
        <f t="shared" si="4"/>
        <v>0</v>
      </c>
    </row>
    <row r="102" spans="2:13" s="95" customFormat="1" ht="15.75" customHeight="1" x14ac:dyDescent="0.2">
      <c r="B102" s="123" t="s">
        <v>53</v>
      </c>
      <c r="C102" s="160" t="s">
        <v>117</v>
      </c>
      <c r="D102" s="127" t="s">
        <v>48</v>
      </c>
      <c r="E102" s="183"/>
      <c r="F102" s="184" t="s">
        <v>86</v>
      </c>
      <c r="G102" s="129"/>
      <c r="H102" s="164"/>
      <c r="I102" s="226">
        <v>0</v>
      </c>
      <c r="J102" s="118"/>
      <c r="K102" s="125">
        <v>1</v>
      </c>
      <c r="L102" s="125">
        <v>1</v>
      </c>
      <c r="M102" s="165">
        <f t="shared" si="4"/>
        <v>0</v>
      </c>
    </row>
    <row r="103" spans="2:13" s="95" customFormat="1" ht="15.75" customHeight="1" x14ac:dyDescent="0.2">
      <c r="B103" s="123" t="s">
        <v>53</v>
      </c>
      <c r="C103" s="160" t="s">
        <v>117</v>
      </c>
      <c r="D103" s="169" t="s">
        <v>48</v>
      </c>
      <c r="E103" s="185"/>
      <c r="F103" s="186" t="s">
        <v>87</v>
      </c>
      <c r="G103" s="129"/>
      <c r="H103" s="164"/>
      <c r="I103" s="226">
        <v>0</v>
      </c>
      <c r="J103" s="118"/>
      <c r="K103" s="125">
        <v>1</v>
      </c>
      <c r="L103" s="125">
        <v>1</v>
      </c>
      <c r="M103" s="165">
        <f t="shared" si="4"/>
        <v>0</v>
      </c>
    </row>
    <row r="104" spans="2:13" s="95" customFormat="1" ht="15.75" customHeight="1" x14ac:dyDescent="0.2">
      <c r="B104" s="123" t="s">
        <v>53</v>
      </c>
      <c r="C104" s="126" t="s">
        <v>129</v>
      </c>
      <c r="D104" s="127" t="s">
        <v>74</v>
      </c>
      <c r="E104" s="187"/>
      <c r="F104" s="188" t="s">
        <v>88</v>
      </c>
      <c r="G104" s="172"/>
      <c r="H104" s="173"/>
      <c r="I104" s="226">
        <v>0</v>
      </c>
      <c r="J104" s="118"/>
      <c r="K104" s="125">
        <v>1</v>
      </c>
      <c r="L104" s="125">
        <v>1</v>
      </c>
      <c r="M104" s="165">
        <f t="shared" si="4"/>
        <v>0</v>
      </c>
    </row>
    <row r="105" spans="2:13" s="95" customFormat="1" ht="15.75" customHeight="1" thickBot="1" x14ac:dyDescent="0.25">
      <c r="B105" s="131" t="s">
        <v>53</v>
      </c>
      <c r="C105" s="174" t="s">
        <v>36</v>
      </c>
      <c r="D105" s="189" t="s">
        <v>123</v>
      </c>
      <c r="E105" s="190"/>
      <c r="F105" s="191" t="s">
        <v>88</v>
      </c>
      <c r="G105" s="136"/>
      <c r="H105" s="177"/>
      <c r="I105" s="227">
        <v>0</v>
      </c>
      <c r="J105" s="138"/>
      <c r="K105" s="139">
        <v>1</v>
      </c>
      <c r="L105" s="139">
        <v>1</v>
      </c>
      <c r="M105" s="178">
        <f t="shared" si="4"/>
        <v>0</v>
      </c>
    </row>
    <row r="106" spans="2:13" s="95" customFormat="1" ht="15.75" customHeight="1" thickBot="1" x14ac:dyDescent="0.25">
      <c r="B106" s="122"/>
      <c r="C106" s="141"/>
      <c r="D106" s="142"/>
      <c r="E106" s="142"/>
      <c r="F106" s="192"/>
      <c r="G106" s="143"/>
      <c r="H106" s="144"/>
      <c r="I106" s="145"/>
      <c r="J106" s="145"/>
      <c r="K106" s="146"/>
      <c r="L106" s="146"/>
      <c r="M106" s="147">
        <f>SUM(M70:M105)</f>
        <v>0</v>
      </c>
    </row>
    <row r="107" spans="2:13" s="95" customFormat="1" ht="15.75" customHeight="1" thickBot="1" x14ac:dyDescent="0.25">
      <c r="B107" s="122"/>
      <c r="C107" s="141"/>
      <c r="D107" s="142"/>
      <c r="E107" s="142"/>
      <c r="F107" s="192"/>
      <c r="G107" s="143"/>
      <c r="H107" s="144"/>
      <c r="I107" s="145"/>
      <c r="J107" s="145"/>
      <c r="K107" s="146"/>
      <c r="L107" s="146"/>
      <c r="M107" s="148"/>
    </row>
    <row r="108" spans="2:13" s="95" customFormat="1" ht="15.75" customHeight="1" x14ac:dyDescent="0.2">
      <c r="B108" s="149" t="s">
        <v>54</v>
      </c>
      <c r="C108" s="180" t="s">
        <v>109</v>
      </c>
      <c r="D108" s="151" t="s">
        <v>41</v>
      </c>
      <c r="E108" s="193"/>
      <c r="F108" s="153" t="s">
        <v>91</v>
      </c>
      <c r="G108" s="154"/>
      <c r="H108" s="155"/>
      <c r="I108" s="225">
        <v>0</v>
      </c>
      <c r="J108" s="156"/>
      <c r="K108" s="157">
        <v>1</v>
      </c>
      <c r="L108" s="157">
        <v>1</v>
      </c>
      <c r="M108" s="158">
        <f t="shared" ref="M108:M119" si="5">I108*K108*L108</f>
        <v>0</v>
      </c>
    </row>
    <row r="109" spans="2:13" s="95" customFormat="1" ht="15.75" customHeight="1" x14ac:dyDescent="0.2">
      <c r="B109" s="123" t="s">
        <v>54</v>
      </c>
      <c r="C109" s="160" t="s">
        <v>109</v>
      </c>
      <c r="D109" s="127" t="s">
        <v>41</v>
      </c>
      <c r="E109" s="128"/>
      <c r="F109" s="163" t="s">
        <v>92</v>
      </c>
      <c r="G109" s="129"/>
      <c r="H109" s="164"/>
      <c r="I109" s="226">
        <v>0</v>
      </c>
      <c r="J109" s="118"/>
      <c r="K109" s="125">
        <v>1</v>
      </c>
      <c r="L109" s="125">
        <v>1</v>
      </c>
      <c r="M109" s="165">
        <f t="shared" si="5"/>
        <v>0</v>
      </c>
    </row>
    <row r="110" spans="2:13" s="95" customFormat="1" ht="15.75" customHeight="1" x14ac:dyDescent="0.2">
      <c r="B110" s="123" t="s">
        <v>54</v>
      </c>
      <c r="C110" s="167" t="s">
        <v>112</v>
      </c>
      <c r="D110" s="127" t="s">
        <v>43</v>
      </c>
      <c r="E110" s="128"/>
      <c r="F110" s="163" t="s">
        <v>93</v>
      </c>
      <c r="G110" s="129"/>
      <c r="H110" s="164"/>
      <c r="I110" s="226">
        <v>0</v>
      </c>
      <c r="J110" s="118"/>
      <c r="K110" s="125">
        <v>1</v>
      </c>
      <c r="L110" s="125">
        <v>1</v>
      </c>
      <c r="M110" s="165">
        <f t="shared" si="5"/>
        <v>0</v>
      </c>
    </row>
    <row r="111" spans="2:13" s="95" customFormat="1" ht="15.75" customHeight="1" x14ac:dyDescent="0.2">
      <c r="B111" s="123" t="s">
        <v>54</v>
      </c>
      <c r="C111" s="167" t="s">
        <v>112</v>
      </c>
      <c r="D111" s="127" t="s">
        <v>43</v>
      </c>
      <c r="E111" s="128"/>
      <c r="F111" s="163" t="s">
        <v>93</v>
      </c>
      <c r="G111" s="129"/>
      <c r="H111" s="164"/>
      <c r="I111" s="226">
        <v>0</v>
      </c>
      <c r="J111" s="118"/>
      <c r="K111" s="125">
        <v>1</v>
      </c>
      <c r="L111" s="125">
        <v>1</v>
      </c>
      <c r="M111" s="165">
        <f t="shared" si="5"/>
        <v>0</v>
      </c>
    </row>
    <row r="112" spans="2:13" s="95" customFormat="1" ht="15.75" customHeight="1" x14ac:dyDescent="0.2">
      <c r="B112" s="123" t="s">
        <v>54</v>
      </c>
      <c r="C112" s="167" t="s">
        <v>126</v>
      </c>
      <c r="D112" s="127" t="s">
        <v>71</v>
      </c>
      <c r="E112" s="128"/>
      <c r="F112" s="163" t="s">
        <v>59</v>
      </c>
      <c r="G112" s="129"/>
      <c r="H112" s="164"/>
      <c r="I112" s="226">
        <v>0</v>
      </c>
      <c r="J112" s="118"/>
      <c r="K112" s="125">
        <v>1</v>
      </c>
      <c r="L112" s="125">
        <v>1</v>
      </c>
      <c r="M112" s="165">
        <f t="shared" si="5"/>
        <v>0</v>
      </c>
    </row>
    <row r="113" spans="2:13" s="95" customFormat="1" ht="15.75" customHeight="1" x14ac:dyDescent="0.2">
      <c r="B113" s="123" t="s">
        <v>54</v>
      </c>
      <c r="C113" s="167" t="s">
        <v>127</v>
      </c>
      <c r="D113" s="127" t="s">
        <v>72</v>
      </c>
      <c r="E113" s="128"/>
      <c r="F113" s="163" t="s">
        <v>93</v>
      </c>
      <c r="G113" s="129"/>
      <c r="H113" s="164"/>
      <c r="I113" s="226">
        <v>0</v>
      </c>
      <c r="J113" s="118"/>
      <c r="K113" s="125">
        <v>1</v>
      </c>
      <c r="L113" s="125">
        <v>1</v>
      </c>
      <c r="M113" s="165">
        <f t="shared" si="5"/>
        <v>0</v>
      </c>
    </row>
    <row r="114" spans="2:13" s="95" customFormat="1" ht="15.75" customHeight="1" x14ac:dyDescent="0.2">
      <c r="B114" s="123" t="s">
        <v>54</v>
      </c>
      <c r="C114" s="126" t="s">
        <v>160</v>
      </c>
      <c r="D114" s="127" t="s">
        <v>161</v>
      </c>
      <c r="E114" s="128"/>
      <c r="F114" s="124" t="s">
        <v>162</v>
      </c>
      <c r="G114" s="129"/>
      <c r="H114" s="130"/>
      <c r="I114" s="226">
        <v>0</v>
      </c>
      <c r="J114" s="118"/>
      <c r="K114" s="125">
        <v>1</v>
      </c>
      <c r="L114" s="125">
        <v>1</v>
      </c>
      <c r="M114" s="121">
        <f t="shared" si="5"/>
        <v>0</v>
      </c>
    </row>
    <row r="115" spans="2:13" s="95" customFormat="1" ht="15.75" customHeight="1" x14ac:dyDescent="0.2">
      <c r="B115" s="123" t="s">
        <v>54</v>
      </c>
      <c r="C115" s="167" t="s">
        <v>114</v>
      </c>
      <c r="D115" s="127" t="s">
        <v>45</v>
      </c>
      <c r="E115" s="128"/>
      <c r="F115" s="163" t="s">
        <v>62</v>
      </c>
      <c r="G115" s="129"/>
      <c r="H115" s="164"/>
      <c r="I115" s="226">
        <v>0</v>
      </c>
      <c r="J115" s="118"/>
      <c r="K115" s="125">
        <v>1</v>
      </c>
      <c r="L115" s="125">
        <v>1</v>
      </c>
      <c r="M115" s="165">
        <f t="shared" si="5"/>
        <v>0</v>
      </c>
    </row>
    <row r="116" spans="2:13" s="95" customFormat="1" ht="15.75" customHeight="1" x14ac:dyDescent="0.2">
      <c r="B116" s="123" t="s">
        <v>54</v>
      </c>
      <c r="C116" s="167" t="s">
        <v>114</v>
      </c>
      <c r="D116" s="127" t="s">
        <v>45</v>
      </c>
      <c r="E116" s="128"/>
      <c r="F116" s="163" t="s">
        <v>94</v>
      </c>
      <c r="G116" s="129"/>
      <c r="H116" s="164"/>
      <c r="I116" s="226">
        <v>0</v>
      </c>
      <c r="J116" s="118"/>
      <c r="K116" s="125">
        <v>1</v>
      </c>
      <c r="L116" s="125">
        <v>1</v>
      </c>
      <c r="M116" s="165">
        <f t="shared" si="5"/>
        <v>0</v>
      </c>
    </row>
    <row r="117" spans="2:13" s="95" customFormat="1" ht="15.75" customHeight="1" x14ac:dyDescent="0.2">
      <c r="B117" s="123" t="s">
        <v>54</v>
      </c>
      <c r="C117" s="167" t="s">
        <v>131</v>
      </c>
      <c r="D117" s="127" t="s">
        <v>90</v>
      </c>
      <c r="E117" s="128"/>
      <c r="F117" s="163" t="s">
        <v>95</v>
      </c>
      <c r="G117" s="129"/>
      <c r="H117" s="164"/>
      <c r="I117" s="226">
        <v>0</v>
      </c>
      <c r="J117" s="118"/>
      <c r="K117" s="125">
        <v>1</v>
      </c>
      <c r="L117" s="125">
        <v>1</v>
      </c>
      <c r="M117" s="165">
        <f t="shared" si="5"/>
        <v>0</v>
      </c>
    </row>
    <row r="118" spans="2:13" s="95" customFormat="1" ht="15.75" customHeight="1" x14ac:dyDescent="0.2">
      <c r="B118" s="123" t="s">
        <v>54</v>
      </c>
      <c r="C118" s="167" t="s">
        <v>33</v>
      </c>
      <c r="D118" s="127" t="s">
        <v>133</v>
      </c>
      <c r="E118" s="128"/>
      <c r="F118" s="163" t="s">
        <v>95</v>
      </c>
      <c r="G118" s="172"/>
      <c r="H118" s="173"/>
      <c r="I118" s="226">
        <v>0</v>
      </c>
      <c r="J118" s="118"/>
      <c r="K118" s="125">
        <v>1</v>
      </c>
      <c r="L118" s="125">
        <v>1</v>
      </c>
      <c r="M118" s="165">
        <f t="shared" si="5"/>
        <v>0</v>
      </c>
    </row>
    <row r="119" spans="2:13" s="95" customFormat="1" ht="15.75" customHeight="1" thickBot="1" x14ac:dyDescent="0.25">
      <c r="B119" s="131" t="s">
        <v>54</v>
      </c>
      <c r="C119" s="194" t="s">
        <v>132</v>
      </c>
      <c r="D119" s="133" t="s">
        <v>89</v>
      </c>
      <c r="E119" s="134"/>
      <c r="F119" s="176" t="s">
        <v>96</v>
      </c>
      <c r="G119" s="136"/>
      <c r="H119" s="177"/>
      <c r="I119" s="227">
        <v>0</v>
      </c>
      <c r="J119" s="138"/>
      <c r="K119" s="139">
        <v>30</v>
      </c>
      <c r="L119" s="139">
        <v>1</v>
      </c>
      <c r="M119" s="178">
        <f t="shared" si="5"/>
        <v>0</v>
      </c>
    </row>
    <row r="120" spans="2:13" s="95" customFormat="1" ht="15.75" customHeight="1" thickBot="1" x14ac:dyDescent="0.25">
      <c r="B120" s="122"/>
      <c r="C120" s="195"/>
      <c r="D120" s="142"/>
      <c r="E120" s="142"/>
      <c r="F120" s="192"/>
      <c r="G120" s="143"/>
      <c r="H120" s="144"/>
      <c r="I120" s="145"/>
      <c r="J120" s="145"/>
      <c r="K120" s="146"/>
      <c r="L120" s="146"/>
      <c r="M120" s="147">
        <f>SUM(M108:M119)</f>
        <v>0</v>
      </c>
    </row>
    <row r="121" spans="2:13" s="95" customFormat="1" ht="15.75" customHeight="1" thickBot="1" x14ac:dyDescent="0.25">
      <c r="B121" s="122"/>
      <c r="C121" s="195"/>
      <c r="D121" s="142"/>
      <c r="E121" s="142"/>
      <c r="F121" s="192"/>
      <c r="G121" s="143"/>
      <c r="H121" s="144"/>
      <c r="I121" s="145"/>
      <c r="J121" s="145"/>
      <c r="K121" s="146"/>
      <c r="L121" s="146"/>
      <c r="M121" s="148"/>
    </row>
    <row r="122" spans="2:13" s="95" customFormat="1" ht="15.75" customHeight="1" x14ac:dyDescent="0.2">
      <c r="B122" s="149" t="s">
        <v>57</v>
      </c>
      <c r="C122" s="196" t="s">
        <v>134</v>
      </c>
      <c r="D122" s="197" t="s">
        <v>104</v>
      </c>
      <c r="E122" s="198"/>
      <c r="F122" s="199" t="s">
        <v>98</v>
      </c>
      <c r="G122" s="200"/>
      <c r="H122" s="155"/>
      <c r="I122" s="225">
        <v>0</v>
      </c>
      <c r="J122" s="156"/>
      <c r="K122" s="157">
        <v>1</v>
      </c>
      <c r="L122" s="157">
        <v>1</v>
      </c>
      <c r="M122" s="158">
        <f t="shared" ref="M122:M123" si="6">I122*K122*L122</f>
        <v>0</v>
      </c>
    </row>
    <row r="123" spans="2:13" s="95" customFormat="1" ht="15.75" customHeight="1" x14ac:dyDescent="0.2">
      <c r="B123" s="123" t="s">
        <v>57</v>
      </c>
      <c r="C123" s="160" t="s">
        <v>126</v>
      </c>
      <c r="D123" s="127" t="s">
        <v>71</v>
      </c>
      <c r="E123" s="128"/>
      <c r="F123" s="163" t="s">
        <v>93</v>
      </c>
      <c r="G123" s="124"/>
      <c r="H123" s="164"/>
      <c r="I123" s="226">
        <v>0</v>
      </c>
      <c r="J123" s="118"/>
      <c r="K123" s="125">
        <v>1</v>
      </c>
      <c r="L123" s="125">
        <v>1</v>
      </c>
      <c r="M123" s="165">
        <f t="shared" si="6"/>
        <v>0</v>
      </c>
    </row>
    <row r="124" spans="2:13" s="95" customFormat="1" ht="15.75" customHeight="1" x14ac:dyDescent="0.2">
      <c r="B124" s="123" t="s">
        <v>57</v>
      </c>
      <c r="C124" s="160" t="s">
        <v>127</v>
      </c>
      <c r="D124" s="169" t="s">
        <v>72</v>
      </c>
      <c r="E124" s="201"/>
      <c r="F124" s="188" t="s">
        <v>62</v>
      </c>
      <c r="G124" s="124"/>
      <c r="H124" s="164"/>
      <c r="I124" s="226">
        <v>0</v>
      </c>
      <c r="J124" s="118"/>
      <c r="K124" s="125">
        <v>1</v>
      </c>
      <c r="L124" s="125">
        <v>1</v>
      </c>
      <c r="M124" s="165">
        <f>I124*K124*L124</f>
        <v>0</v>
      </c>
    </row>
    <row r="125" spans="2:13" s="95" customFormat="1" ht="15.75" customHeight="1" x14ac:dyDescent="0.2">
      <c r="B125" s="123" t="s">
        <v>57</v>
      </c>
      <c r="C125" s="160" t="s">
        <v>135</v>
      </c>
      <c r="D125" s="127" t="s">
        <v>97</v>
      </c>
      <c r="E125" s="128"/>
      <c r="F125" s="188" t="s">
        <v>93</v>
      </c>
      <c r="G125" s="124"/>
      <c r="H125" s="164"/>
      <c r="I125" s="226">
        <v>0</v>
      </c>
      <c r="J125" s="118"/>
      <c r="K125" s="125">
        <v>1</v>
      </c>
      <c r="L125" s="125">
        <v>1</v>
      </c>
      <c r="M125" s="165">
        <f>I125*K125*L125</f>
        <v>0</v>
      </c>
    </row>
    <row r="126" spans="2:13" s="95" customFormat="1" ht="15.75" customHeight="1" x14ac:dyDescent="0.2">
      <c r="B126" s="202" t="s">
        <v>57</v>
      </c>
      <c r="C126" s="168" t="s">
        <v>129</v>
      </c>
      <c r="D126" s="169" t="s">
        <v>74</v>
      </c>
      <c r="E126" s="201"/>
      <c r="F126" s="203" t="s">
        <v>99</v>
      </c>
      <c r="G126" s="204"/>
      <c r="H126" s="173"/>
      <c r="I126" s="226">
        <v>0</v>
      </c>
      <c r="J126" s="118"/>
      <c r="K126" s="125">
        <v>1</v>
      </c>
      <c r="L126" s="125">
        <v>1</v>
      </c>
      <c r="M126" s="165">
        <f>I126*K126*L126</f>
        <v>0</v>
      </c>
    </row>
    <row r="127" spans="2:13" s="95" customFormat="1" ht="15.75" customHeight="1" thickBot="1" x14ac:dyDescent="0.25">
      <c r="B127" s="131" t="s">
        <v>57</v>
      </c>
      <c r="C127" s="174" t="s">
        <v>36</v>
      </c>
      <c r="D127" s="133" t="s">
        <v>123</v>
      </c>
      <c r="E127" s="134"/>
      <c r="F127" s="205" t="s">
        <v>99</v>
      </c>
      <c r="G127" s="135"/>
      <c r="H127" s="177"/>
      <c r="I127" s="227">
        <v>0</v>
      </c>
      <c r="J127" s="138"/>
      <c r="K127" s="139">
        <v>1</v>
      </c>
      <c r="L127" s="139">
        <v>1</v>
      </c>
      <c r="M127" s="178">
        <f>I127*K127*L127</f>
        <v>0</v>
      </c>
    </row>
    <row r="128" spans="2:13" s="95" customFormat="1" ht="15.75" customHeight="1" thickBot="1" x14ac:dyDescent="0.25">
      <c r="B128" s="122"/>
      <c r="C128" s="141"/>
      <c r="D128" s="142"/>
      <c r="E128" s="142"/>
      <c r="F128" s="192"/>
      <c r="G128" s="143"/>
      <c r="H128" s="144"/>
      <c r="I128" s="145"/>
      <c r="J128" s="145"/>
      <c r="K128" s="146"/>
      <c r="L128" s="146"/>
      <c r="M128" s="206">
        <f>SUM(M122:M127)</f>
        <v>0</v>
      </c>
    </row>
    <row r="129" spans="2:13" s="95" customFormat="1" ht="15.75" customHeight="1" thickBot="1" x14ac:dyDescent="0.25">
      <c r="B129" s="122"/>
      <c r="C129" s="141"/>
      <c r="D129" s="142"/>
      <c r="E129" s="142"/>
      <c r="F129" s="192"/>
      <c r="G129" s="143"/>
      <c r="H129" s="144"/>
      <c r="I129" s="145"/>
      <c r="J129" s="145"/>
      <c r="K129" s="146"/>
      <c r="L129" s="146"/>
      <c r="M129" s="148"/>
    </row>
    <row r="130" spans="2:13" s="95" customFormat="1" ht="15.75" customHeight="1" x14ac:dyDescent="0.2">
      <c r="B130" s="149" t="s">
        <v>55</v>
      </c>
      <c r="C130" s="180" t="s">
        <v>109</v>
      </c>
      <c r="D130" s="151" t="s">
        <v>41</v>
      </c>
      <c r="E130" s="207"/>
      <c r="F130" s="200" t="s">
        <v>102</v>
      </c>
      <c r="G130" s="200"/>
      <c r="H130" s="155"/>
      <c r="I130" s="225">
        <v>0</v>
      </c>
      <c r="J130" s="156"/>
      <c r="K130" s="157">
        <v>1</v>
      </c>
      <c r="L130" s="157">
        <v>1</v>
      </c>
      <c r="M130" s="158">
        <f t="shared" ref="M130:M145" si="7">I130*K130*L130</f>
        <v>0</v>
      </c>
    </row>
    <row r="131" spans="2:13" s="95" customFormat="1" ht="15.75" customHeight="1" x14ac:dyDescent="0.2">
      <c r="B131" s="123" t="s">
        <v>55</v>
      </c>
      <c r="C131" s="160" t="s">
        <v>134</v>
      </c>
      <c r="D131" s="208" t="s">
        <v>104</v>
      </c>
      <c r="E131" s="187"/>
      <c r="F131" s="124" t="s">
        <v>98</v>
      </c>
      <c r="G131" s="124"/>
      <c r="H131" s="164"/>
      <c r="I131" s="226">
        <v>0</v>
      </c>
      <c r="J131" s="118"/>
      <c r="K131" s="125">
        <v>1</v>
      </c>
      <c r="L131" s="125">
        <v>1</v>
      </c>
      <c r="M131" s="165">
        <f t="shared" si="7"/>
        <v>0</v>
      </c>
    </row>
    <row r="132" spans="2:13" s="95" customFormat="1" ht="15.75" customHeight="1" x14ac:dyDescent="0.2">
      <c r="B132" s="123" t="s">
        <v>55</v>
      </c>
      <c r="C132" s="160" t="s">
        <v>126</v>
      </c>
      <c r="D132" s="127" t="s">
        <v>71</v>
      </c>
      <c r="E132" s="187"/>
      <c r="F132" s="163" t="s">
        <v>93</v>
      </c>
      <c r="G132" s="124"/>
      <c r="H132" s="164"/>
      <c r="I132" s="226">
        <v>0</v>
      </c>
      <c r="J132" s="118"/>
      <c r="K132" s="125">
        <v>1</v>
      </c>
      <c r="L132" s="125">
        <v>1</v>
      </c>
      <c r="M132" s="165">
        <f t="shared" si="7"/>
        <v>0</v>
      </c>
    </row>
    <row r="133" spans="2:13" s="95" customFormat="1" ht="15.75" customHeight="1" x14ac:dyDescent="0.2">
      <c r="B133" s="123" t="s">
        <v>55</v>
      </c>
      <c r="C133" s="160" t="s">
        <v>136</v>
      </c>
      <c r="D133" s="127" t="s">
        <v>100</v>
      </c>
      <c r="E133" s="187"/>
      <c r="F133" s="124"/>
      <c r="G133" s="124"/>
      <c r="H133" s="164"/>
      <c r="I133" s="226">
        <v>0</v>
      </c>
      <c r="J133" s="118"/>
      <c r="K133" s="125">
        <v>15</v>
      </c>
      <c r="L133" s="125">
        <v>1</v>
      </c>
      <c r="M133" s="165">
        <f t="shared" si="7"/>
        <v>0</v>
      </c>
    </row>
    <row r="134" spans="2:13" s="95" customFormat="1" ht="15.75" customHeight="1" x14ac:dyDescent="0.2">
      <c r="B134" s="123" t="s">
        <v>55</v>
      </c>
      <c r="C134" s="160" t="s">
        <v>137</v>
      </c>
      <c r="D134" s="127" t="s">
        <v>101</v>
      </c>
      <c r="E134" s="187"/>
      <c r="F134" s="124" t="s">
        <v>62</v>
      </c>
      <c r="G134" s="124"/>
      <c r="H134" s="164"/>
      <c r="I134" s="226">
        <v>0</v>
      </c>
      <c r="J134" s="118"/>
      <c r="K134" s="125">
        <v>1</v>
      </c>
      <c r="L134" s="125">
        <v>1</v>
      </c>
      <c r="M134" s="165">
        <f t="shared" si="7"/>
        <v>0</v>
      </c>
    </row>
    <row r="135" spans="2:13" s="95" customFormat="1" ht="15.75" customHeight="1" x14ac:dyDescent="0.2">
      <c r="B135" s="123" t="s">
        <v>55</v>
      </c>
      <c r="C135" s="160" t="s">
        <v>137</v>
      </c>
      <c r="D135" s="127" t="s">
        <v>101</v>
      </c>
      <c r="E135" s="187"/>
      <c r="F135" s="124" t="s">
        <v>62</v>
      </c>
      <c r="G135" s="124"/>
      <c r="H135" s="164"/>
      <c r="I135" s="226">
        <v>0</v>
      </c>
      <c r="J135" s="118"/>
      <c r="K135" s="125">
        <v>1</v>
      </c>
      <c r="L135" s="125">
        <v>1</v>
      </c>
      <c r="M135" s="165">
        <f t="shared" si="7"/>
        <v>0</v>
      </c>
    </row>
    <row r="136" spans="2:13" s="95" customFormat="1" ht="15.75" customHeight="1" x14ac:dyDescent="0.2">
      <c r="B136" s="123" t="s">
        <v>55</v>
      </c>
      <c r="C136" s="160" t="s">
        <v>137</v>
      </c>
      <c r="D136" s="127" t="s">
        <v>101</v>
      </c>
      <c r="E136" s="187"/>
      <c r="F136" s="124" t="s">
        <v>62</v>
      </c>
      <c r="G136" s="124"/>
      <c r="H136" s="164"/>
      <c r="I136" s="226">
        <v>0</v>
      </c>
      <c r="J136" s="118"/>
      <c r="K136" s="125">
        <v>1</v>
      </c>
      <c r="L136" s="125">
        <v>1</v>
      </c>
      <c r="M136" s="165">
        <f t="shared" si="7"/>
        <v>0</v>
      </c>
    </row>
    <row r="137" spans="2:13" s="95" customFormat="1" ht="15.75" customHeight="1" x14ac:dyDescent="0.2">
      <c r="B137" s="123" t="s">
        <v>55</v>
      </c>
      <c r="C137" s="160" t="s">
        <v>127</v>
      </c>
      <c r="D137" s="127" t="s">
        <v>72</v>
      </c>
      <c r="E137" s="187"/>
      <c r="F137" s="124" t="s">
        <v>62</v>
      </c>
      <c r="G137" s="124"/>
      <c r="H137" s="164"/>
      <c r="I137" s="226">
        <v>0</v>
      </c>
      <c r="J137" s="118"/>
      <c r="K137" s="125">
        <v>1</v>
      </c>
      <c r="L137" s="125">
        <v>1</v>
      </c>
      <c r="M137" s="165">
        <f t="shared" si="7"/>
        <v>0</v>
      </c>
    </row>
    <row r="138" spans="2:13" s="95" customFormat="1" ht="15.75" customHeight="1" x14ac:dyDescent="0.2">
      <c r="B138" s="123" t="s">
        <v>55</v>
      </c>
      <c r="C138" s="160" t="s">
        <v>115</v>
      </c>
      <c r="D138" s="127" t="s">
        <v>46</v>
      </c>
      <c r="E138" s="187"/>
      <c r="F138" s="124" t="s">
        <v>62</v>
      </c>
      <c r="G138" s="124"/>
      <c r="H138" s="164"/>
      <c r="I138" s="226">
        <v>0</v>
      </c>
      <c r="J138" s="118"/>
      <c r="K138" s="125">
        <v>1</v>
      </c>
      <c r="L138" s="125">
        <v>1</v>
      </c>
      <c r="M138" s="165">
        <f t="shared" si="7"/>
        <v>0</v>
      </c>
    </row>
    <row r="139" spans="2:13" s="95" customFormat="1" ht="15.75" customHeight="1" x14ac:dyDescent="0.2">
      <c r="B139" s="123" t="s">
        <v>55</v>
      </c>
      <c r="C139" s="160" t="s">
        <v>115</v>
      </c>
      <c r="D139" s="127" t="s">
        <v>46</v>
      </c>
      <c r="E139" s="187"/>
      <c r="F139" s="124" t="s">
        <v>62</v>
      </c>
      <c r="G139" s="124"/>
      <c r="H139" s="164"/>
      <c r="I139" s="226">
        <v>0</v>
      </c>
      <c r="J139" s="118"/>
      <c r="K139" s="125">
        <v>1</v>
      </c>
      <c r="L139" s="125">
        <v>1</v>
      </c>
      <c r="M139" s="165">
        <f t="shared" si="7"/>
        <v>0</v>
      </c>
    </row>
    <row r="140" spans="2:13" s="95" customFormat="1" ht="15.75" customHeight="1" x14ac:dyDescent="0.2">
      <c r="B140" s="123" t="s">
        <v>55</v>
      </c>
      <c r="C140" s="160" t="s">
        <v>132</v>
      </c>
      <c r="D140" s="127" t="s">
        <v>89</v>
      </c>
      <c r="E140" s="187"/>
      <c r="F140" s="124" t="s">
        <v>96</v>
      </c>
      <c r="G140" s="124"/>
      <c r="H140" s="164"/>
      <c r="I140" s="226">
        <v>0</v>
      </c>
      <c r="J140" s="118"/>
      <c r="K140" s="125">
        <v>24</v>
      </c>
      <c r="L140" s="125">
        <v>1</v>
      </c>
      <c r="M140" s="165">
        <f t="shared" si="7"/>
        <v>0</v>
      </c>
    </row>
    <row r="141" spans="2:13" s="95" customFormat="1" ht="15.75" customHeight="1" x14ac:dyDescent="0.2">
      <c r="B141" s="123" t="s">
        <v>55</v>
      </c>
      <c r="C141" s="168" t="s">
        <v>129</v>
      </c>
      <c r="D141" s="169" t="s">
        <v>74</v>
      </c>
      <c r="E141" s="187"/>
      <c r="F141" s="124" t="s">
        <v>62</v>
      </c>
      <c r="G141" s="124"/>
      <c r="H141" s="164"/>
      <c r="I141" s="226">
        <v>0</v>
      </c>
      <c r="J141" s="118"/>
      <c r="K141" s="125">
        <v>1</v>
      </c>
      <c r="L141" s="125">
        <v>1</v>
      </c>
      <c r="M141" s="165">
        <f t="shared" si="7"/>
        <v>0</v>
      </c>
    </row>
    <row r="142" spans="2:13" s="95" customFormat="1" ht="15.75" customHeight="1" x14ac:dyDescent="0.2">
      <c r="B142" s="123" t="s">
        <v>55</v>
      </c>
      <c r="C142" s="168" t="s">
        <v>36</v>
      </c>
      <c r="D142" s="127" t="s">
        <v>123</v>
      </c>
      <c r="E142" s="187"/>
      <c r="F142" s="124" t="s">
        <v>62</v>
      </c>
      <c r="G142" s="124"/>
      <c r="H142" s="164"/>
      <c r="I142" s="226">
        <v>0</v>
      </c>
      <c r="J142" s="118"/>
      <c r="K142" s="125">
        <v>1</v>
      </c>
      <c r="L142" s="125">
        <v>1</v>
      </c>
      <c r="M142" s="165">
        <f t="shared" si="7"/>
        <v>0</v>
      </c>
    </row>
    <row r="143" spans="2:13" s="95" customFormat="1" ht="15.75" customHeight="1" x14ac:dyDescent="0.2">
      <c r="B143" s="123" t="s">
        <v>55</v>
      </c>
      <c r="C143" s="168" t="s">
        <v>129</v>
      </c>
      <c r="D143" s="209" t="s">
        <v>74</v>
      </c>
      <c r="E143" s="187"/>
      <c r="F143" s="124" t="s">
        <v>62</v>
      </c>
      <c r="G143" s="124"/>
      <c r="H143" s="164"/>
      <c r="I143" s="226">
        <v>0</v>
      </c>
      <c r="J143" s="118"/>
      <c r="K143" s="125">
        <v>1</v>
      </c>
      <c r="L143" s="125">
        <v>1</v>
      </c>
      <c r="M143" s="165">
        <f t="shared" si="7"/>
        <v>0</v>
      </c>
    </row>
    <row r="144" spans="2:13" s="95" customFormat="1" ht="15.75" customHeight="1" x14ac:dyDescent="0.2">
      <c r="B144" s="123" t="s">
        <v>55</v>
      </c>
      <c r="C144" s="168" t="s">
        <v>36</v>
      </c>
      <c r="D144" s="127" t="s">
        <v>123</v>
      </c>
      <c r="E144" s="210"/>
      <c r="F144" s="124" t="s">
        <v>62</v>
      </c>
      <c r="G144" s="204"/>
      <c r="H144" s="173"/>
      <c r="I144" s="226">
        <v>0</v>
      </c>
      <c r="J144" s="211"/>
      <c r="K144" s="125">
        <v>1</v>
      </c>
      <c r="L144" s="125">
        <v>1</v>
      </c>
      <c r="M144" s="165">
        <f t="shared" si="7"/>
        <v>0</v>
      </c>
    </row>
    <row r="145" spans="2:13" s="95" customFormat="1" ht="15.75" customHeight="1" thickBot="1" x14ac:dyDescent="0.25">
      <c r="B145" s="131" t="s">
        <v>55</v>
      </c>
      <c r="C145" s="174" t="s">
        <v>117</v>
      </c>
      <c r="D145" s="189" t="s">
        <v>48</v>
      </c>
      <c r="E145" s="212"/>
      <c r="F145" s="135" t="s">
        <v>103</v>
      </c>
      <c r="G145" s="135"/>
      <c r="H145" s="177"/>
      <c r="I145" s="227">
        <v>0</v>
      </c>
      <c r="J145" s="138"/>
      <c r="K145" s="139">
        <v>19</v>
      </c>
      <c r="L145" s="139">
        <v>1</v>
      </c>
      <c r="M145" s="178">
        <f t="shared" si="7"/>
        <v>0</v>
      </c>
    </row>
    <row r="146" spans="2:13" s="95" customFormat="1" ht="15.75" customHeight="1" thickBot="1" x14ac:dyDescent="0.25">
      <c r="B146" s="122"/>
      <c r="C146" s="141"/>
      <c r="D146" s="142"/>
      <c r="E146" s="142"/>
      <c r="F146" s="122"/>
      <c r="G146" s="143"/>
      <c r="H146" s="144"/>
      <c r="I146" s="145"/>
      <c r="J146" s="145"/>
      <c r="K146" s="146"/>
      <c r="L146" s="146"/>
      <c r="M146" s="147">
        <f>SUM(M130:M145)</f>
        <v>0</v>
      </c>
    </row>
    <row r="147" spans="2:13" s="95" customFormat="1" ht="15.75" customHeight="1" thickBot="1" x14ac:dyDescent="0.25">
      <c r="B147" s="122"/>
      <c r="C147" s="141"/>
      <c r="D147" s="142"/>
      <c r="E147" s="142"/>
      <c r="F147" s="122"/>
      <c r="G147" s="143"/>
      <c r="H147" s="144"/>
      <c r="I147" s="145"/>
      <c r="J147" s="145"/>
      <c r="K147" s="146"/>
      <c r="L147" s="146"/>
      <c r="M147" s="179"/>
    </row>
    <row r="148" spans="2:13" s="95" customFormat="1" ht="15.75" customHeight="1" x14ac:dyDescent="0.2">
      <c r="B148" s="149" t="s">
        <v>56</v>
      </c>
      <c r="C148" s="180" t="s">
        <v>109</v>
      </c>
      <c r="D148" s="151" t="s">
        <v>41</v>
      </c>
      <c r="E148" s="207"/>
      <c r="F148" s="213" t="s">
        <v>102</v>
      </c>
      <c r="G148" s="154"/>
      <c r="H148" s="155"/>
      <c r="I148" s="225">
        <v>0</v>
      </c>
      <c r="J148" s="156"/>
      <c r="K148" s="157">
        <v>1</v>
      </c>
      <c r="L148" s="157">
        <v>1</v>
      </c>
      <c r="M148" s="158">
        <f t="shared" ref="M148:M163" si="8">I148*K148*L148</f>
        <v>0</v>
      </c>
    </row>
    <row r="149" spans="2:13" s="95" customFormat="1" ht="15.75" customHeight="1" x14ac:dyDescent="0.2">
      <c r="B149" s="123" t="s">
        <v>56</v>
      </c>
      <c r="C149" s="160" t="s">
        <v>134</v>
      </c>
      <c r="D149" s="127" t="s">
        <v>104</v>
      </c>
      <c r="E149" s="187"/>
      <c r="F149" s="214" t="s">
        <v>98</v>
      </c>
      <c r="G149" s="129"/>
      <c r="H149" s="164"/>
      <c r="I149" s="226">
        <v>0</v>
      </c>
      <c r="J149" s="118"/>
      <c r="K149" s="125">
        <v>1</v>
      </c>
      <c r="L149" s="125">
        <v>1</v>
      </c>
      <c r="M149" s="165">
        <f t="shared" si="8"/>
        <v>0</v>
      </c>
    </row>
    <row r="150" spans="2:13" s="95" customFormat="1" ht="15.75" customHeight="1" x14ac:dyDescent="0.2">
      <c r="B150" s="123" t="s">
        <v>56</v>
      </c>
      <c r="C150" s="160" t="s">
        <v>126</v>
      </c>
      <c r="D150" s="127" t="s">
        <v>71</v>
      </c>
      <c r="E150" s="187"/>
      <c r="F150" s="163" t="s">
        <v>93</v>
      </c>
      <c r="G150" s="129"/>
      <c r="H150" s="164"/>
      <c r="I150" s="226">
        <v>0</v>
      </c>
      <c r="J150" s="118"/>
      <c r="K150" s="125">
        <v>1</v>
      </c>
      <c r="L150" s="125">
        <v>1</v>
      </c>
      <c r="M150" s="165">
        <f t="shared" si="8"/>
        <v>0</v>
      </c>
    </row>
    <row r="151" spans="2:13" s="95" customFormat="1" ht="15.75" customHeight="1" x14ac:dyDescent="0.2">
      <c r="B151" s="123" t="s">
        <v>56</v>
      </c>
      <c r="C151" s="160" t="s">
        <v>136</v>
      </c>
      <c r="D151" s="127" t="s">
        <v>100</v>
      </c>
      <c r="E151" s="187"/>
      <c r="F151" s="214"/>
      <c r="G151" s="129"/>
      <c r="H151" s="164"/>
      <c r="I151" s="226">
        <v>0</v>
      </c>
      <c r="J151" s="118"/>
      <c r="K151" s="125">
        <v>15</v>
      </c>
      <c r="L151" s="125">
        <v>1</v>
      </c>
      <c r="M151" s="165">
        <f t="shared" si="8"/>
        <v>0</v>
      </c>
    </row>
    <row r="152" spans="2:13" s="95" customFormat="1" ht="15.75" customHeight="1" x14ac:dyDescent="0.2">
      <c r="B152" s="123" t="s">
        <v>56</v>
      </c>
      <c r="C152" s="160" t="s">
        <v>137</v>
      </c>
      <c r="D152" s="127" t="s">
        <v>101</v>
      </c>
      <c r="E152" s="187"/>
      <c r="F152" s="124" t="s">
        <v>62</v>
      </c>
      <c r="G152" s="129"/>
      <c r="H152" s="164"/>
      <c r="I152" s="226">
        <v>0</v>
      </c>
      <c r="J152" s="118"/>
      <c r="K152" s="125">
        <v>1</v>
      </c>
      <c r="L152" s="125">
        <v>1</v>
      </c>
      <c r="M152" s="165">
        <f t="shared" si="8"/>
        <v>0</v>
      </c>
    </row>
    <row r="153" spans="2:13" s="95" customFormat="1" ht="15.75" customHeight="1" x14ac:dyDescent="0.2">
      <c r="B153" s="123" t="s">
        <v>56</v>
      </c>
      <c r="C153" s="160" t="s">
        <v>137</v>
      </c>
      <c r="D153" s="127" t="s">
        <v>101</v>
      </c>
      <c r="E153" s="187"/>
      <c r="F153" s="124" t="s">
        <v>62</v>
      </c>
      <c r="G153" s="129"/>
      <c r="H153" s="164"/>
      <c r="I153" s="226">
        <v>0</v>
      </c>
      <c r="J153" s="118"/>
      <c r="K153" s="125">
        <v>1</v>
      </c>
      <c r="L153" s="125">
        <v>1</v>
      </c>
      <c r="M153" s="165">
        <f t="shared" si="8"/>
        <v>0</v>
      </c>
    </row>
    <row r="154" spans="2:13" s="95" customFormat="1" ht="15.75" customHeight="1" x14ac:dyDescent="0.2">
      <c r="B154" s="123" t="s">
        <v>56</v>
      </c>
      <c r="C154" s="160" t="s">
        <v>137</v>
      </c>
      <c r="D154" s="127" t="s">
        <v>101</v>
      </c>
      <c r="E154" s="187"/>
      <c r="F154" s="124" t="s">
        <v>62</v>
      </c>
      <c r="G154" s="129"/>
      <c r="H154" s="164"/>
      <c r="I154" s="226">
        <v>0</v>
      </c>
      <c r="J154" s="118"/>
      <c r="K154" s="125">
        <v>1</v>
      </c>
      <c r="L154" s="125">
        <v>1</v>
      </c>
      <c r="M154" s="165">
        <f t="shared" si="8"/>
        <v>0</v>
      </c>
    </row>
    <row r="155" spans="2:13" s="95" customFormat="1" ht="15.75" customHeight="1" x14ac:dyDescent="0.2">
      <c r="B155" s="123" t="s">
        <v>56</v>
      </c>
      <c r="C155" s="160" t="s">
        <v>127</v>
      </c>
      <c r="D155" s="127" t="s">
        <v>72</v>
      </c>
      <c r="E155" s="187"/>
      <c r="F155" s="124" t="s">
        <v>62</v>
      </c>
      <c r="G155" s="129"/>
      <c r="H155" s="164"/>
      <c r="I155" s="226">
        <v>0</v>
      </c>
      <c r="J155" s="118"/>
      <c r="K155" s="125">
        <v>1</v>
      </c>
      <c r="L155" s="125">
        <v>1</v>
      </c>
      <c r="M155" s="165">
        <f t="shared" si="8"/>
        <v>0</v>
      </c>
    </row>
    <row r="156" spans="2:13" s="95" customFormat="1" ht="15.75" customHeight="1" x14ac:dyDescent="0.2">
      <c r="B156" s="123" t="s">
        <v>56</v>
      </c>
      <c r="C156" s="160" t="s">
        <v>115</v>
      </c>
      <c r="D156" s="127" t="s">
        <v>46</v>
      </c>
      <c r="E156" s="187"/>
      <c r="F156" s="124" t="s">
        <v>62</v>
      </c>
      <c r="G156" s="129"/>
      <c r="H156" s="164"/>
      <c r="I156" s="226">
        <v>0</v>
      </c>
      <c r="J156" s="118"/>
      <c r="K156" s="125">
        <v>1</v>
      </c>
      <c r="L156" s="125">
        <v>1</v>
      </c>
      <c r="M156" s="165">
        <f t="shared" si="8"/>
        <v>0</v>
      </c>
    </row>
    <row r="157" spans="2:13" s="95" customFormat="1" ht="15.75" customHeight="1" x14ac:dyDescent="0.2">
      <c r="B157" s="123" t="s">
        <v>56</v>
      </c>
      <c r="C157" s="160" t="s">
        <v>115</v>
      </c>
      <c r="D157" s="127" t="s">
        <v>46</v>
      </c>
      <c r="E157" s="187"/>
      <c r="F157" s="124" t="s">
        <v>62</v>
      </c>
      <c r="G157" s="129"/>
      <c r="H157" s="164"/>
      <c r="I157" s="226">
        <v>0</v>
      </c>
      <c r="J157" s="118"/>
      <c r="K157" s="125">
        <v>1</v>
      </c>
      <c r="L157" s="125">
        <v>1</v>
      </c>
      <c r="M157" s="165">
        <f t="shared" si="8"/>
        <v>0</v>
      </c>
    </row>
    <row r="158" spans="2:13" s="95" customFormat="1" ht="15.75" customHeight="1" x14ac:dyDescent="0.2">
      <c r="B158" s="123" t="s">
        <v>56</v>
      </c>
      <c r="C158" s="160" t="s">
        <v>132</v>
      </c>
      <c r="D158" s="127" t="s">
        <v>89</v>
      </c>
      <c r="E158" s="187"/>
      <c r="F158" s="214" t="s">
        <v>96</v>
      </c>
      <c r="G158" s="129"/>
      <c r="H158" s="164"/>
      <c r="I158" s="226">
        <v>0</v>
      </c>
      <c r="J158" s="118"/>
      <c r="K158" s="125">
        <v>27</v>
      </c>
      <c r="L158" s="125">
        <v>1</v>
      </c>
      <c r="M158" s="165">
        <f t="shared" si="8"/>
        <v>0</v>
      </c>
    </row>
    <row r="159" spans="2:13" s="95" customFormat="1" ht="15.75" customHeight="1" x14ac:dyDescent="0.2">
      <c r="B159" s="123" t="s">
        <v>56</v>
      </c>
      <c r="C159" s="168" t="s">
        <v>129</v>
      </c>
      <c r="D159" s="209" t="s">
        <v>74</v>
      </c>
      <c r="E159" s="187"/>
      <c r="F159" s="214" t="s">
        <v>62</v>
      </c>
      <c r="G159" s="129"/>
      <c r="H159" s="164"/>
      <c r="I159" s="226">
        <v>0</v>
      </c>
      <c r="J159" s="118"/>
      <c r="K159" s="125">
        <v>1</v>
      </c>
      <c r="L159" s="125">
        <v>1</v>
      </c>
      <c r="M159" s="165">
        <f t="shared" si="8"/>
        <v>0</v>
      </c>
    </row>
    <row r="160" spans="2:13" s="95" customFormat="1" ht="15.75" customHeight="1" x14ac:dyDescent="0.2">
      <c r="B160" s="123" t="s">
        <v>56</v>
      </c>
      <c r="C160" s="168" t="s">
        <v>36</v>
      </c>
      <c r="D160" s="127" t="s">
        <v>123</v>
      </c>
      <c r="E160" s="187"/>
      <c r="F160" s="124" t="s">
        <v>62</v>
      </c>
      <c r="G160" s="129"/>
      <c r="H160" s="164"/>
      <c r="I160" s="226">
        <v>0</v>
      </c>
      <c r="J160" s="118"/>
      <c r="K160" s="125">
        <v>1</v>
      </c>
      <c r="L160" s="125">
        <v>1</v>
      </c>
      <c r="M160" s="165">
        <f t="shared" si="8"/>
        <v>0</v>
      </c>
    </row>
    <row r="161" spans="2:13" s="95" customFormat="1" ht="15.75" customHeight="1" x14ac:dyDescent="0.2">
      <c r="B161" s="123" t="s">
        <v>56</v>
      </c>
      <c r="C161" s="168" t="s">
        <v>129</v>
      </c>
      <c r="D161" s="209" t="s">
        <v>74</v>
      </c>
      <c r="E161" s="187"/>
      <c r="F161" s="124" t="s">
        <v>62</v>
      </c>
      <c r="G161" s="129"/>
      <c r="H161" s="164"/>
      <c r="I161" s="226">
        <v>0</v>
      </c>
      <c r="J161" s="118"/>
      <c r="K161" s="125">
        <v>1</v>
      </c>
      <c r="L161" s="125">
        <v>1</v>
      </c>
      <c r="M161" s="165">
        <f t="shared" si="8"/>
        <v>0</v>
      </c>
    </row>
    <row r="162" spans="2:13" s="95" customFormat="1" ht="15.75" customHeight="1" x14ac:dyDescent="0.2">
      <c r="B162" s="123" t="s">
        <v>56</v>
      </c>
      <c r="C162" s="168" t="s">
        <v>36</v>
      </c>
      <c r="D162" s="127" t="s">
        <v>123</v>
      </c>
      <c r="E162" s="210"/>
      <c r="F162" s="124" t="s">
        <v>62</v>
      </c>
      <c r="G162" s="172"/>
      <c r="H162" s="173"/>
      <c r="I162" s="226">
        <v>0</v>
      </c>
      <c r="J162" s="118"/>
      <c r="K162" s="125">
        <v>1</v>
      </c>
      <c r="L162" s="125">
        <v>1</v>
      </c>
      <c r="M162" s="165">
        <f t="shared" si="8"/>
        <v>0</v>
      </c>
    </row>
    <row r="163" spans="2:13" s="95" customFormat="1" ht="15.75" customHeight="1" thickBot="1" x14ac:dyDescent="0.25">
      <c r="B163" s="131" t="s">
        <v>56</v>
      </c>
      <c r="C163" s="174" t="s">
        <v>117</v>
      </c>
      <c r="D163" s="133" t="s">
        <v>48</v>
      </c>
      <c r="E163" s="212"/>
      <c r="F163" s="215" t="s">
        <v>103</v>
      </c>
      <c r="G163" s="136"/>
      <c r="H163" s="177"/>
      <c r="I163" s="227">
        <v>0</v>
      </c>
      <c r="J163" s="138"/>
      <c r="K163" s="139">
        <v>19</v>
      </c>
      <c r="L163" s="139">
        <v>1</v>
      </c>
      <c r="M163" s="178">
        <f t="shared" si="8"/>
        <v>0</v>
      </c>
    </row>
    <row r="164" spans="2:13" s="95" customFormat="1" ht="15.75" customHeight="1" thickBot="1" x14ac:dyDescent="0.25">
      <c r="B164" s="146"/>
      <c r="C164" s="143"/>
      <c r="D164" s="122"/>
      <c r="E164" s="122"/>
      <c r="F164" s="122"/>
      <c r="G164" s="143"/>
      <c r="H164" s="144"/>
      <c r="I164" s="145"/>
      <c r="J164" s="145"/>
      <c r="K164" s="146"/>
      <c r="L164" s="146"/>
      <c r="M164" s="147">
        <f>SUM(M148:M163)</f>
        <v>0</v>
      </c>
    </row>
    <row r="165" spans="2:13" s="95" customFormat="1" ht="15.75" customHeight="1" x14ac:dyDescent="0.2">
      <c r="C165" s="216"/>
      <c r="K165" s="217"/>
      <c r="L165" s="218"/>
      <c r="M165" s="219"/>
    </row>
    <row r="166" spans="2:13" s="95" customFormat="1" ht="15.75" customHeight="1" thickBot="1" x14ac:dyDescent="0.25">
      <c r="C166" s="216"/>
      <c r="K166" s="220"/>
      <c r="M166" s="221"/>
    </row>
    <row r="167" spans="2:13" s="95" customFormat="1" ht="15.75" customHeight="1" thickBot="1" x14ac:dyDescent="0.25">
      <c r="C167" s="216"/>
      <c r="K167" s="315" t="s">
        <v>37</v>
      </c>
      <c r="L167" s="316"/>
      <c r="M167" s="222">
        <f>M164+M146+M128+M120+M106+M68+M52</f>
        <v>0</v>
      </c>
    </row>
    <row r="168" spans="2:13" s="95" customFormat="1" ht="15.75" customHeight="1" thickBot="1" x14ac:dyDescent="0.25">
      <c r="C168" s="216"/>
      <c r="K168" s="223"/>
      <c r="L168" s="99"/>
      <c r="M168" s="224"/>
    </row>
    <row r="169" spans="2:13" s="95" customFormat="1" ht="15.75" customHeight="1" x14ac:dyDescent="0.2">
      <c r="C169" s="216"/>
    </row>
    <row r="170" spans="2:13" ht="15.75" customHeight="1" x14ac:dyDescent="0.25"/>
    <row r="171" spans="2:13" ht="15.75" customHeight="1" x14ac:dyDescent="0.25"/>
  </sheetData>
  <sheetProtection algorithmName="SHA-512" hashValue="gESqinWqFYuOYgO76686oZcwoKAw0kqoR2fD4A9VwI1Hgio1AyZzaFVflXK7Ud04G+rQD86ofF4UgM1728LQmw==" saltValue="7udcfk09UyD2e68Ofr8bMA==" spinCount="100000" sheet="1" objects="1" scenarios="1"/>
  <mergeCells count="25">
    <mergeCell ref="K167:L167"/>
    <mergeCell ref="D37:E37"/>
    <mergeCell ref="K34:M35"/>
    <mergeCell ref="B34:I35"/>
    <mergeCell ref="K14:M14"/>
    <mergeCell ref="A33:J33"/>
    <mergeCell ref="K33:M33"/>
    <mergeCell ref="N30:N31"/>
    <mergeCell ref="B31:G31"/>
    <mergeCell ref="K31:M32"/>
    <mergeCell ref="B16:C16"/>
    <mergeCell ref="K16:M19"/>
    <mergeCell ref="B21:I21"/>
    <mergeCell ref="K22:M22"/>
    <mergeCell ref="K24:M27"/>
    <mergeCell ref="K30:M30"/>
    <mergeCell ref="A32:J32"/>
    <mergeCell ref="B6:I6"/>
    <mergeCell ref="K7:M7"/>
    <mergeCell ref="K9:M9"/>
    <mergeCell ref="A1:J1"/>
    <mergeCell ref="K1:M1"/>
    <mergeCell ref="B3:C3"/>
    <mergeCell ref="D3:F3"/>
    <mergeCell ref="A5:J5"/>
  </mergeCells>
  <phoneticPr fontId="15" type="noConversion"/>
  <printOptions horizontalCentered="1"/>
  <pageMargins left="0" right="0" top="0.74803149606299213" bottom="0.74803149606299213" header="0.31496062992125984" footer="0.31496062992125984"/>
  <pageSetup paperSize="9" scale="48" orientation="portrait" horizontalDpi="300" r:id="rId1"/>
  <rowBreaks count="1" manualBreakCount="1">
    <brk id="67"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C60B3-6606-4BCF-8831-2221EE976FF5}">
  <sheetPr>
    <tabColor rgb="FF002060"/>
  </sheetPr>
  <dimension ref="A1:C9"/>
  <sheetViews>
    <sheetView showGridLines="0" workbookViewId="0">
      <pane ySplit="1" topLeftCell="A2" activePane="bottomLeft" state="frozen"/>
      <selection pane="bottomLeft" activeCell="A15" sqref="A15"/>
    </sheetView>
  </sheetViews>
  <sheetFormatPr defaultRowHeight="29.25" customHeight="1" x14ac:dyDescent="0.25"/>
  <cols>
    <col min="1" max="1" width="61" bestFit="1" customWidth="1"/>
    <col min="2" max="2" width="34.42578125" bestFit="1" customWidth="1"/>
    <col min="3" max="3" width="10.42578125" bestFit="1" customWidth="1"/>
  </cols>
  <sheetData>
    <row r="1" spans="1:3" ht="29.25" customHeight="1" x14ac:dyDescent="0.3">
      <c r="A1" s="322" t="s">
        <v>155</v>
      </c>
      <c r="B1" s="323"/>
    </row>
    <row r="2" spans="1:3" ht="29.25" customHeight="1" x14ac:dyDescent="0.3">
      <c r="A2" s="18"/>
      <c r="B2" s="14"/>
    </row>
    <row r="3" spans="1:3" ht="29.25" customHeight="1" x14ac:dyDescent="0.25">
      <c r="A3" s="20" t="str">
        <f>Tarievenblad!A5</f>
        <v>01 - Regiewerkzaamheden correctief onderhoud</v>
      </c>
      <c r="B3" s="22" t="s">
        <v>155</v>
      </c>
    </row>
    <row r="4" spans="1:3" s="23" customFormat="1" ht="29.25" customHeight="1" x14ac:dyDescent="0.25">
      <c r="A4" s="31" t="s">
        <v>156</v>
      </c>
      <c r="B4" s="30">
        <f>Tarievenblad!I31</f>
        <v>75</v>
      </c>
      <c r="C4" s="24"/>
    </row>
    <row r="5" spans="1:3" ht="29.25" customHeight="1" x14ac:dyDescent="0.25">
      <c r="A5" s="19"/>
      <c r="B5" s="14"/>
    </row>
    <row r="6" spans="1:3" ht="29.25" customHeight="1" x14ac:dyDescent="0.25">
      <c r="A6" s="21" t="str">
        <f>Tarievenblad!A33</f>
        <v>02 - Prijs activiteiten elementen W-installaties</v>
      </c>
      <c r="B6" s="22" t="s">
        <v>155</v>
      </c>
    </row>
    <row r="7" spans="1:3" ht="29.25" customHeight="1" x14ac:dyDescent="0.25">
      <c r="A7" s="29" t="s">
        <v>163</v>
      </c>
      <c r="B7" s="25">
        <f>Tarievenblad!M167</f>
        <v>0</v>
      </c>
      <c r="C7" s="24"/>
    </row>
    <row r="8" spans="1:3" ht="29.25" customHeight="1" x14ac:dyDescent="0.25">
      <c r="A8" s="14"/>
      <c r="B8" s="26"/>
    </row>
    <row r="9" spans="1:3" ht="29.25" customHeight="1" x14ac:dyDescent="0.25">
      <c r="A9" s="27"/>
      <c r="B9" s="28"/>
    </row>
  </sheetData>
  <sheetProtection algorithmName="SHA-512" hashValue="8QNxqg7L97qrKw1c3j90xnFtSh5pGc8SJh9yj28cBxDCHkLfFXtBfbnv3DifrkcbcQ+J2Dp5jJ7Ov1Bo/jxp7Q==" saltValue="sxXAL4A1cHRSjHyK0TcD4w==" spinCount="100000" sheet="1" objects="1" scenarios="1"/>
  <mergeCells count="1">
    <mergeCell ref="A1:B1"/>
  </mergeCells>
  <pageMargins left="0.7" right="0.7" top="0.75" bottom="0.75" header="0.3" footer="0.3"/>
  <ignoredErrors>
    <ignoredError sqref="B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Algemene gegevens</vt:lpstr>
      <vt:lpstr>Tarievenblad</vt:lpstr>
      <vt:lpstr>Vergelijkingsprijs</vt:lpstr>
      <vt:lpstr>Tarievenblad!Afdrukbereik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R. Makkinje</dc:creator>
  <cp:lastModifiedBy>Jan Veenstra</cp:lastModifiedBy>
  <cp:lastPrinted>2023-07-25T09:21:39Z</cp:lastPrinted>
  <dcterms:created xsi:type="dcterms:W3CDTF">2022-06-23T19:01:10Z</dcterms:created>
  <dcterms:modified xsi:type="dcterms:W3CDTF">2024-02-22T11:14:07Z</dcterms:modified>
</cp:coreProperties>
</file>