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.belastingdienst.nl\EDF\SSO-CFD\UG_HKT_Inkoop-UNIT\83-INKOOPDOSSIER- INKOOP\IUC23\IUC23-780 Losse Inrichting (deel 2)\03 - BESCHR DOCUMENTEN\2. Nota van inlichtingen\"/>
    </mc:Choice>
  </mc:AlternateContent>
  <xr:revisionPtr revIDLastSave="0" documentId="13_ncr:1_{6D0857EF-8A50-45C0-8701-C7F86CDC8A4F}" xr6:coauthVersionLast="47" xr6:coauthVersionMax="47" xr10:uidLastSave="{00000000-0000-0000-0000-000000000000}"/>
  <bookViews>
    <workbookView xWindow="-120" yWindow="-120" windowWidth="29040" windowHeight="15840" xr2:uid="{A97AC417-1736-4633-BDDE-FE4F3817E400}"/>
  </bookViews>
  <sheets>
    <sheet name="Prijzenblad" sheetId="4" r:id="rId1"/>
    <sheet name="BPK-Grafiek" sheetId="2" r:id="rId2"/>
    <sheet name="DATA" sheetId="3" state="hidden" r:id="rId3"/>
  </sheets>
  <externalReferences>
    <externalReference r:id="rId4"/>
  </externalReferences>
  <definedNames>
    <definedName name="LAQ">[1]Superformule!$K$22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F93" i="4"/>
  <c r="F92" i="4"/>
  <c r="F91" i="4"/>
  <c r="F90" i="4"/>
  <c r="F88" i="4"/>
  <c r="F87" i="4"/>
  <c r="F86" i="4"/>
  <c r="F85" i="4"/>
  <c r="F84" i="4"/>
  <c r="F83" i="4"/>
  <c r="F82" i="4"/>
  <c r="F81" i="4"/>
  <c r="F80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8" i="4"/>
  <c r="F47" i="4"/>
  <c r="F46" i="4"/>
  <c r="F45" i="4"/>
  <c r="F44" i="4"/>
  <c r="F43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83" i="2"/>
  <c r="F20" i="2"/>
  <c r="E16" i="2" s="1"/>
  <c r="F19" i="2"/>
  <c r="G19" i="2" s="1"/>
  <c r="F14" i="2"/>
  <c r="D7" i="3" s="1"/>
  <c r="G13" i="2"/>
  <c r="G12" i="2"/>
  <c r="F12" i="2"/>
  <c r="F95" i="4" l="1"/>
  <c r="F7" i="3"/>
  <c r="G14" i="2"/>
  <c r="G20" i="2"/>
  <c r="F21" i="2"/>
  <c r="G21" i="2" s="1"/>
  <c r="F9" i="2" l="1"/>
  <c r="C7" i="3" s="1"/>
  <c r="E7" i="3" s="1"/>
  <c r="F15" i="2" s="1"/>
</calcChain>
</file>

<file path=xl/sharedStrings.xml><?xml version="1.0" encoding="utf-8"?>
<sst xmlns="http://schemas.openxmlformats.org/spreadsheetml/2006/main" count="245" uniqueCount="161">
  <si>
    <t>Europese Aanbesteding</t>
  </si>
  <si>
    <t>Losse inrichtingen</t>
  </si>
  <si>
    <t>BPK-Grafiek</t>
  </si>
  <si>
    <t>Kenmerk: IUC23-780</t>
  </si>
  <si>
    <t>(Prijzen exclusief BTW)</t>
  </si>
  <si>
    <t>Vergelijkingswaarde</t>
  </si>
  <si>
    <t xml:space="preserve">      Indicatie eigen score</t>
  </si>
  <si>
    <t>Score Kwaliteit</t>
  </si>
  <si>
    <t>Procenten</t>
  </si>
  <si>
    <t xml:space="preserve">Kwaliteit in eisen </t>
  </si>
  <si>
    <t>%</t>
  </si>
  <si>
    <r>
      <t xml:space="preserve">Eigen inschatting score kwaliteit </t>
    </r>
    <r>
      <rPr>
        <vertAlign val="superscript"/>
        <sz val="11"/>
        <color theme="1"/>
        <rFont val="Verdana"/>
        <family val="2"/>
      </rPr>
      <t>*1</t>
    </r>
  </si>
  <si>
    <t>Totaal kwaliteit</t>
  </si>
  <si>
    <t>Indicatie BPK-score</t>
  </si>
  <si>
    <t>*1</t>
  </si>
  <si>
    <t>Opbouw Score voor kwaliteit</t>
  </si>
  <si>
    <t>Punten</t>
  </si>
  <si>
    <t xml:space="preserve">Eisen </t>
  </si>
  <si>
    <t>Wensen</t>
  </si>
  <si>
    <t>Totaal</t>
  </si>
  <si>
    <t xml:space="preserve"> </t>
  </si>
  <si>
    <t>Hulpdata Grafiek Superformule</t>
  </si>
  <si>
    <t>Hulpvelden</t>
  </si>
  <si>
    <t>Uw inschrijving</t>
  </si>
  <si>
    <t>LET OP  !!!</t>
  </si>
  <si>
    <t>EVMI-punten</t>
  </si>
  <si>
    <t xml:space="preserve">P </t>
  </si>
  <si>
    <t>Q</t>
  </si>
  <si>
    <t>EMVI</t>
  </si>
  <si>
    <t>Ref</t>
  </si>
  <si>
    <t>Ref (boven)</t>
  </si>
  <si>
    <t>Ref (onder)</t>
  </si>
  <si>
    <t>EMVI-lijnen</t>
  </si>
  <si>
    <t>hulp=Q bij P=0</t>
  </si>
  <si>
    <t>Q berekend bij P=0 en EMVI=1</t>
  </si>
  <si>
    <t>P berekend uit Q en EMVI=1</t>
  </si>
  <si>
    <t>Q berekend bij P=0 en EMVI=0,9</t>
  </si>
  <si>
    <t>P berekend uit Q en EMVI=0,9</t>
  </si>
  <si>
    <t>Q berekend bij P=0 en EMVI=0,8</t>
  </si>
  <si>
    <t>P berekend uit Q en EMVI=0,8</t>
  </si>
  <si>
    <t>Q berekend bij P=0 en EMVI=0,7</t>
  </si>
  <si>
    <t>P berekend uit Q en EMVI=0,7</t>
  </si>
  <si>
    <t>Q berekend bij P=0 en EMVI=0,6</t>
  </si>
  <si>
    <t>P berekend uit Q en EMVI=0,6</t>
  </si>
  <si>
    <t>Q berekend bij P=0 en EMVI=1,1</t>
  </si>
  <si>
    <t>P berekend uit Q en EMVI=1,1</t>
  </si>
  <si>
    <t>Hulpvelden t.b.v grafiek</t>
  </si>
  <si>
    <t>Exponent</t>
  </si>
  <si>
    <t>Pref</t>
  </si>
  <si>
    <t>Qref</t>
  </si>
  <si>
    <t>Referentie</t>
  </si>
  <si>
    <t>Referentie (Qmax)</t>
  </si>
  <si>
    <t>Qmax</t>
  </si>
  <si>
    <t>Qmin</t>
  </si>
  <si>
    <t>Qwensen</t>
  </si>
  <si>
    <t>P</t>
  </si>
  <si>
    <t>LAQ</t>
  </si>
  <si>
    <t>genormaliseerd</t>
  </si>
  <si>
    <t>Bonus (extra)</t>
  </si>
  <si>
    <t>LAQ (norm)</t>
  </si>
  <si>
    <t>Qeisen</t>
  </si>
  <si>
    <t>Uw Inschrijving</t>
  </si>
  <si>
    <t>Kenmerk</t>
  </si>
  <si>
    <t>IUC23-780</t>
  </si>
  <si>
    <t>Qbonus</t>
  </si>
  <si>
    <t>Naam</t>
  </si>
  <si>
    <r>
      <t xml:space="preserve">Voordat de TAB-bladen </t>
    </r>
    <r>
      <rPr>
        <i/>
        <sz val="12"/>
        <color theme="0" tint="-0.14996795556505021"/>
        <rFont val="Verdana"/>
        <family val="2"/>
      </rPr>
      <t>"TBV PRIJSMODEL (1)"</t>
    </r>
    <r>
      <rPr>
        <sz val="12"/>
        <color theme="0" tint="-0.14996795556505021"/>
        <rFont val="Verdana"/>
        <family val="2"/>
      </rPr>
      <t xml:space="preserve"> EN </t>
    </r>
    <r>
      <rPr>
        <i/>
        <sz val="12"/>
        <color theme="0" tint="-0.14996795556505021"/>
        <rFont val="Verdana"/>
        <family val="2"/>
      </rPr>
      <t>"TBV PRIJSMODEL (2)"</t>
    </r>
    <r>
      <rPr>
        <sz val="12"/>
        <color theme="0" tint="-0.14996795556505021"/>
        <rFont val="Verdana"/>
        <family val="2"/>
      </rPr>
      <t xml:space="preserve"> gekopieerd worden kan naar het Prijsmodel, moeten eerst onderstaande waarden ( oranje velden ) worden geselecteerd en worden gekopieerd en geplakt worden als WAARDEN (ctrl-C, plakken speciaal "waarden")</t>
    </r>
  </si>
  <si>
    <t>Europese aanbesteding Losse inrichtingen met kenmerk IUC23-780</t>
  </si>
  <si>
    <t>Invulveld =</t>
  </si>
  <si>
    <t>Gegevens inschrijver</t>
  </si>
  <si>
    <t>Naam onderneming</t>
  </si>
  <si>
    <t>Adres</t>
  </si>
  <si>
    <t>Postcode en plaats</t>
  </si>
  <si>
    <t>KvK-nummer</t>
  </si>
  <si>
    <t>Perceel</t>
  </si>
  <si>
    <t xml:space="preserve">         Perceel 1: Noord-Nederland</t>
  </si>
  <si>
    <t xml:space="preserve">         Perceel 2: Zuid-Nederland</t>
  </si>
  <si>
    <t>Inschrijver verklaart middels ondertekening van het UEA dat deze aanbieding wordt gedaan overeenkomstig de bepalingen zoals</t>
  </si>
  <si>
    <t>deze zijn omschreven in de aanbestedingsstukken en eventuele Nota van inlichtingen.</t>
  </si>
  <si>
    <t>Voorwaarden</t>
  </si>
  <si>
    <t xml:space="preserve">* U vult enkel de gele invulvelden in, conform de eisen in paragraaf 4.1. van bijlage 1_Specificatie van de Opdracht. </t>
  </si>
  <si>
    <t>Omschrijving</t>
  </si>
  <si>
    <r>
      <t>Eenheid in stuks/m</t>
    </r>
    <r>
      <rPr>
        <b/>
        <vertAlign val="superscript"/>
        <sz val="10"/>
        <color theme="0"/>
        <rFont val="Verdana"/>
        <family val="2"/>
      </rPr>
      <t>1</t>
    </r>
    <r>
      <rPr>
        <b/>
        <sz val="10"/>
        <color theme="0"/>
        <rFont val="Verdana"/>
        <family val="2"/>
      </rPr>
      <t>/m</t>
    </r>
    <r>
      <rPr>
        <b/>
        <vertAlign val="superscript"/>
        <sz val="10"/>
        <color theme="0"/>
        <rFont val="Verdana"/>
        <family val="2"/>
      </rPr>
      <t>2</t>
    </r>
  </si>
  <si>
    <t>Wegingsfactor</t>
  </si>
  <si>
    <t>Prijs per eenheid</t>
  </si>
  <si>
    <t>m²</t>
  </si>
  <si>
    <t>Vloerbedekking van B-Kwaliteit (woonkamer kwaliteit klasse 22)</t>
  </si>
  <si>
    <t>Horizontale jaloezieeën, 25mm alu, kleur alu, BxH: 100 × 150 cm (&lt; 10 stuks)</t>
  </si>
  <si>
    <t>stuk</t>
  </si>
  <si>
    <t>Horizontale jaloezieeën, 25mm alu, kleur alu, BxH: 100 × 150 cm(10-50 stuks)</t>
  </si>
  <si>
    <t>Horizontale jaloezieeën, 25mm alu, kleur alu, BxH: 100 × 150 cm(&gt; 50 stuks)</t>
  </si>
  <si>
    <t>Plissé, gemetaliseerd doek, BxH: 100 × 150 cm (&lt; 10 stuks)</t>
  </si>
  <si>
    <t>Plissé, gemetaliseerd doek, BxH: 100 × 150 cm (10-50 stuks)</t>
  </si>
  <si>
    <t>Plissé, gemetaliseerd doek, BxH: 100 × 150 cm (&gt; 50 stuks)</t>
  </si>
  <si>
    <t>Rolgordijnen, BxH: 100 × 150 cm (&lt; 10 stuks)</t>
  </si>
  <si>
    <t>Rolgordijnen, BxH: 100 × 150 cm (10-50 stuks)</t>
  </si>
  <si>
    <t>Rolgordijnen, BxH: 100 × 150 cm(&gt; 50 stuks)</t>
  </si>
  <si>
    <t>Ondervloer, volgens technische specificaties (zie bijlage 1b), incl. alle verwerkingskosten</t>
  </si>
  <si>
    <t>Schoonloopmat, volgens technische specificaties (zie bijlage 1b), incl. alle verwerkingskosten</t>
  </si>
  <si>
    <t>Verwerkingskosten</t>
  </si>
  <si>
    <t>Lijmresten stofarm schuren, inclusief stofzuigen</t>
  </si>
  <si>
    <t>Naden lassen</t>
  </si>
  <si>
    <t>m¹</t>
  </si>
  <si>
    <t>Randen afkitten met siliconenkit</t>
  </si>
  <si>
    <t>Schilderwerk</t>
  </si>
  <si>
    <t>Schilderwerk houtwerken gevelramen OHD 53</t>
  </si>
  <si>
    <t>Schilderwerk houtwerken gevelkozijnen OHD 53</t>
  </si>
  <si>
    <t>Schilderwerk houtwerken deurkozijnen, zijlichten en bovenlichten OHD 53</t>
  </si>
  <si>
    <t>Schilderwerk houtwerken deuren OHD 53</t>
  </si>
  <si>
    <t>Schilderwerk houtwerken vloerplinten OHD 53</t>
  </si>
  <si>
    <t>Schilderwerk houtwerken betimmering vlak OHD 53</t>
  </si>
  <si>
    <t>Schilderwerk houtwerken betimmering geprofileerd OHD 54</t>
  </si>
  <si>
    <t>Schilderwerk houtwerken trappen OHD 54</t>
  </si>
  <si>
    <t>Schilderwerk houtwerken hekwerken/balustrades OHD 54</t>
  </si>
  <si>
    <t>Schilderwerk houtwerken gevelramen OHD 55</t>
  </si>
  <si>
    <t>Schilderwerk houtwerken gevelkozijnnen OHD 55</t>
  </si>
  <si>
    <t>Schilderwerk houtwerken deurkozijnnen, zijlichten, bovenlichten OHD 55</t>
  </si>
  <si>
    <t>Schilderwerk houtwerken deuren OHD 55</t>
  </si>
  <si>
    <t>Schilderwerk houtwerken vloerplinten OHD 55</t>
  </si>
  <si>
    <t>Schilderwerk houtwerken betimmering vlak OHD 55</t>
  </si>
  <si>
    <t>Schilderwerk muurwerken plafonds OHD 52</t>
  </si>
  <si>
    <t>Schilderwerk muurwerken wanden en wandgedeelten (2.70) OSD 55</t>
  </si>
  <si>
    <t>Schilderwerk muurwerken kolommen OSD 55</t>
  </si>
  <si>
    <t>Schilderwerk muurwerken wanden en wandgedeelten (3.10) OSD 55</t>
  </si>
  <si>
    <t>Schilderwerk muurwerken magnetische verf (2.70 H)</t>
  </si>
  <si>
    <t>Schilderwerk muurwerken magnetische verf (3.10 H)</t>
  </si>
  <si>
    <t>Schilderwerk metaalwerken kozijnen OMS 50</t>
  </si>
  <si>
    <t>Schilderwerk metaalwerken ramen OMS 51</t>
  </si>
  <si>
    <t>Schilderwerk metaalwerken radiatoren - dubbel laags OMS 52</t>
  </si>
  <si>
    <t>Schilderwerk metaalwerken radiatoren - leden spuitapplicatie te rekenen met de- en hermonteren OMS 52</t>
  </si>
  <si>
    <t>Schilderwerk metaalwerken leidingen OMS 51</t>
  </si>
  <si>
    <t>Schilderwerk metaalwerken leidingen OMS 52</t>
  </si>
  <si>
    <t>Schilderwerk metaalwerken hekwerken/balustrades OMS 51</t>
  </si>
  <si>
    <t>Schilderwerk leuningen OMS 51</t>
  </si>
  <si>
    <t>Wanddeel in dubbele gipsplaat, B×H: 0.90 × 2.70 m, incl. bevestigingsmateriaal</t>
  </si>
  <si>
    <t>Wanddeel in dubbele gipsplaat, B×H: 0.90 × 3.10 m, incl. bevestigingsmateriaal</t>
  </si>
  <si>
    <t>Glazen wand, dubbel glas, veiligheidsglas, B×H: 0.90 × 2.70 m, inclusief bevestigingsmateriaal (in delen opbouwbaar)</t>
  </si>
  <si>
    <t>Glazen wand, dubbel glas, veiligheidsglas, B×H: 0.90 × 3.10 m, inclusief bevestigingsmateriaal (in delen opbouwbaar)</t>
  </si>
  <si>
    <t>Kamerdeur, B×H: 0.90 × 2.20 m, inclusief bovenlicht en bevestigingsmateriaal</t>
  </si>
  <si>
    <t>Kamerdeur, B×H: 0.90 × 2.70 m, inclusief bevestigingsmateriaal</t>
  </si>
  <si>
    <t>Kamerdeur, B×H: 0.90 × 3.10 m, inclusief bevestigingsmateriaal</t>
  </si>
  <si>
    <t>Overige</t>
  </si>
  <si>
    <t>Aanbrengen glasfolie, zonder figuratie, incl. verwerkingskosten</t>
  </si>
  <si>
    <t>Aanbrengen glasfolie, met figuratie, incl. verwerkingskosten</t>
  </si>
  <si>
    <t>Aanbrengen fotowand (2.70 × 5.40 m), incl verwerkingskosten</t>
  </si>
  <si>
    <t>Aanbrengen fotowand (2.70 × 5.40 m) , gespannen op frame, incl. verwerkingskosten</t>
  </si>
  <si>
    <t>Vergelijkingswaarde:</t>
  </si>
  <si>
    <t>Overige werkzaamheden (inclusief materiaal)</t>
  </si>
  <si>
    <t>Wanddeel in metalstud met dubbelglas, BxH: 0.90 × 2.70 m, incl. bevestigingsmateriaal</t>
  </si>
  <si>
    <t>Wanddeel in metalstud met dubbelglas, B×H 0.90 × 3.10 m, incl. bevestigingsmateriaal</t>
  </si>
  <si>
    <t>Primeren en egaliseren zandcement dekvloer (maximale laagdikte van 2 mm)</t>
  </si>
  <si>
    <t>Anti-slip overgangsprofiel</t>
  </si>
  <si>
    <t>Uit- en inhuizen van standaardkamer (2 bureaus, 2 stoelen incl. bekabeling en ict-voorzieningen)</t>
  </si>
  <si>
    <t>Productkosten (inclusief aanbrengen/montage)</t>
  </si>
  <si>
    <t>* Alle in dit Prijzenblad geoffreerde leveringen en werkzaamheden voldoen minimaal aan de eisen in bijlage 1_Specificatie van de Opdracht.</t>
  </si>
  <si>
    <r>
      <t>Bijlage C_Prijzenblad</t>
    </r>
    <r>
      <rPr>
        <sz val="22"/>
        <color rgb="FFFF0000"/>
        <rFont val="RijksoverheidSansHeading"/>
        <family val="2"/>
      </rPr>
      <t>_v2</t>
    </r>
  </si>
  <si>
    <t>Bestaand  tapijt en/of raamdecoratie verwijderen en/of overige materialen, afvoeren en storten, inclusief gesloten container, transport en stortingskosten</t>
  </si>
  <si>
    <t>Tapijt, lussenpool, volgens technische specificaties (zie bijlage 1b)</t>
  </si>
  <si>
    <t>Tapijttegel (50 × 50 cm), lussenpool, volgens technische specificaties (zie bijlage 1b)</t>
  </si>
  <si>
    <t>Linoleum 2,5 mm, volgens technische specificaties (zie bijlage 1b)</t>
  </si>
  <si>
    <t>PVC-stroken 4,5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</si>
</sst>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€&quot;\ * #,##0.00_ ;_ &quot;€&quot;\ * \-#,##0.00_ ;_ &quot;€&quot;\ * &quot;-&quot;??_ ;_ @_ "/>
    <numFmt numFmtId="164" formatCode="&quot;€&quot;#,##0.00_);\(&quot;€&quot;#,##0.00\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0.0"/>
    <numFmt numFmtId="168" formatCode="#,##0.0"/>
    <numFmt numFmtId="169" formatCode="0.000"/>
    <numFmt numFmtId="170" formatCode="_ &quot;€&quot;\ * #,##0_ ;_ &quot;€&quot;\ * \-#,##0_ ;_ &quot;€&quot;\ * &quot;-&quot;??_ ;_ @_ "/>
    <numFmt numFmtId="171" formatCode="&quot;€&quot;\ 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sz val="11"/>
      <color theme="1"/>
      <name val="Verdana"/>
      <family val="2"/>
    </font>
    <font>
      <b/>
      <sz val="18"/>
      <color theme="1"/>
      <name val="Verdana"/>
      <family val="2"/>
    </font>
    <font>
      <sz val="10"/>
      <color theme="1"/>
      <name val="Verdana"/>
      <family val="2"/>
    </font>
    <font>
      <b/>
      <sz val="14"/>
      <color theme="1"/>
      <name val="Verdana"/>
      <family val="2"/>
    </font>
    <font>
      <b/>
      <sz val="20"/>
      <color theme="0"/>
      <name val="Verdana"/>
      <family val="2"/>
    </font>
    <font>
      <b/>
      <sz val="11"/>
      <color theme="1"/>
      <name val="Verdana"/>
      <family val="2"/>
    </font>
    <font>
      <i/>
      <sz val="10"/>
      <color theme="1"/>
      <name val="Verdana"/>
      <family val="2"/>
    </font>
    <font>
      <sz val="10"/>
      <name val="Verdana"/>
      <family val="2"/>
    </font>
    <font>
      <sz val="11"/>
      <color theme="1"/>
      <name val="Arial"/>
      <family val="2"/>
    </font>
    <font>
      <i/>
      <sz val="11"/>
      <color theme="1"/>
      <name val="Verdana"/>
      <family val="2"/>
    </font>
    <font>
      <vertAlign val="superscript"/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1"/>
      <color theme="0" tint="-0.14996795556505021"/>
      <name val="Calibri"/>
      <family val="2"/>
      <scheme val="minor"/>
    </font>
    <font>
      <sz val="11"/>
      <color theme="0" tint="-0.14996795556505021"/>
      <name val="Verdana"/>
      <family val="2"/>
    </font>
    <font>
      <sz val="24"/>
      <color theme="0" tint="-0.14996795556505021"/>
      <name val="Verdana"/>
      <family val="2"/>
    </font>
    <font>
      <b/>
      <sz val="11"/>
      <color theme="0" tint="-0.14996795556505021"/>
      <name val="Verdana"/>
      <family val="2"/>
    </font>
    <font>
      <i/>
      <sz val="11"/>
      <color theme="0" tint="-0.14996795556505021"/>
      <name val="Verdana"/>
      <family val="2"/>
    </font>
    <font>
      <b/>
      <sz val="12"/>
      <color theme="0" tint="-0.14996795556505021"/>
      <name val="Verdana"/>
      <family val="2"/>
    </font>
    <font>
      <sz val="12"/>
      <color theme="0" tint="-0.14996795556505021"/>
      <name val="Verdana"/>
      <family val="2"/>
    </font>
    <font>
      <i/>
      <sz val="12"/>
      <color theme="0" tint="-0.14996795556505021"/>
      <name val="Verdana"/>
      <family val="2"/>
    </font>
    <font>
      <sz val="22"/>
      <color theme="0"/>
      <name val="RijksoverheidSansHeading"/>
      <family val="2"/>
    </font>
    <font>
      <sz val="20"/>
      <color theme="0"/>
      <name val="RijksoverheidSansHeading"/>
      <family val="2"/>
    </font>
    <font>
      <sz val="20"/>
      <color theme="1"/>
      <name val="Calibri"/>
      <family val="2"/>
      <scheme val="minor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sz val="11"/>
      <color rgb="FFFF0000"/>
      <name val="Verdana"/>
      <family val="2"/>
    </font>
    <font>
      <b/>
      <sz val="10"/>
      <color theme="0"/>
      <name val="Verdana"/>
      <family val="2"/>
    </font>
    <font>
      <b/>
      <vertAlign val="superscript"/>
      <sz val="10"/>
      <color theme="0"/>
      <name val="Verdana"/>
      <family val="2"/>
    </font>
    <font>
      <sz val="11"/>
      <color theme="0"/>
      <name val="Verdana"/>
      <family val="2"/>
    </font>
    <font>
      <b/>
      <sz val="9"/>
      <name val="Verdana"/>
      <family val="2"/>
    </font>
    <font>
      <sz val="9"/>
      <color theme="0"/>
      <name val="Verdana"/>
      <family val="2"/>
    </font>
    <font>
      <sz val="11"/>
      <name val="Verdana"/>
      <family val="2"/>
    </font>
    <font>
      <sz val="9"/>
      <name val="Verdana"/>
      <family val="2"/>
    </font>
    <font>
      <sz val="22"/>
      <color rgb="FFFF0000"/>
      <name val="RijksoverheidSansHeading"/>
      <family val="2"/>
    </font>
  </fonts>
  <fills count="9">
    <fill>
      <patternFill patternType="none"/>
    </fill>
    <fill>
      <patternFill patternType="gray125"/>
    </fill>
    <fill>
      <patternFill patternType="solid">
        <fgColor rgb="FF8FCAE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15427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57">
    <xf numFmtId="0" fontId="0" fillId="0" borderId="0" xfId="0"/>
    <xf numFmtId="0" fontId="15" fillId="4" borderId="0" xfId="0" applyFont="1" applyFill="1" applyBorder="1" applyProtection="1">
      <protection hidden="1"/>
    </xf>
    <xf numFmtId="0" fontId="16" fillId="4" borderId="0" xfId="0" applyFont="1" applyFill="1" applyBorder="1" applyProtection="1">
      <protection hidden="1"/>
    </xf>
    <xf numFmtId="0" fontId="16" fillId="4" borderId="0" xfId="0" applyFont="1" applyFill="1" applyBorder="1" applyAlignment="1" applyProtection="1">
      <alignment wrapText="1"/>
      <protection hidden="1"/>
    </xf>
    <xf numFmtId="0" fontId="18" fillId="4" borderId="0" xfId="0" applyFont="1" applyFill="1" applyBorder="1" applyAlignment="1" applyProtection="1">
      <alignment horizontal="left" vertical="center"/>
      <protection hidden="1"/>
    </xf>
    <xf numFmtId="0" fontId="16" fillId="4" borderId="0" xfId="0" applyFont="1" applyFill="1" applyBorder="1" applyAlignment="1" applyProtection="1">
      <alignment horizontal="center" vertical="center"/>
      <protection hidden="1"/>
    </xf>
    <xf numFmtId="165" fontId="16" fillId="4" borderId="0" xfId="2" applyFont="1" applyFill="1" applyBorder="1" applyAlignment="1" applyProtection="1">
      <alignment horizontal="right" vertical="center" wrapText="1"/>
      <protection hidden="1"/>
    </xf>
    <xf numFmtId="167" fontId="16" fillId="4" borderId="0" xfId="0" applyNumberFormat="1" applyFont="1" applyFill="1" applyBorder="1" applyAlignment="1" applyProtection="1">
      <alignment horizontal="right" vertical="center" wrapText="1"/>
      <protection hidden="1"/>
    </xf>
    <xf numFmtId="169" fontId="19" fillId="4" borderId="0" xfId="0" applyNumberFormat="1" applyFont="1" applyFill="1" applyBorder="1" applyAlignment="1" applyProtection="1">
      <alignment horizontal="right" vertical="center"/>
      <protection hidden="1"/>
    </xf>
    <xf numFmtId="1" fontId="19" fillId="4" borderId="0" xfId="0" applyNumberFormat="1" applyFont="1" applyFill="1" applyBorder="1" applyAlignment="1" applyProtection="1">
      <alignment horizontal="right" vertical="center"/>
      <protection hidden="1"/>
    </xf>
    <xf numFmtId="0" fontId="20" fillId="4" borderId="0" xfId="0" applyFont="1" applyFill="1" applyBorder="1" applyAlignment="1" applyProtection="1">
      <alignment vertical="center"/>
      <protection hidden="1"/>
    </xf>
    <xf numFmtId="0" fontId="21" fillId="4" borderId="0" xfId="0" applyFont="1" applyFill="1" applyBorder="1" applyAlignment="1" applyProtection="1">
      <alignment vertical="center"/>
      <protection hidden="1"/>
    </xf>
    <xf numFmtId="0" fontId="16" fillId="4" borderId="0" xfId="0" applyFont="1" applyFill="1" applyBorder="1" applyAlignment="1" applyProtection="1">
      <alignment vertical="center"/>
      <protection hidden="1"/>
    </xf>
    <xf numFmtId="0" fontId="18" fillId="4" borderId="0" xfId="0" applyFont="1" applyFill="1" applyBorder="1" applyAlignment="1" applyProtection="1">
      <alignment horizontal="left" vertical="center"/>
      <protection locked="0"/>
    </xf>
    <xf numFmtId="0" fontId="18" fillId="4" borderId="0" xfId="0" applyFont="1" applyFill="1" applyBorder="1" applyAlignment="1" applyProtection="1">
      <alignment horizontal="right" vertical="center"/>
      <protection locked="0"/>
    </xf>
    <xf numFmtId="0" fontId="16" fillId="4" borderId="0" xfId="0" applyFont="1" applyFill="1" applyBorder="1" applyProtection="1">
      <protection locked="0"/>
    </xf>
    <xf numFmtId="0" fontId="19" fillId="4" borderId="0" xfId="0" applyFont="1" applyFill="1" applyBorder="1" applyAlignment="1" applyProtection="1">
      <alignment horizontal="center" vertical="center"/>
      <protection locked="0"/>
    </xf>
    <xf numFmtId="164" fontId="19" fillId="4" borderId="0" xfId="2" applyNumberFormat="1" applyFont="1" applyFill="1" applyBorder="1" applyAlignment="1" applyProtection="1">
      <alignment horizontal="right" vertical="center"/>
      <protection locked="0"/>
    </xf>
    <xf numFmtId="167" fontId="19" fillId="4" borderId="0" xfId="0" applyNumberFormat="1" applyFont="1" applyFill="1" applyBorder="1" applyAlignment="1" applyProtection="1">
      <alignment horizontal="right" vertical="center"/>
      <protection locked="0"/>
    </xf>
    <xf numFmtId="169" fontId="19" fillId="4" borderId="0" xfId="0" applyNumberFormat="1" applyFont="1" applyFill="1" applyBorder="1" applyAlignment="1" applyProtection="1">
      <alignment horizontal="right" vertical="center"/>
      <protection locked="0"/>
    </xf>
    <xf numFmtId="0" fontId="18" fillId="4" borderId="0" xfId="0" applyFont="1" applyFill="1" applyBorder="1" applyAlignment="1" applyProtection="1">
      <alignment vertical="center"/>
      <protection locked="0"/>
    </xf>
    <xf numFmtId="166" fontId="16" fillId="4" borderId="0" xfId="1" applyFont="1" applyFill="1" applyBorder="1" applyAlignment="1" applyProtection="1">
      <alignment vertical="center"/>
      <protection locked="0"/>
    </xf>
    <xf numFmtId="166" fontId="18" fillId="4" borderId="0" xfId="1" applyFont="1" applyFill="1" applyBorder="1" applyAlignment="1" applyProtection="1">
      <alignment vertical="center"/>
      <protection locked="0"/>
    </xf>
    <xf numFmtId="0" fontId="16" fillId="4" borderId="0" xfId="0" applyFont="1" applyFill="1" applyBorder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vertical="center"/>
      <protection locked="0"/>
    </xf>
    <xf numFmtId="0" fontId="16" fillId="4" borderId="0" xfId="0" applyFont="1" applyFill="1" applyBorder="1" applyAlignment="1" applyProtection="1">
      <alignment wrapText="1"/>
      <protection locked="0"/>
    </xf>
    <xf numFmtId="2" fontId="16" fillId="4" borderId="0" xfId="0" applyNumberFormat="1" applyFont="1" applyFill="1" applyBorder="1" applyProtection="1">
      <protection locked="0"/>
    </xf>
    <xf numFmtId="166" fontId="16" fillId="4" borderId="0" xfId="1" applyFont="1" applyFill="1" applyBorder="1" applyAlignment="1" applyProtection="1">
      <alignment horizontal="right"/>
      <protection locked="0"/>
    </xf>
    <xf numFmtId="0" fontId="15" fillId="4" borderId="0" xfId="0" applyFont="1" applyFill="1" applyBorder="1" applyProtection="1"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170" fontId="16" fillId="4" borderId="0" xfId="2" applyNumberFormat="1" applyFont="1" applyFill="1" applyBorder="1" applyAlignment="1" applyProtection="1">
      <alignment horizontal="right" vertical="center"/>
      <protection locked="0"/>
    </xf>
    <xf numFmtId="1" fontId="16" fillId="4" borderId="0" xfId="0" applyNumberFormat="1" applyFont="1" applyFill="1" applyBorder="1" applyAlignment="1" applyProtection="1">
      <alignment horizontal="right" vertical="center"/>
      <protection locked="0"/>
    </xf>
    <xf numFmtId="165" fontId="16" fillId="4" borderId="0" xfId="2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 applyProtection="1">
      <alignment horizontal="right" vertical="center"/>
      <protection locked="0"/>
    </xf>
    <xf numFmtId="1" fontId="16" fillId="4" borderId="0" xfId="1" applyNumberFormat="1" applyFont="1" applyFill="1" applyBorder="1" applyAlignment="1" applyProtection="1">
      <alignment horizontal="center" vertical="center"/>
      <protection locked="0"/>
    </xf>
    <xf numFmtId="1" fontId="16" fillId="4" borderId="0" xfId="0" applyNumberFormat="1" applyFont="1" applyFill="1" applyBorder="1" applyAlignment="1" applyProtection="1">
      <alignment horizontal="center" vertical="center"/>
      <protection locked="0"/>
    </xf>
    <xf numFmtId="165" fontId="16" fillId="4" borderId="0" xfId="2" applyFont="1" applyFill="1" applyBorder="1" applyAlignment="1" applyProtection="1">
      <alignment horizontal="right" vertical="center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16" fillId="4" borderId="0" xfId="0" quotePrefix="1" applyFont="1" applyFill="1" applyBorder="1" applyAlignment="1" applyProtection="1">
      <alignment vertical="center"/>
      <protection locked="0"/>
    </xf>
    <xf numFmtId="0" fontId="23" fillId="6" borderId="8" xfId="0" applyFont="1" applyFill="1" applyBorder="1"/>
    <xf numFmtId="0" fontId="0" fillId="6" borderId="7" xfId="0" applyFill="1" applyBorder="1"/>
    <xf numFmtId="0" fontId="3" fillId="4" borderId="0" xfId="0" applyFont="1" applyFill="1" applyAlignment="1">
      <alignment vertical="center"/>
    </xf>
    <xf numFmtId="0" fontId="24" fillId="6" borderId="9" xfId="0" applyFont="1" applyFill="1" applyBorder="1"/>
    <xf numFmtId="0" fontId="25" fillId="6" borderId="10" xfId="0" applyFont="1" applyFill="1" applyBorder="1"/>
    <xf numFmtId="0" fontId="0" fillId="4" borderId="0" xfId="0" applyFill="1"/>
    <xf numFmtId="0" fontId="0" fillId="7" borderId="2" xfId="0" applyFill="1" applyBorder="1"/>
    <xf numFmtId="0" fontId="26" fillId="6" borderId="3" xfId="0" applyFont="1" applyFill="1" applyBorder="1" applyAlignment="1">
      <alignment vertical="center"/>
    </xf>
    <xf numFmtId="0" fontId="27" fillId="6" borderId="5" xfId="0" applyFont="1" applyFill="1" applyBorder="1" applyAlignment="1">
      <alignment vertical="center"/>
    </xf>
    <xf numFmtId="0" fontId="27" fillId="6" borderId="4" xfId="0" applyFont="1" applyFill="1" applyBorder="1" applyAlignment="1">
      <alignment vertical="center"/>
    </xf>
    <xf numFmtId="0" fontId="27" fillId="4" borderId="2" xfId="0" applyFont="1" applyFill="1" applyBorder="1" applyAlignment="1">
      <alignment vertical="center"/>
    </xf>
    <xf numFmtId="0" fontId="27" fillId="7" borderId="3" xfId="0" applyFont="1" applyFill="1" applyBorder="1" applyAlignment="1" applyProtection="1">
      <alignment vertical="center"/>
      <protection locked="0"/>
    </xf>
    <xf numFmtId="0" fontId="27" fillId="7" borderId="5" xfId="0" applyFont="1" applyFill="1" applyBorder="1" applyAlignment="1" applyProtection="1">
      <alignment vertical="center"/>
      <protection locked="0"/>
    </xf>
    <xf numFmtId="0" fontId="27" fillId="7" borderId="4" xfId="0" applyFont="1" applyFill="1" applyBorder="1" applyAlignment="1" applyProtection="1">
      <alignment vertical="center"/>
      <protection locked="0"/>
    </xf>
    <xf numFmtId="0" fontId="27" fillId="4" borderId="11" xfId="0" applyFont="1" applyFill="1" applyBorder="1" applyAlignment="1">
      <alignment vertical="center"/>
    </xf>
    <xf numFmtId="0" fontId="27" fillId="7" borderId="8" xfId="0" applyFont="1" applyFill="1" applyBorder="1" applyAlignment="1" applyProtection="1">
      <alignment vertical="center"/>
      <protection locked="0"/>
    </xf>
    <xf numFmtId="0" fontId="27" fillId="7" borderId="7" xfId="0" applyFont="1" applyFill="1" applyBorder="1" applyAlignment="1" applyProtection="1">
      <alignment vertical="center"/>
      <protection locked="0"/>
    </xf>
    <xf numFmtId="0" fontId="27" fillId="7" borderId="12" xfId="0" applyFont="1" applyFill="1" applyBorder="1" applyAlignment="1" applyProtection="1">
      <alignment vertical="center"/>
      <protection locked="0"/>
    </xf>
    <xf numFmtId="0" fontId="27" fillId="4" borderId="8" xfId="0" applyFont="1" applyFill="1" applyBorder="1" applyAlignment="1">
      <alignment vertical="center"/>
    </xf>
    <xf numFmtId="0" fontId="27" fillId="4" borderId="9" xfId="0" applyFont="1" applyFill="1" applyBorder="1" applyAlignment="1">
      <alignment vertical="center"/>
    </xf>
    <xf numFmtId="0" fontId="27" fillId="7" borderId="9" xfId="0" applyFont="1" applyFill="1" applyBorder="1" applyAlignment="1" applyProtection="1">
      <alignment vertical="center"/>
      <protection locked="0"/>
    </xf>
    <xf numFmtId="0" fontId="27" fillId="7" borderId="10" xfId="0" applyFont="1" applyFill="1" applyBorder="1" applyAlignment="1" applyProtection="1">
      <alignment vertical="center"/>
      <protection locked="0"/>
    </xf>
    <xf numFmtId="0" fontId="27" fillId="7" borderId="13" xfId="0" applyFont="1" applyFill="1" applyBorder="1" applyAlignment="1" applyProtection="1">
      <alignment vertical="center"/>
      <protection locked="0"/>
    </xf>
    <xf numFmtId="0" fontId="27" fillId="4" borderId="0" xfId="0" applyFont="1" applyFill="1"/>
    <xf numFmtId="0" fontId="27" fillId="4" borderId="7" xfId="0" applyFont="1" applyFill="1" applyBorder="1"/>
    <xf numFmtId="0" fontId="27" fillId="4" borderId="12" xfId="0" applyFont="1" applyFill="1" applyBorder="1"/>
    <xf numFmtId="0" fontId="27" fillId="4" borderId="10" xfId="0" applyFont="1" applyFill="1" applyBorder="1"/>
    <xf numFmtId="0" fontId="27" fillId="4" borderId="13" xfId="0" applyFont="1" applyFill="1" applyBorder="1"/>
    <xf numFmtId="0" fontId="27" fillId="6" borderId="5" xfId="0" applyFont="1" applyFill="1" applyBorder="1"/>
    <xf numFmtId="0" fontId="27" fillId="6" borderId="4" xfId="0" applyFont="1" applyFill="1" applyBorder="1"/>
    <xf numFmtId="0" fontId="27" fillId="4" borderId="3" xfId="0" applyFont="1" applyFill="1" applyBorder="1" applyAlignment="1">
      <alignment vertical="center"/>
    </xf>
    <xf numFmtId="0" fontId="27" fillId="4" borderId="5" xfId="0" applyFont="1" applyFill="1" applyBorder="1"/>
    <xf numFmtId="0" fontId="27" fillId="4" borderId="4" xfId="0" applyFont="1" applyFill="1" applyBorder="1"/>
    <xf numFmtId="0" fontId="28" fillId="4" borderId="0" xfId="0" applyFont="1" applyFill="1" applyAlignment="1">
      <alignment vertical="center"/>
    </xf>
    <xf numFmtId="0" fontId="32" fillId="2" borderId="22" xfId="0" applyFont="1" applyFill="1" applyBorder="1" applyAlignment="1">
      <alignment vertical="center" wrapText="1"/>
    </xf>
    <xf numFmtId="0" fontId="27" fillId="0" borderId="23" xfId="0" applyFont="1" applyBorder="1" applyAlignment="1">
      <alignment vertical="center" wrapText="1"/>
    </xf>
    <xf numFmtId="0" fontId="27" fillId="0" borderId="2" xfId="0" applyFont="1" applyBorder="1" applyAlignment="1">
      <alignment horizontal="center" vertical="center"/>
    </xf>
    <xf numFmtId="44" fontId="27" fillId="7" borderId="2" xfId="0" applyNumberFormat="1" applyFont="1" applyFill="1" applyBorder="1" applyAlignment="1" applyProtection="1">
      <alignment horizontal="right" vertical="center"/>
      <protection locked="0"/>
    </xf>
    <xf numFmtId="44" fontId="33" fillId="8" borderId="24" xfId="0" applyNumberFormat="1" applyFont="1" applyFill="1" applyBorder="1" applyAlignment="1">
      <alignment horizontal="right" vertical="center"/>
    </xf>
    <xf numFmtId="44" fontId="3" fillId="4" borderId="0" xfId="0" applyNumberFormat="1" applyFont="1" applyFill="1" applyAlignment="1">
      <alignment vertical="center"/>
    </xf>
    <xf numFmtId="0" fontId="27" fillId="4" borderId="0" xfId="0" applyFont="1" applyFill="1" applyAlignment="1">
      <alignment vertical="center" wrapText="1"/>
    </xf>
    <xf numFmtId="0" fontId="27" fillId="4" borderId="0" xfId="0" applyFont="1" applyFill="1" applyAlignment="1">
      <alignment horizontal="center" vertical="center"/>
    </xf>
    <xf numFmtId="171" fontId="27" fillId="4" borderId="0" xfId="0" applyNumberFormat="1" applyFont="1" applyFill="1" applyAlignment="1">
      <alignment horizontal="right" vertical="center"/>
    </xf>
    <xf numFmtId="171" fontId="33" fillId="4" borderId="0" xfId="0" applyNumberFormat="1" applyFont="1" applyFill="1" applyAlignment="1">
      <alignment horizontal="right" vertical="center"/>
    </xf>
    <xf numFmtId="0" fontId="32" fillId="4" borderId="0" xfId="0" applyFont="1" applyFill="1" applyAlignment="1">
      <alignment vertical="center"/>
    </xf>
    <xf numFmtId="165" fontId="32" fillId="3" borderId="27" xfId="0" applyNumberFormat="1" applyFont="1" applyFill="1" applyBorder="1" applyAlignment="1">
      <alignment horizontal="right"/>
    </xf>
    <xf numFmtId="0" fontId="8" fillId="4" borderId="0" xfId="0" applyFont="1" applyFill="1" applyAlignment="1">
      <alignment vertical="center"/>
    </xf>
    <xf numFmtId="168" fontId="34" fillId="5" borderId="2" xfId="1" applyNumberFormat="1" applyFont="1" applyFill="1" applyBorder="1" applyAlignment="1" applyProtection="1">
      <alignment horizontal="right" vertical="center" wrapText="1"/>
      <protection locked="0"/>
    </xf>
    <xf numFmtId="0" fontId="35" fillId="0" borderId="23" xfId="0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/>
    </xf>
    <xf numFmtId="44" fontId="35" fillId="7" borderId="2" xfId="0" applyNumberFormat="1" applyFont="1" applyFill="1" applyBorder="1" applyAlignment="1" applyProtection="1">
      <alignment horizontal="right" vertical="center"/>
      <protection locked="0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horizontal="center" vertical="center"/>
    </xf>
    <xf numFmtId="44" fontId="35" fillId="7" borderId="26" xfId="0" applyNumberFormat="1" applyFont="1" applyFill="1" applyBorder="1" applyAlignment="1" applyProtection="1">
      <alignment horizontal="right" vertical="center"/>
      <protection locked="0"/>
    </xf>
    <xf numFmtId="0" fontId="26" fillId="2" borderId="22" xfId="0" applyFont="1" applyFill="1" applyBorder="1" applyAlignment="1">
      <alignment vertical="center" wrapText="1"/>
    </xf>
    <xf numFmtId="0" fontId="2" fillId="0" borderId="0" xfId="0" applyFont="1" applyProtection="1"/>
    <xf numFmtId="0" fontId="3" fillId="0" borderId="0" xfId="0" applyFont="1" applyProtection="1"/>
    <xf numFmtId="0" fontId="4" fillId="2" borderId="0" xfId="0" applyFont="1" applyFill="1" applyProtection="1"/>
    <xf numFmtId="0" fontId="5" fillId="2" borderId="0" xfId="0" applyFont="1" applyFill="1" applyProtection="1"/>
    <xf numFmtId="0" fontId="3" fillId="2" borderId="0" xfId="0" applyFont="1" applyFill="1" applyProtection="1"/>
    <xf numFmtId="0" fontId="6" fillId="2" borderId="0" xfId="0" applyFont="1" applyFill="1" applyProtection="1"/>
    <xf numFmtId="0" fontId="7" fillId="2" borderId="0" xfId="0" applyFont="1" applyFill="1" applyProtection="1"/>
    <xf numFmtId="0" fontId="8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" fontId="10" fillId="0" borderId="1" xfId="0" applyNumberFormat="1" applyFont="1" applyBorder="1" applyProtection="1"/>
    <xf numFmtId="1" fontId="2" fillId="0" borderId="1" xfId="0" applyNumberFormat="1" applyFont="1" applyBorder="1" applyAlignment="1" applyProtection="1">
      <alignment horizontal="right"/>
    </xf>
    <xf numFmtId="1" fontId="2" fillId="0" borderId="1" xfId="0" applyNumberFormat="1" applyFont="1" applyBorder="1" applyProtection="1"/>
    <xf numFmtId="1" fontId="11" fillId="0" borderId="1" xfId="0" applyNumberFormat="1" applyFont="1" applyBorder="1" applyProtection="1"/>
    <xf numFmtId="165" fontId="2" fillId="0" borderId="0" xfId="2" applyFont="1" applyAlignment="1" applyProtection="1">
      <alignment horizontal="left"/>
    </xf>
    <xf numFmtId="0" fontId="3" fillId="0" borderId="0" xfId="0" applyFont="1" applyAlignment="1" applyProtection="1">
      <alignment wrapText="1"/>
    </xf>
    <xf numFmtId="164" fontId="12" fillId="3" borderId="2" xfId="2" quotePrefix="1" applyNumberFormat="1" applyFont="1" applyFill="1" applyBorder="1" applyAlignment="1" applyProtection="1">
      <alignment horizontal="right" vertical="center" wrapText="1"/>
    </xf>
    <xf numFmtId="0" fontId="8" fillId="2" borderId="4" xfId="0" applyFont="1" applyFill="1" applyBorder="1" applyAlignment="1" applyProtection="1">
      <alignment horizontal="right" vertical="center" wrapText="1"/>
    </xf>
    <xf numFmtId="3" fontId="12" fillId="4" borderId="2" xfId="0" quotePrefix="1" applyNumberFormat="1" applyFont="1" applyFill="1" applyBorder="1" applyAlignment="1" applyProtection="1">
      <alignment horizontal="right" vertical="center" wrapText="1"/>
    </xf>
    <xf numFmtId="167" fontId="12" fillId="0" borderId="3" xfId="0" applyNumberFormat="1" applyFont="1" applyBorder="1" applyAlignment="1" applyProtection="1">
      <alignment horizontal="right" vertical="center"/>
    </xf>
    <xf numFmtId="167" fontId="12" fillId="0" borderId="4" xfId="0" applyNumberFormat="1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right" vertical="center"/>
    </xf>
    <xf numFmtId="3" fontId="3" fillId="0" borderId="2" xfId="0" applyNumberFormat="1" applyFont="1" applyBorder="1" applyAlignment="1" applyProtection="1">
      <alignment horizontal="right" vertical="center"/>
    </xf>
    <xf numFmtId="169" fontId="14" fillId="0" borderId="2" xfId="0" applyNumberFormat="1" applyFont="1" applyBorder="1" applyAlignment="1" applyProtection="1">
      <alignment horizontal="right" vertical="center"/>
    </xf>
    <xf numFmtId="0" fontId="13" fillId="0" borderId="3" xfId="0" applyFont="1" applyBorder="1" applyAlignment="1" applyProtection="1">
      <alignment horizontal="right" vertical="center"/>
    </xf>
    <xf numFmtId="0" fontId="9" fillId="0" borderId="5" xfId="4" applyFont="1" applyBorder="1" applyAlignment="1" applyProtection="1">
      <alignment vertical="center"/>
    </xf>
    <xf numFmtId="0" fontId="12" fillId="0" borderId="4" xfId="4" applyFont="1" applyBorder="1" applyAlignment="1" applyProtection="1">
      <alignment vertical="center"/>
    </xf>
    <xf numFmtId="0" fontId="12" fillId="0" borderId="6" xfId="4" applyFont="1" applyBorder="1" applyAlignment="1" applyProtection="1">
      <alignment vertical="center"/>
    </xf>
    <xf numFmtId="0" fontId="12" fillId="0" borderId="0" xfId="4" applyFont="1" applyAlignment="1" applyProtection="1">
      <alignment horizontal="left" vertical="center"/>
    </xf>
    <xf numFmtId="0" fontId="13" fillId="0" borderId="0" xfId="0" applyFont="1" applyAlignment="1" applyProtection="1">
      <alignment horizontal="right" vertical="center"/>
    </xf>
    <xf numFmtId="0" fontId="8" fillId="2" borderId="7" xfId="0" applyFont="1" applyFill="1" applyBorder="1" applyAlignment="1" applyProtection="1">
      <alignment horizontal="right" vertical="center" wrapText="1"/>
    </xf>
    <xf numFmtId="0" fontId="12" fillId="0" borderId="0" xfId="0" applyFont="1" applyProtection="1"/>
    <xf numFmtId="3" fontId="3" fillId="0" borderId="0" xfId="0" applyNumberFormat="1" applyFont="1" applyAlignment="1" applyProtection="1">
      <alignment horizontal="right" vertical="center"/>
    </xf>
    <xf numFmtId="167" fontId="12" fillId="0" borderId="0" xfId="0" applyNumberFormat="1" applyFont="1" applyAlignment="1" applyProtection="1">
      <alignment horizontal="right" vertical="center"/>
    </xf>
    <xf numFmtId="167" fontId="12" fillId="0" borderId="0" xfId="0" applyNumberFormat="1" applyFont="1" applyAlignment="1" applyProtection="1">
      <alignment horizontal="left" vertical="center"/>
    </xf>
    <xf numFmtId="0" fontId="0" fillId="0" borderId="0" xfId="0" applyProtection="1"/>
    <xf numFmtId="0" fontId="8" fillId="2" borderId="6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3" fillId="0" borderId="2" xfId="0" applyFont="1" applyBorder="1" applyAlignment="1" applyProtection="1">
      <alignment horizontal="right" vertical="center"/>
    </xf>
    <xf numFmtId="0" fontId="12" fillId="0" borderId="3" xfId="3" applyNumberFormat="1" applyFont="1" applyBorder="1" applyAlignment="1" applyProtection="1">
      <alignment vertical="center"/>
    </xf>
    <xf numFmtId="44" fontId="33" fillId="8" borderId="28" xfId="0" applyNumberFormat="1" applyFont="1" applyFill="1" applyBorder="1" applyAlignment="1">
      <alignment horizontal="right" vertical="center"/>
    </xf>
    <xf numFmtId="0" fontId="32" fillId="2" borderId="20" xfId="0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29" fillId="6" borderId="14" xfId="0" applyFont="1" applyFill="1" applyBorder="1" applyAlignment="1">
      <alignment vertical="center" wrapText="1"/>
    </xf>
    <xf numFmtId="0" fontId="29" fillId="6" borderId="17" xfId="0" applyFont="1" applyFill="1" applyBorder="1" applyAlignment="1">
      <alignment vertical="center" wrapText="1"/>
    </xf>
    <xf numFmtId="0" fontId="29" fillId="6" borderId="15" xfId="0" applyFont="1" applyFill="1" applyBorder="1" applyAlignment="1">
      <alignment horizontal="center" vertical="center" wrapText="1"/>
    </xf>
    <xf numFmtId="0" fontId="29" fillId="6" borderId="18" xfId="0" applyFont="1" applyFill="1" applyBorder="1" applyAlignment="1">
      <alignment horizontal="center" vertical="center" wrapText="1"/>
    </xf>
    <xf numFmtId="0" fontId="31" fillId="6" borderId="1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left" vertical="top" wrapText="1"/>
    </xf>
    <xf numFmtId="0" fontId="29" fillId="6" borderId="16" xfId="0" applyFont="1" applyFill="1" applyBorder="1" applyAlignment="1">
      <alignment horizontal="center" vertical="center" wrapText="1"/>
    </xf>
    <xf numFmtId="0" fontId="29" fillId="6" borderId="19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right" vertical="center"/>
    </xf>
    <xf numFmtId="0" fontId="8" fillId="0" borderId="2" xfId="0" applyFont="1" applyBorder="1" applyAlignment="1" applyProtection="1">
      <alignment horizontal="right" vertical="center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right" vertical="center" wrapText="1"/>
    </xf>
    <xf numFmtId="0" fontId="8" fillId="2" borderId="4" xfId="0" applyFont="1" applyFill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right" vertical="center"/>
    </xf>
    <xf numFmtId="0" fontId="8" fillId="0" borderId="3" xfId="0" applyFon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right" vertical="center"/>
    </xf>
    <xf numFmtId="0" fontId="17" fillId="4" borderId="0" xfId="0" applyFont="1" applyFill="1" applyBorder="1" applyAlignment="1" applyProtection="1">
      <alignment vertical="center"/>
      <protection hidden="1"/>
    </xf>
    <xf numFmtId="0" fontId="21" fillId="4" borderId="0" xfId="0" applyFont="1" applyFill="1" applyBorder="1" applyAlignment="1" applyProtection="1">
      <alignment horizontal="left" vertical="top" wrapText="1"/>
      <protection hidden="1"/>
    </xf>
  </cellXfs>
  <cellStyles count="5">
    <cellStyle name="Komma" xfId="1" builtinId="3"/>
    <cellStyle name="Procent" xfId="3" builtinId="5"/>
    <cellStyle name="Standaard" xfId="0" builtinId="0"/>
    <cellStyle name="Standaard 3" xfId="4" xr:uid="{F94B5AEB-1897-4D0A-83CF-B56EEEDEEDB2}"/>
    <cellStyle name="Valuta" xfId="2" builtinId="4"/>
  </cellStyles>
  <dxfs count="35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auto="1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8000000000000001E-2"/>
          <c:y val="2.8406040868911714E-2"/>
          <c:w val="0.96"/>
          <c:h val="0.94"/>
        </c:manualLayout>
      </c:layout>
      <c:scatterChart>
        <c:scatterStyle val="lineMarker"/>
        <c:varyColors val="0"/>
        <c:ser>
          <c:idx val="26"/>
          <c:order val="0"/>
          <c:tx>
            <c:v>BPK = 1</c:v>
          </c:tx>
          <c:spPr>
            <a:ln w="44450" cap="rnd" cmpd="sng" algn="ctr">
              <a:solidFill>
                <a:srgbClr val="DCA848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DATA!$D$20:$Z$20</c:f>
              <c:numCache>
                <c:formatCode>_(* #,##0.00_);_(* \(#,##0.00\);_(* "-"??_);_(@_)</c:formatCode>
                <c:ptCount val="23"/>
                <c:pt idx="0">
                  <c:v>84.217539502872256</c:v>
                </c:pt>
                <c:pt idx="1">
                  <c:v>84.414820259086369</c:v>
                </c:pt>
                <c:pt idx="2">
                  <c:v>84.612101015300453</c:v>
                </c:pt>
                <c:pt idx="3">
                  <c:v>85.006662527728665</c:v>
                </c:pt>
                <c:pt idx="4">
                  <c:v>85.795785552585031</c:v>
                </c:pt>
                <c:pt idx="5">
                  <c:v>86.584908577441439</c:v>
                </c:pt>
                <c:pt idx="6">
                  <c:v>87.374031602297805</c:v>
                </c:pt>
                <c:pt idx="7">
                  <c:v>88.163154627154199</c:v>
                </c:pt>
                <c:pt idx="8">
                  <c:v>88.952277652010579</c:v>
                </c:pt>
                <c:pt idx="9">
                  <c:v>89.741400676866974</c:v>
                </c:pt>
                <c:pt idx="10">
                  <c:v>90.530523701723354</c:v>
                </c:pt>
                <c:pt idx="11">
                  <c:v>91.319646726579734</c:v>
                </c:pt>
                <c:pt idx="12">
                  <c:v>92.108769751436128</c:v>
                </c:pt>
                <c:pt idx="13">
                  <c:v>92.897892776292508</c:v>
                </c:pt>
                <c:pt idx="14">
                  <c:v>93.687015801148902</c:v>
                </c:pt>
                <c:pt idx="15">
                  <c:v>94.476138826005283</c:v>
                </c:pt>
                <c:pt idx="16">
                  <c:v>95.265261850861677</c:v>
                </c:pt>
                <c:pt idx="17">
                  <c:v>96.054384875718057</c:v>
                </c:pt>
                <c:pt idx="18">
                  <c:v>96.843507900574451</c:v>
                </c:pt>
                <c:pt idx="19">
                  <c:v>97.632630925430831</c:v>
                </c:pt>
                <c:pt idx="20">
                  <c:v>98.421753950287226</c:v>
                </c:pt>
                <c:pt idx="21">
                  <c:v>99.210876975143606</c:v>
                </c:pt>
                <c:pt idx="22">
                  <c:v>100</c:v>
                </c:pt>
              </c:numCache>
            </c:numRef>
          </c:xVal>
          <c:yVal>
            <c:numRef>
              <c:f>DATA!$D$19:$Z$19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6550.336738663922</c:v>
                </c:pt>
                <c:pt idx="2">
                  <c:v>7225.7622035427576</c:v>
                </c:pt>
                <c:pt idx="3">
                  <c:v>7964.3593025566361</c:v>
                </c:pt>
                <c:pt idx="4">
                  <c:v>8764.2439126020108</c:v>
                </c:pt>
                <c:pt idx="5">
                  <c:v>9256.4901451742371</c:v>
                </c:pt>
                <c:pt idx="6">
                  <c:v>9613.4669451005848</c:v>
                </c:pt>
                <c:pt idx="7">
                  <c:v>9892.7434797921178</c:v>
                </c:pt>
                <c:pt idx="8">
                  <c:v>10121.083668783062</c:v>
                </c:pt>
                <c:pt idx="9">
                  <c:v>10313.245335214344</c:v>
                </c:pt>
                <c:pt idx="10">
                  <c:v>10478.282446347013</c:v>
                </c:pt>
                <c:pt idx="11">
                  <c:v>10622.174386633922</c:v>
                </c:pt>
                <c:pt idx="12">
                  <c:v>10749.089819941362</c:v>
                </c:pt>
                <c:pt idx="13">
                  <c:v>10862.058444714943</c:v>
                </c:pt>
                <c:pt idx="14">
                  <c:v>10963.356028890463</c:v>
                </c:pt>
                <c:pt idx="15">
                  <c:v>11054.738507605694</c:v>
                </c:pt>
                <c:pt idx="16">
                  <c:v>11137.591227005301</c:v>
                </c:pt>
                <c:pt idx="17">
                  <c:v>11213.027879641764</c:v>
                </c:pt>
                <c:pt idx="18">
                  <c:v>11281.958271668309</c:v>
                </c:pt>
                <c:pt idx="19">
                  <c:v>11345.136051520012</c:v>
                </c:pt>
                <c:pt idx="20">
                  <c:v>11403.193141524258</c:v>
                </c:pt>
                <c:pt idx="21">
                  <c:v>11456.66510127025</c:v>
                </c:pt>
                <c:pt idx="22">
                  <c:v>11506.01015717249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85-4CC4-8AC2-0D07DD5BEA9A}"/>
            </c:ext>
          </c:extLst>
        </c:ser>
        <c:ser>
          <c:idx val="27"/>
          <c:order val="1"/>
          <c:tx>
            <c:v>BPK = 0,9</c:v>
          </c:tx>
          <c:spPr>
            <a:ln w="44450" cap="rnd" cmpd="sng" algn="ctr">
              <a:solidFill>
                <a:srgbClr val="FFCC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DATA!$D$23:$Z$23</c:f>
              <c:numCache>
                <c:formatCode>_(* #,##0.00_);_(* \(#,##0.00\);_(* "-"??_);_(@_)</c:formatCode>
                <c:ptCount val="23"/>
                <c:pt idx="0">
                  <c:v>94.594584351383844</c:v>
                </c:pt>
                <c:pt idx="1">
                  <c:v>94.662152046991537</c:v>
                </c:pt>
                <c:pt idx="2">
                  <c:v>94.729719742599244</c:v>
                </c:pt>
                <c:pt idx="3">
                  <c:v>94.864855133814658</c:v>
                </c:pt>
                <c:pt idx="4">
                  <c:v>95.135125916245457</c:v>
                </c:pt>
                <c:pt idx="5">
                  <c:v>95.40539669867627</c:v>
                </c:pt>
                <c:pt idx="6">
                  <c:v>95.67566748110707</c:v>
                </c:pt>
                <c:pt idx="7">
                  <c:v>95.945938263537883</c:v>
                </c:pt>
                <c:pt idx="8">
                  <c:v>96.216209045968682</c:v>
                </c:pt>
                <c:pt idx="9">
                  <c:v>96.486479828399496</c:v>
                </c:pt>
                <c:pt idx="10">
                  <c:v>96.756750610830295</c:v>
                </c:pt>
                <c:pt idx="11">
                  <c:v>97.027021393261109</c:v>
                </c:pt>
                <c:pt idx="12">
                  <c:v>97.297292175691908</c:v>
                </c:pt>
                <c:pt idx="13">
                  <c:v>97.567562958122721</c:v>
                </c:pt>
                <c:pt idx="14">
                  <c:v>97.837833740553535</c:v>
                </c:pt>
                <c:pt idx="15">
                  <c:v>98.108104522984334</c:v>
                </c:pt>
                <c:pt idx="16">
                  <c:v>98.378375305415162</c:v>
                </c:pt>
                <c:pt idx="17">
                  <c:v>98.648646087845961</c:v>
                </c:pt>
                <c:pt idx="18">
                  <c:v>98.918916870276774</c:v>
                </c:pt>
                <c:pt idx="19">
                  <c:v>99.189187652707574</c:v>
                </c:pt>
                <c:pt idx="20">
                  <c:v>99.459458435138387</c:v>
                </c:pt>
                <c:pt idx="21">
                  <c:v>99.729729217569187</c:v>
                </c:pt>
                <c:pt idx="22">
                  <c:v>100</c:v>
                </c:pt>
              </c:numCache>
            </c:numRef>
          </c:xVal>
          <c:yVal>
            <c:numRef>
              <c:f>DATA!$D$22:$Z$22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5138.3878419983657</c:v>
                </c:pt>
                <c:pt idx="2">
                  <c:v>5671.0809511213865</c:v>
                </c:pt>
                <c:pt idx="3">
                  <c:v>6257.0595169190474</c:v>
                </c:pt>
                <c:pt idx="4">
                  <c:v>6899.3149975128035</c:v>
                </c:pt>
                <c:pt idx="5">
                  <c:v>7301.4068557606506</c:v>
                </c:pt>
                <c:pt idx="6">
                  <c:v>7598.1066593154601</c:v>
                </c:pt>
                <c:pt idx="7">
                  <c:v>7834.3601801292552</c:v>
                </c:pt>
                <c:pt idx="8">
                  <c:v>8031.0323569986249</c:v>
                </c:pt>
                <c:pt idx="9">
                  <c:v>8199.6112168161853</c:v>
                </c:pt>
                <c:pt idx="10">
                  <c:v>8347.1339083743842</c:v>
                </c:pt>
                <c:pt idx="11">
                  <c:v>8478.2404868233898</c:v>
                </c:pt>
                <c:pt idx="12">
                  <c:v>8596.1605119228461</c:v>
                </c:pt>
                <c:pt idx="13">
                  <c:v>8703.2371018819358</c:v>
                </c:pt>
                <c:pt idx="14">
                  <c:v>8801.2271200029481</c:v>
                </c:pt>
                <c:pt idx="15">
                  <c:v>8891.4835712407112</c:v>
                </c:pt>
                <c:pt idx="16">
                  <c:v>8975.0718128569279</c:v>
                </c:pt>
                <c:pt idx="17">
                  <c:v>9052.8465443222922</c:v>
                </c:pt>
                <c:pt idx="18">
                  <c:v>9125.5045104810724</c:v>
                </c:pt>
                <c:pt idx="19">
                  <c:v>9193.6215982377089</c:v>
                </c:pt>
                <c:pt idx="20">
                  <c:v>9257.679582355986</c:v>
                </c:pt>
                <c:pt idx="21">
                  <c:v>9318.085815772276</c:v>
                </c:pt>
                <c:pt idx="22">
                  <c:v>9375.1879943999611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85-4CC4-8AC2-0D07DD5BEA9A}"/>
            </c:ext>
          </c:extLst>
        </c:ser>
        <c:ser>
          <c:idx val="28"/>
          <c:order val="2"/>
          <c:tx>
            <c:v>BPK = 0,8</c:v>
          </c:tx>
          <c:spPr>
            <a:ln w="44450" cap="rnd" cmpd="sng" algn="ctr">
              <a:solidFill>
                <a:srgbClr val="FFCC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DATA!$D$26:$Z$26</c:f>
              <c:numCache>
                <c:formatCode>_(* #,##0.00_);_(* \(#,##0.00\);_(* "-"??_);_(@_)</c:formatCode>
                <c:ptCount val="23"/>
                <c:pt idx="0">
                  <c:v>104.9716291998954</c:v>
                </c:pt>
                <c:pt idx="1">
                  <c:v>104.9094838348967</c:v>
                </c:pt>
                <c:pt idx="2">
                  <c:v>104.84733846989802</c:v>
                </c:pt>
                <c:pt idx="3">
                  <c:v>104.72304773990064</c:v>
                </c:pt>
                <c:pt idx="4">
                  <c:v>104.47446627990587</c:v>
                </c:pt>
                <c:pt idx="5">
                  <c:v>104.2258848199111</c:v>
                </c:pt>
                <c:pt idx="6">
                  <c:v>103.97730335991633</c:v>
                </c:pt>
                <c:pt idx="7">
                  <c:v>103.72872189992157</c:v>
                </c:pt>
                <c:pt idx="8">
                  <c:v>103.48014043992677</c:v>
                </c:pt>
                <c:pt idx="9">
                  <c:v>103.23155897993202</c:v>
                </c:pt>
                <c:pt idx="10">
                  <c:v>102.98297751993724</c:v>
                </c:pt>
                <c:pt idx="11">
                  <c:v>102.73439605994248</c:v>
                </c:pt>
                <c:pt idx="12">
                  <c:v>102.4858145999477</c:v>
                </c:pt>
                <c:pt idx="13">
                  <c:v>102.23723313995295</c:v>
                </c:pt>
                <c:pt idx="14">
                  <c:v>101.98865167995817</c:v>
                </c:pt>
                <c:pt idx="15">
                  <c:v>101.74007021996339</c:v>
                </c:pt>
                <c:pt idx="16">
                  <c:v>101.49148875996863</c:v>
                </c:pt>
                <c:pt idx="17">
                  <c:v>101.24290729997385</c:v>
                </c:pt>
                <c:pt idx="18">
                  <c:v>100.9943258399791</c:v>
                </c:pt>
                <c:pt idx="19">
                  <c:v>100.74574437998432</c:v>
                </c:pt>
                <c:pt idx="20">
                  <c:v>100.49716291998953</c:v>
                </c:pt>
                <c:pt idx="21">
                  <c:v>100.24858145999475</c:v>
                </c:pt>
                <c:pt idx="22">
                  <c:v>100</c:v>
                </c:pt>
              </c:numCache>
            </c:numRef>
          </c:xVal>
          <c:yVal>
            <c:numRef>
              <c:f>DATA!$D$25:$Z$25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185-4CC4-8AC2-0D07DD5BEA9A}"/>
            </c:ext>
          </c:extLst>
        </c:ser>
        <c:ser>
          <c:idx val="29"/>
          <c:order val="3"/>
          <c:tx>
            <c:v>BPK = 0,7</c:v>
          </c:tx>
          <c:spPr>
            <a:ln w="44450" cap="rnd" cmpd="sng" algn="ctr">
              <a:solidFill>
                <a:srgbClr val="FFCC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DATA!$D$29:$Z$29</c:f>
              <c:numCache>
                <c:formatCode>_(* #,##0.00_);_(* \(#,##0.00\);_(* "-"??_);_(@_)</c:formatCode>
                <c:ptCount val="23"/>
                <c:pt idx="0">
                  <c:v>115.34867404840701</c:v>
                </c:pt>
                <c:pt idx="1">
                  <c:v>115.15681562280191</c:v>
                </c:pt>
                <c:pt idx="2">
                  <c:v>114.96495719719681</c:v>
                </c:pt>
                <c:pt idx="3">
                  <c:v>114.58124034598664</c:v>
                </c:pt>
                <c:pt idx="4">
                  <c:v>113.81380664356631</c:v>
                </c:pt>
                <c:pt idx="5">
                  <c:v>113.04637294114596</c:v>
                </c:pt>
                <c:pt idx="6">
                  <c:v>112.2789392387256</c:v>
                </c:pt>
                <c:pt idx="7">
                  <c:v>111.51150553630525</c:v>
                </c:pt>
                <c:pt idx="8">
                  <c:v>110.7440718338849</c:v>
                </c:pt>
                <c:pt idx="9">
                  <c:v>109.97663813146457</c:v>
                </c:pt>
                <c:pt idx="10">
                  <c:v>109.20920442904421</c:v>
                </c:pt>
                <c:pt idx="11">
                  <c:v>108.44177072662384</c:v>
                </c:pt>
                <c:pt idx="12">
                  <c:v>107.67433702420351</c:v>
                </c:pt>
                <c:pt idx="13">
                  <c:v>106.90690332178315</c:v>
                </c:pt>
                <c:pt idx="14">
                  <c:v>106.1394696193628</c:v>
                </c:pt>
                <c:pt idx="15">
                  <c:v>105.37203591694244</c:v>
                </c:pt>
                <c:pt idx="16">
                  <c:v>104.6046022145221</c:v>
                </c:pt>
                <c:pt idx="17">
                  <c:v>103.83716851210177</c:v>
                </c:pt>
                <c:pt idx="18">
                  <c:v>103.06973480968141</c:v>
                </c:pt>
                <c:pt idx="19">
                  <c:v>102.30230110726104</c:v>
                </c:pt>
                <c:pt idx="20">
                  <c:v>101.5348674048407</c:v>
                </c:pt>
                <c:pt idx="21">
                  <c:v>100.76743370242036</c:v>
                </c:pt>
                <c:pt idx="22">
                  <c:v>100</c:v>
                </c:pt>
              </c:numCache>
            </c:numRef>
          </c:xVal>
          <c:yVal>
            <c:numRef>
              <c:f>DATA!$D$28:$Z$28</c:f>
              <c:numCache>
                <c:formatCode>_(* #,##0.00_);_(* \(#,##0.00\);_(* "-"??_);_(@_)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185-4CC4-8AC2-0D07DD5BEA9A}"/>
            </c:ext>
          </c:extLst>
        </c:ser>
        <c:ser>
          <c:idx val="13"/>
          <c:order val="4"/>
          <c:tx>
            <c:v>min</c:v>
          </c:tx>
          <c:spPr>
            <a:ln w="44450" cap="rnd" cmpd="sng" algn="ctr">
              <a:solidFill>
                <a:srgbClr val="4F81BD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DATA!$C$41:$D$41</c:f>
              <c:numCache>
                <c:formatCode>General</c:formatCode>
                <c:ptCount val="2"/>
                <c:pt idx="0">
                  <c:v>69.969969969969966</c:v>
                </c:pt>
                <c:pt idx="1">
                  <c:v>69.969969969969966</c:v>
                </c:pt>
              </c:numCache>
            </c:numRef>
          </c:xVal>
          <c:yVal>
            <c:numRef>
              <c:f>DATA!$C$43:$D$43</c:f>
              <c:numCache>
                <c:formatCode>_ "€"\ * #,##0_ ;_ "€"\ * \-#,##0_ ;_ "€"\ * "-"??_ ;_ @_ </c:formatCode>
                <c:ptCount val="2"/>
                <c:pt idx="0" formatCode="_(&quot;€&quot;* #,##0.00_);_(&quot;€&quot;* \(#,##0.00\);_(&quot;€&quot;* &quot;-&quot;??_);_(@_)">
                  <c:v>0</c:v>
                </c:pt>
                <c:pt idx="1">
                  <c:v>22000.000000000004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185-4CC4-8AC2-0D07DD5BEA9A}"/>
            </c:ext>
          </c:extLst>
        </c:ser>
        <c:ser>
          <c:idx val="14"/>
          <c:order val="5"/>
          <c:tx>
            <c:v>max</c:v>
          </c:tx>
          <c:spPr>
            <a:ln w="44450" cap="rnd" cmpd="sng" algn="ctr">
              <a:solidFill>
                <a:srgbClr val="1F497D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DATA!$C$40:$D$40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xVal>
          <c:yVal>
            <c:numRef>
              <c:f>DATA!$C$43:$D$43</c:f>
              <c:numCache>
                <c:formatCode>_ "€"\ * #,##0_ ;_ "€"\ * \-#,##0_ ;_ "€"\ * "-"??_ ;_ @_ </c:formatCode>
                <c:ptCount val="2"/>
                <c:pt idx="0" formatCode="_(&quot;€&quot;* #,##0.00_);_(&quot;€&quot;* \(#,##0.00\);_(&quot;€&quot;* &quot;-&quot;??_);_(@_)">
                  <c:v>0</c:v>
                </c:pt>
                <c:pt idx="1">
                  <c:v>22000.000000000004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185-4CC4-8AC2-0D07DD5BEA9A}"/>
            </c:ext>
          </c:extLst>
        </c:ser>
        <c:ser>
          <c:idx val="15"/>
          <c:order val="6"/>
          <c:tx>
            <c:strRef>
              <c:f>DATA!$B$38</c:f>
              <c:strCache>
                <c:ptCount val="1"/>
                <c:pt idx="0">
                  <c:v>Referentie</c:v>
                </c:pt>
              </c:strCache>
            </c:strRef>
          </c:tx>
          <c:spPr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2"/>
            <c:spPr>
              <a:solidFill>
                <a:srgbClr val="DCA8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0.10183826159556043"/>
                  <c:y val="-3.482775522620027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85-4CC4-8AC2-0D07DD5BEA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DATA!$D$38</c:f>
              <c:numCache>
                <c:formatCode>0</c:formatCode>
                <c:ptCount val="1"/>
                <c:pt idx="0">
                  <c:v>93.993993993993996</c:v>
                </c:pt>
              </c:numCache>
            </c:numRef>
          </c:xVal>
          <c:yVal>
            <c:numRef>
              <c:f>DATA!$C$38</c:f>
              <c:numCache>
                <c:formatCode>_ "€"\ * #,##0_ ;_ "€"\ * \-#,##0_ ;_ "€"\ * "-"??_ ;_ @_ </c:formatCode>
                <c:ptCount val="1"/>
                <c:pt idx="0">
                  <c:v>11000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185-4CC4-8AC2-0D07DD5BEA9A}"/>
            </c:ext>
          </c:extLst>
        </c:ser>
        <c:ser>
          <c:idx val="16"/>
          <c:order val="7"/>
          <c:tx>
            <c:strRef>
              <c:f>DATA!$B$39</c:f>
              <c:strCache>
                <c:ptCount val="1"/>
                <c:pt idx="0">
                  <c:v>Referentie (Qmax)</c:v>
                </c:pt>
              </c:strCache>
            </c:strRef>
          </c:tx>
          <c:spPr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2"/>
            <c:spPr>
              <a:solidFill>
                <a:srgbClr val="DCA848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53887880429271E-2"/>
                  <c:y val="-1.52072969974591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 i="1"/>
                  </a:pPr>
                  <a:endParaRPr lang="nl-NL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46139006003851"/>
                      <c:h val="8.36051451679694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D185-4CC4-8AC2-0D07DD5BEA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DATA!$D$39</c:f>
              <c:numCache>
                <c:formatCode>0</c:formatCode>
                <c:ptCount val="1"/>
                <c:pt idx="0">
                  <c:v>100</c:v>
                </c:pt>
              </c:numCache>
            </c:numRef>
          </c:xVal>
          <c:yVal>
            <c:numRef>
              <c:f>DATA!$C$39</c:f>
              <c:numCache>
                <c:formatCode>_ "€"\ * #,##0_ ;_ "€"\ * \-#,##0_ ;_ "€"\ * "-"??_ ;_ @_ </c:formatCode>
                <c:ptCount val="1"/>
                <c:pt idx="0">
                  <c:v>11506.070287539937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185-4CC4-8AC2-0D07DD5BEA9A}"/>
            </c:ext>
          </c:extLst>
        </c:ser>
        <c:ser>
          <c:idx val="1"/>
          <c:order val="8"/>
          <c:tx>
            <c:strRef>
              <c:f>DATA!$B$7</c:f>
              <c:strCache>
                <c:ptCount val="1"/>
                <c:pt idx="0">
                  <c:v>Uw inschrijving</c:v>
                </c:pt>
              </c:strCache>
            </c:strRef>
          </c:tx>
          <c:spPr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12"/>
            <c:spPr>
              <a:solidFill>
                <a:srgbClr val="76E17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0.17"/>
                  <c:y val="-0.0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85-4CC4-8AC2-0D07DD5BEA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DATA!$F$7</c:f>
              <c:numCache>
                <c:formatCode>0</c:formatCode>
                <c:ptCount val="1"/>
                <c:pt idx="0">
                  <c:v>69.969969969969966</c:v>
                </c:pt>
              </c:numCache>
            </c:numRef>
          </c:xVal>
          <c:yVal>
            <c:numRef>
              <c:f>DATA!$C$7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185-4CC4-8AC2-0D07DD5BEA9A}"/>
            </c:ext>
          </c:extLst>
        </c:ser>
        <c:ser>
          <c:idx val="3"/>
          <c:order val="9"/>
          <c:tx>
            <c:strRef>
              <c:f>DATA!$G$41</c:f>
              <c:strCache>
                <c:ptCount val="1"/>
                <c:pt idx="0">
                  <c:v>233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5936535433070869E-2"/>
                  <c:y val="5.533795275590536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185-4CC4-8AC2-0D07DD5BEA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DATA!$C$41</c:f>
              <c:numCache>
                <c:formatCode>General</c:formatCode>
                <c:ptCount val="1"/>
                <c:pt idx="0">
                  <c:v>69.969969969969966</c:v>
                </c:pt>
              </c:numCache>
            </c:numRef>
          </c:xVal>
          <c:yVal>
            <c:numRef>
              <c:f>DATA!$C$43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185-4CC4-8AC2-0D07DD5BEA9A}"/>
            </c:ext>
          </c:extLst>
        </c:ser>
        <c:ser>
          <c:idx val="5"/>
          <c:order val="10"/>
          <c:tx>
            <c:strRef>
              <c:f>DATA!$G$40</c:f>
              <c:strCache>
                <c:ptCount val="1"/>
                <c:pt idx="0">
                  <c:v>333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4000000000000002E-2"/>
                  <c:y val="5.27540758994074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185-4CC4-8AC2-0D07DD5BEA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DATA!$C$40</c:f>
              <c:numCache>
                <c:formatCode>General</c:formatCode>
                <c:ptCount val="1"/>
                <c:pt idx="0">
                  <c:v>100</c:v>
                </c:pt>
              </c:numCache>
            </c:numRef>
          </c:xVal>
          <c:yVal>
            <c:numRef>
              <c:f>DATA!$C$43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185-4CC4-8AC2-0D07DD5BEA9A}"/>
            </c:ext>
          </c:extLst>
        </c:ser>
        <c:ser>
          <c:idx val="4"/>
          <c:order val="11"/>
          <c:tx>
            <c:v>Vergelijkingswaarde x1000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100" b="1"/>
                </a:pPr>
                <a:endParaRPr lang="nl-NL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1"/>
              <c:pt idx="0">
                <c:v>0</c:v>
              </c:pt>
            </c:numLit>
          </c:xVal>
          <c:yVal>
            <c:numRef>
              <c:f>DATA!$D$43</c:f>
              <c:numCache>
                <c:formatCode>_ "€"\ * #,##0_ ;_ "€"\ * \-#,##0_ ;_ "€"\ * "-"??_ ;_ @_ </c:formatCode>
                <c:ptCount val="1"/>
                <c:pt idx="0">
                  <c:v>22000.000000000004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185-4CC4-8AC2-0D07DD5BEA9A}"/>
            </c:ext>
          </c:extLst>
        </c:ser>
        <c:ser>
          <c:idx val="0"/>
          <c:order val="12"/>
          <c:tx>
            <c:v>QKnockOut</c:v>
          </c:tx>
          <c:spPr>
            <a:ln w="44450" cap="rnd" cmpd="sng" algn="ctr">
              <a:solidFill>
                <a:srgbClr val="C0504D"/>
              </a:solidFill>
              <a:prstDash val="sysDash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DATA!$G$44:$H$44</c:f>
              <c:numCache>
                <c:formatCode>0</c:formatCode>
                <c:ptCount val="2"/>
                <c:pt idx="0">
                  <c:v>87.987987987987992</c:v>
                </c:pt>
                <c:pt idx="1">
                  <c:v>87.987987987987992</c:v>
                </c:pt>
              </c:numCache>
            </c:numRef>
          </c:xVal>
          <c:yVal>
            <c:numRef>
              <c:f>DATA!$C$43:$D$43</c:f>
              <c:numCache>
                <c:formatCode>_ "€"\ * #,##0_ ;_ "€"\ * \-#,##0_ ;_ "€"\ * "-"??_ ;_ @_ </c:formatCode>
                <c:ptCount val="2"/>
                <c:pt idx="0" formatCode="_(&quot;€&quot;* #,##0.00_);_(&quot;€&quot;* \(#,##0.00\);_(&quot;€&quot;* &quot;-&quot;??_);_(@_)">
                  <c:v>0</c:v>
                </c:pt>
                <c:pt idx="1">
                  <c:v>22000.000000000004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185-4CC4-8AC2-0D07DD5BEA9A}"/>
            </c:ext>
          </c:extLst>
        </c:ser>
        <c:ser>
          <c:idx val="2"/>
          <c:order val="13"/>
          <c:tx>
            <c:v>Alternatieve propositie</c:v>
          </c:tx>
          <c:spPr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12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dPt>
            <c:idx val="0"/>
            <c:marker>
              <c:spPr>
                <a:gradFill rotWithShape="1">
                  <a:gsLst>
                    <a:gs pos="0">
                      <a:schemeClr val="accent5">
                        <a:shade val="51000"/>
                        <a:satMod val="130000"/>
                      </a:schemeClr>
                    </a:gs>
                    <a:gs pos="80000">
                      <a:schemeClr val="accent5">
                        <a:shade val="93000"/>
                        <a:satMod val="130000"/>
                      </a:schemeClr>
                    </a:gs>
                    <a:gs pos="100000">
                      <a:schemeClr val="accent5"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>
                  <a:noFill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spPr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D185-4CC4-8AC2-0D07DD5BEA9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66C4F72-F922-4A02-B3FD-71A8C051CCCC}" type="CELLRANGE">
                      <a:rPr lang="en-US"/>
                      <a:pPr/>
                      <a:t>[CELLRANGE]</a:t>
                    </a:fld>
                    <a:endParaRPr lang="nl-N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D185-4CC4-8AC2-0D07DD5BEA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DATA!$F$8</c:f>
              <c:numCache>
                <c:formatCode>General</c:formatCode>
                <c:ptCount val="1"/>
              </c:numCache>
            </c:numRef>
          </c:xVal>
          <c:yVal>
            <c:numRef>
              <c:f>DATA!$C$8</c:f>
              <c:numCache>
                <c:formatCode>General</c:formatCode>
                <c:ptCount val="1"/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DATA!$B$8</c15:f>
                <c15:dlblRangeCache>
                  <c:ptCount val="1"/>
                </c15:dlblRangeCache>
              </c15:datalabelsRange>
            </c:ext>
            <c:ext xmlns:c16="http://schemas.microsoft.com/office/drawing/2014/chart" uri="{C3380CC4-5D6E-409C-BE32-E72D297353CC}">
              <c16:uniqueId val="{00000014-D185-4CC4-8AC2-0D07DD5BE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016416"/>
        <c:axId val="543016808"/>
        <c:extLst/>
      </c:scatterChart>
      <c:valAx>
        <c:axId val="543016416"/>
        <c:scaling>
          <c:orientation val="minMax"/>
          <c:max val="120"/>
          <c:min val="0"/>
        </c:scaling>
        <c:delete val="0"/>
        <c:axPos val="b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l-NL"/>
          </a:p>
        </c:txPr>
        <c:crossAx val="543016808"/>
        <c:crosses val="autoZero"/>
        <c:crossBetween val="midCat"/>
        <c:majorUnit val="10"/>
      </c:valAx>
      <c:valAx>
        <c:axId val="543016808"/>
        <c:scaling>
          <c:orientation val="minMax"/>
          <c:max val="22000.000000000004"/>
          <c:min val="0"/>
        </c:scaling>
        <c:delete val="0"/>
        <c:axPos val="l"/>
        <c:numFmt formatCode="&quot;€&quot;\ 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l-NL"/>
          </a:p>
        </c:txPr>
        <c:crossAx val="543016416"/>
        <c:crosses val="autoZero"/>
        <c:crossBetween val="midCat"/>
        <c:majorUnit val="1100"/>
        <c:dispUnits>
          <c:builtInUnit val="thousands"/>
          <c:dispUnitsLbl/>
        </c:dispUnits>
      </c:valAx>
      <c:spPr>
        <a:solidFill>
          <a:srgbClr val="8FCAE7"/>
        </a:solidFill>
        <a:ln w="9525">
          <a:noFill/>
        </a:ln>
      </c:spPr>
    </c:plotArea>
    <c:plotVisOnly val="1"/>
    <c:dispBlanksAs val="gap"/>
    <c:showDLblsOverMax val="0"/>
  </c:chart>
  <c:spPr>
    <a:solidFill>
      <a:srgbClr val="8FCAE7"/>
    </a:solidFill>
    <a:ln>
      <a:solidFill>
        <a:schemeClr val="tx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180975</xdr:rowOff>
        </xdr:from>
        <xdr:to>
          <xdr:col>2</xdr:col>
          <xdr:colOff>323850</xdr:colOff>
          <xdr:row>12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142875</xdr:rowOff>
        </xdr:from>
        <xdr:to>
          <xdr:col>2</xdr:col>
          <xdr:colOff>323850</xdr:colOff>
          <xdr:row>12</xdr:row>
          <xdr:rowOff>171450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6</xdr:row>
      <xdr:rowOff>46504</xdr:rowOff>
    </xdr:from>
    <xdr:to>
      <xdr:col>1</xdr:col>
      <xdr:colOff>6346265</xdr:colOff>
      <xdr:row>25</xdr:row>
      <xdr:rowOff>313204</xdr:rowOff>
    </xdr:to>
    <xdr:graphicFrame macro="">
      <xdr:nvGraphicFramePr>
        <xdr:cNvPr id="2" name="Grafiek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862853</xdr:colOff>
      <xdr:row>10</xdr:row>
      <xdr:rowOff>11206</xdr:rowOff>
    </xdr:from>
    <xdr:to>
      <xdr:col>1</xdr:col>
      <xdr:colOff>2364442</xdr:colOff>
      <xdr:row>15</xdr:row>
      <xdr:rowOff>129614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8FCAE7"/>
            </a:clrFrom>
            <a:clrTo>
              <a:srgbClr val="8FCAE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03" y="2554381"/>
          <a:ext cx="1501589" cy="1874183"/>
        </a:xfrm>
        <a:prstGeom prst="rect">
          <a:avLst/>
        </a:prstGeom>
      </xdr:spPr>
    </xdr:pic>
    <xdr:clientData/>
  </xdr:twoCellAnchor>
  <xdr:oneCellAnchor>
    <xdr:from>
      <xdr:col>4</xdr:col>
      <xdr:colOff>3384610</xdr:colOff>
      <xdr:row>4</xdr:row>
      <xdr:rowOff>134471</xdr:rowOff>
    </xdr:from>
    <xdr:ext cx="2529854" cy="365934"/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675" b="22940"/>
        <a:stretch/>
      </xdr:blipFill>
      <xdr:spPr>
        <a:xfrm>
          <a:off x="10395010" y="1248896"/>
          <a:ext cx="2529854" cy="365934"/>
        </a:xfrm>
        <a:prstGeom prst="rect">
          <a:avLst/>
        </a:prstGeom>
      </xdr:spPr>
    </xdr:pic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0.8518</cdr:x>
      <cdr:y>0.90326</cdr:y>
    </cdr:from>
    <cdr:to>
      <cdr:x>0.99625</cdr:x>
      <cdr:y>0.98466</cdr:y>
    </cdr:to>
    <cdr:sp macro="" textlink="">
      <cdr:nvSpPr>
        <cdr:cNvPr id="4" name="Rechthoek 3"/>
        <cdr:cNvSpPr/>
      </cdr:nvSpPr>
      <cdr:spPr>
        <a:xfrm xmlns:a="http://schemas.openxmlformats.org/drawingml/2006/main">
          <a:off x="5408915" y="5690152"/>
          <a:ext cx="917258" cy="512786"/>
        </a:xfrm>
        <a:prstGeom xmlns:a="http://schemas.openxmlformats.org/drawingml/2006/main" prst="rect">
          <a:avLst/>
        </a:prstGeom>
        <a:solidFill xmlns:a="http://schemas.openxmlformats.org/drawingml/2006/main">
          <a:srgbClr val="8FCAE7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NL" sz="1100" b="1">
              <a:solidFill>
                <a:schemeClr val="tx1"/>
              </a:solidFill>
            </a:rPr>
            <a:t>Kwaliteit </a:t>
          </a:r>
          <a:r>
            <a:rPr lang="nl-NL" sz="1100" b="1" baseline="0">
              <a:solidFill>
                <a:schemeClr val="tx1"/>
              </a:solidFill>
            </a:rPr>
            <a:t>in procenten en punten</a:t>
          </a:r>
          <a:endParaRPr lang="nl-NL" sz="1100" b="1">
            <a:solidFill>
              <a:schemeClr val="tx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pc.belastingdienst.nl\EDF\SSO-CFD\UG_HKT_Inkoop-UNIT\83-INKOOPDOSSIER-%20INKOOP\IUC23\IUC23-780%20Losse%20Inrichting%20(deel%202)\03%20-%20BESCHR%20DOCUMENTEN\Beschrijvend%20document%20NIEUW\Superformule%20input%20stukken\UITGANGSPUNTEN%20-%20IUC23-780%20-%20Losse%20Inrichtingen.2.xlsm?560EB4E8" TargetMode="External"/><Relationship Id="rId1" Type="http://schemas.openxmlformats.org/officeDocument/2006/relationships/externalLinkPath" Target="file:///\\560EB4E8\UITGANGSPUNTEN%20-%20IUC23-780%20-%20Losse%20Inrichtingen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Superformule"/>
      <sheetName val="Info BD"/>
      <sheetName val="Evaluatie"/>
      <sheetName val="TBV Onderzoek"/>
      <sheetName val="BPK-Grafiek"/>
      <sheetName val="HULP-velden"/>
      <sheetName val="DATA"/>
      <sheetName val="HULP-data"/>
    </sheetNames>
    <sheetDataSet>
      <sheetData sheetId="0"/>
      <sheetData sheetId="1">
        <row r="22">
          <cell r="K22">
            <v>293</v>
          </cell>
        </row>
      </sheetData>
      <sheetData sheetId="2"/>
      <sheetData sheetId="3"/>
      <sheetData sheetId="4"/>
      <sheetData sheetId="5"/>
      <sheetData sheetId="6"/>
      <sheetData sheetId="7">
        <row r="7">
          <cell r="B7" t="str">
            <v>Uw inschrijving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8F1E6-1928-4907-9A45-FC645F05725D}">
  <dimension ref="B2:O96"/>
  <sheetViews>
    <sheetView tabSelected="1" topLeftCell="A20" workbookViewId="0">
      <selection activeCell="H39" sqref="H39"/>
    </sheetView>
  </sheetViews>
  <sheetFormatPr defaultColWidth="8.85546875" defaultRowHeight="14.25" x14ac:dyDescent="0.25"/>
  <cols>
    <col min="1" max="1" width="3" style="41" customWidth="1"/>
    <col min="2" max="2" width="72.85546875" style="41" customWidth="1"/>
    <col min="3" max="3" width="16.140625" style="41" customWidth="1"/>
    <col min="4" max="4" width="18.7109375" style="41" customWidth="1"/>
    <col min="5" max="6" width="16.140625" style="41" customWidth="1"/>
    <col min="7" max="7" width="8.85546875" style="41"/>
    <col min="8" max="8" width="11.28515625" style="41" bestFit="1" customWidth="1"/>
    <col min="9" max="11" width="8.85546875" style="41"/>
    <col min="12" max="12" width="12.7109375" style="41" bestFit="1" customWidth="1"/>
    <col min="13" max="16384" width="8.85546875" style="41"/>
  </cols>
  <sheetData>
    <row r="2" spans="2:6" ht="28.5" x14ac:dyDescent="0.45">
      <c r="B2" s="39" t="s">
        <v>155</v>
      </c>
      <c r="C2" s="40"/>
      <c r="D2" s="40"/>
      <c r="E2" s="40"/>
      <c r="F2" s="40"/>
    </row>
    <row r="3" spans="2:6" ht="27" x14ac:dyDescent="0.45">
      <c r="B3" s="42" t="s">
        <v>67</v>
      </c>
      <c r="C3" s="43"/>
      <c r="D3" s="43"/>
      <c r="E3" s="43"/>
      <c r="F3" s="43"/>
    </row>
    <row r="4" spans="2:6" ht="15" x14ac:dyDescent="0.25">
      <c r="B4" s="44"/>
      <c r="C4" s="44"/>
      <c r="D4" s="44"/>
      <c r="E4" s="44"/>
      <c r="F4" s="44"/>
    </row>
    <row r="5" spans="2:6" ht="15" x14ac:dyDescent="0.25">
      <c r="B5" s="44"/>
      <c r="C5" s="44"/>
      <c r="D5" s="44"/>
      <c r="E5" s="44" t="s">
        <v>68</v>
      </c>
      <c r="F5" s="45"/>
    </row>
    <row r="6" spans="2:6" ht="15" x14ac:dyDescent="0.25">
      <c r="B6" s="44"/>
      <c r="C6" s="44"/>
      <c r="D6" s="44"/>
      <c r="E6" s="44"/>
      <c r="F6" s="44"/>
    </row>
    <row r="7" spans="2:6" ht="15.6" customHeight="1" x14ac:dyDescent="0.25">
      <c r="B7" s="46" t="s">
        <v>69</v>
      </c>
      <c r="C7" s="47"/>
      <c r="D7" s="47"/>
      <c r="E7" s="47"/>
      <c r="F7" s="48"/>
    </row>
    <row r="8" spans="2:6" ht="16.149999999999999" customHeight="1" x14ac:dyDescent="0.25">
      <c r="B8" s="49" t="s">
        <v>70</v>
      </c>
      <c r="C8" s="50"/>
      <c r="D8" s="51"/>
      <c r="E8" s="51"/>
      <c r="F8" s="52"/>
    </row>
    <row r="9" spans="2:6" ht="16.149999999999999" customHeight="1" x14ac:dyDescent="0.25">
      <c r="B9" s="49" t="s">
        <v>71</v>
      </c>
      <c r="C9" s="50"/>
      <c r="D9" s="51"/>
      <c r="E9" s="51"/>
      <c r="F9" s="52"/>
    </row>
    <row r="10" spans="2:6" ht="15.6" customHeight="1" x14ac:dyDescent="0.25">
      <c r="B10" s="49" t="s">
        <v>72</v>
      </c>
      <c r="C10" s="50"/>
      <c r="D10" s="51"/>
      <c r="E10" s="51"/>
      <c r="F10" s="52"/>
    </row>
    <row r="11" spans="2:6" ht="15.6" customHeight="1" x14ac:dyDescent="0.25">
      <c r="B11" s="53" t="s">
        <v>73</v>
      </c>
      <c r="C11" s="54"/>
      <c r="D11" s="55"/>
      <c r="E11" s="55"/>
      <c r="F11" s="56"/>
    </row>
    <row r="12" spans="2:6" x14ac:dyDescent="0.25">
      <c r="B12" s="57" t="s">
        <v>74</v>
      </c>
      <c r="C12" s="54" t="s">
        <v>75</v>
      </c>
      <c r="D12" s="55"/>
      <c r="E12" s="55"/>
      <c r="F12" s="56"/>
    </row>
    <row r="13" spans="2:6" x14ac:dyDescent="0.25">
      <c r="B13" s="58"/>
      <c r="C13" s="59" t="s">
        <v>76</v>
      </c>
      <c r="D13" s="60"/>
      <c r="E13" s="60"/>
      <c r="F13" s="61"/>
    </row>
    <row r="14" spans="2:6" x14ac:dyDescent="0.15">
      <c r="B14" s="62"/>
      <c r="C14" s="62"/>
      <c r="D14" s="62"/>
      <c r="E14" s="62"/>
      <c r="F14" s="62"/>
    </row>
    <row r="15" spans="2:6" x14ac:dyDescent="0.15">
      <c r="B15" s="57" t="s">
        <v>77</v>
      </c>
      <c r="C15" s="63"/>
      <c r="D15" s="63"/>
      <c r="E15" s="63"/>
      <c r="F15" s="64"/>
    </row>
    <row r="16" spans="2:6" ht="15.6" customHeight="1" x14ac:dyDescent="0.15">
      <c r="B16" s="58" t="s">
        <v>78</v>
      </c>
      <c r="C16" s="65"/>
      <c r="D16" s="65"/>
      <c r="E16" s="65"/>
      <c r="F16" s="66"/>
    </row>
    <row r="17" spans="2:15" x14ac:dyDescent="0.15">
      <c r="B17" s="62"/>
      <c r="C17" s="62"/>
      <c r="D17" s="62"/>
      <c r="E17" s="62"/>
      <c r="F17" s="62"/>
    </row>
    <row r="18" spans="2:15" ht="15.6" customHeight="1" x14ac:dyDescent="0.15">
      <c r="B18" s="46" t="s">
        <v>79</v>
      </c>
      <c r="C18" s="67"/>
      <c r="D18" s="67"/>
      <c r="E18" s="67"/>
      <c r="F18" s="68"/>
    </row>
    <row r="19" spans="2:15" ht="16.149999999999999" customHeight="1" x14ac:dyDescent="0.15">
      <c r="B19" s="57" t="s">
        <v>80</v>
      </c>
      <c r="C19" s="63"/>
      <c r="D19" s="63"/>
      <c r="E19" s="63"/>
      <c r="F19" s="64"/>
    </row>
    <row r="20" spans="2:15" ht="16.899999999999999" customHeight="1" x14ac:dyDescent="0.15">
      <c r="B20" s="69" t="s">
        <v>154</v>
      </c>
      <c r="C20" s="70"/>
      <c r="D20" s="70"/>
      <c r="E20" s="70"/>
      <c r="F20" s="71"/>
    </row>
    <row r="21" spans="2:15" ht="15" thickBot="1" x14ac:dyDescent="0.3"/>
    <row r="22" spans="2:15" ht="14.25" customHeight="1" x14ac:dyDescent="0.25">
      <c r="B22" s="137" t="s">
        <v>81</v>
      </c>
      <c r="C22" s="139" t="s">
        <v>82</v>
      </c>
      <c r="D22" s="139" t="s">
        <v>83</v>
      </c>
      <c r="E22" s="139" t="s">
        <v>84</v>
      </c>
      <c r="F22" s="143" t="s">
        <v>19</v>
      </c>
      <c r="H22" s="142"/>
      <c r="I22" s="142"/>
      <c r="J22" s="142"/>
      <c r="K22" s="142"/>
      <c r="L22" s="142"/>
      <c r="M22" s="142"/>
      <c r="N22" s="142"/>
      <c r="O22" s="142"/>
    </row>
    <row r="23" spans="2:15" ht="15" thickBot="1" x14ac:dyDescent="0.3">
      <c r="B23" s="138"/>
      <c r="C23" s="140"/>
      <c r="D23" s="141"/>
      <c r="E23" s="140"/>
      <c r="F23" s="144"/>
      <c r="H23" s="142"/>
      <c r="I23" s="142"/>
      <c r="J23" s="142"/>
      <c r="K23" s="142"/>
      <c r="L23" s="142"/>
      <c r="M23" s="142"/>
      <c r="N23" s="142"/>
      <c r="O23" s="142"/>
    </row>
    <row r="24" spans="2:15" ht="15" customHeight="1" x14ac:dyDescent="0.25">
      <c r="B24" s="135" t="s">
        <v>153</v>
      </c>
      <c r="C24" s="136"/>
      <c r="D24" s="136"/>
      <c r="E24" s="136"/>
      <c r="F24" s="73"/>
      <c r="H24" s="142"/>
      <c r="I24" s="142"/>
      <c r="J24" s="142"/>
      <c r="K24" s="142"/>
      <c r="L24" s="142"/>
      <c r="M24" s="142"/>
      <c r="N24" s="142"/>
      <c r="O24" s="142"/>
    </row>
    <row r="25" spans="2:15" x14ac:dyDescent="0.25">
      <c r="B25" s="87" t="s">
        <v>157</v>
      </c>
      <c r="C25" s="88" t="s">
        <v>85</v>
      </c>
      <c r="D25" s="88">
        <v>2</v>
      </c>
      <c r="E25" s="89"/>
      <c r="F25" s="77">
        <f t="shared" ref="F25:F40" si="0">E25*D25</f>
        <v>0</v>
      </c>
      <c r="G25" s="72"/>
    </row>
    <row r="26" spans="2:15" ht="22.5" x14ac:dyDescent="0.25">
      <c r="B26" s="87" t="s">
        <v>158</v>
      </c>
      <c r="C26" s="88" t="s">
        <v>85</v>
      </c>
      <c r="D26" s="88">
        <v>4</v>
      </c>
      <c r="E26" s="89"/>
      <c r="F26" s="77">
        <f t="shared" si="0"/>
        <v>0</v>
      </c>
      <c r="G26" s="72"/>
    </row>
    <row r="27" spans="2:15" x14ac:dyDescent="0.25">
      <c r="B27" s="87" t="s">
        <v>159</v>
      </c>
      <c r="C27" s="88" t="s">
        <v>85</v>
      </c>
      <c r="D27" s="88">
        <v>3</v>
      </c>
      <c r="E27" s="89"/>
      <c r="F27" s="77">
        <f t="shared" si="0"/>
        <v>0</v>
      </c>
    </row>
    <row r="28" spans="2:15" x14ac:dyDescent="0.25">
      <c r="B28" s="87" t="s">
        <v>86</v>
      </c>
      <c r="C28" s="88" t="s">
        <v>85</v>
      </c>
      <c r="D28" s="88">
        <v>2</v>
      </c>
      <c r="E28" s="89"/>
      <c r="F28" s="77">
        <f t="shared" si="0"/>
        <v>0</v>
      </c>
    </row>
    <row r="29" spans="2:15" x14ac:dyDescent="0.25">
      <c r="B29" s="87" t="s">
        <v>160</v>
      </c>
      <c r="C29" s="88" t="s">
        <v>85</v>
      </c>
      <c r="D29" s="88">
        <v>3</v>
      </c>
      <c r="E29" s="89"/>
      <c r="F29" s="77">
        <f t="shared" si="0"/>
        <v>0</v>
      </c>
    </row>
    <row r="30" spans="2:15" ht="16.5" customHeight="1" x14ac:dyDescent="0.25">
      <c r="B30" s="87" t="s">
        <v>87</v>
      </c>
      <c r="C30" s="88" t="s">
        <v>88</v>
      </c>
      <c r="D30" s="88">
        <v>2</v>
      </c>
      <c r="E30" s="89"/>
      <c r="F30" s="77">
        <f t="shared" si="0"/>
        <v>0</v>
      </c>
    </row>
    <row r="31" spans="2:15" ht="15" customHeight="1" x14ac:dyDescent="0.25">
      <c r="B31" s="87" t="s">
        <v>89</v>
      </c>
      <c r="C31" s="88" t="s">
        <v>88</v>
      </c>
      <c r="D31" s="88">
        <v>2</v>
      </c>
      <c r="E31" s="89"/>
      <c r="F31" s="77">
        <f t="shared" si="0"/>
        <v>0</v>
      </c>
    </row>
    <row r="32" spans="2:15" x14ac:dyDescent="0.25">
      <c r="B32" s="87" t="s">
        <v>90</v>
      </c>
      <c r="C32" s="88" t="s">
        <v>88</v>
      </c>
      <c r="D32" s="88">
        <v>2</v>
      </c>
      <c r="E32" s="89"/>
      <c r="F32" s="77">
        <f t="shared" si="0"/>
        <v>0</v>
      </c>
    </row>
    <row r="33" spans="2:12" x14ac:dyDescent="0.25">
      <c r="B33" s="87" t="s">
        <v>91</v>
      </c>
      <c r="C33" s="88" t="s">
        <v>88</v>
      </c>
      <c r="D33" s="88">
        <v>2</v>
      </c>
      <c r="E33" s="89"/>
      <c r="F33" s="77">
        <f t="shared" si="0"/>
        <v>0</v>
      </c>
    </row>
    <row r="34" spans="2:12" x14ac:dyDescent="0.25">
      <c r="B34" s="87" t="s">
        <v>92</v>
      </c>
      <c r="C34" s="88" t="s">
        <v>88</v>
      </c>
      <c r="D34" s="88">
        <v>2</v>
      </c>
      <c r="E34" s="89"/>
      <c r="F34" s="77">
        <f t="shared" si="0"/>
        <v>0</v>
      </c>
    </row>
    <row r="35" spans="2:12" x14ac:dyDescent="0.25">
      <c r="B35" s="87" t="s">
        <v>93</v>
      </c>
      <c r="C35" s="88" t="s">
        <v>88</v>
      </c>
      <c r="D35" s="88">
        <v>2</v>
      </c>
      <c r="E35" s="89"/>
      <c r="F35" s="77">
        <f t="shared" si="0"/>
        <v>0</v>
      </c>
    </row>
    <row r="36" spans="2:12" x14ac:dyDescent="0.25">
      <c r="B36" s="87" t="s">
        <v>94</v>
      </c>
      <c r="C36" s="88" t="s">
        <v>88</v>
      </c>
      <c r="D36" s="88">
        <v>3</v>
      </c>
      <c r="E36" s="89"/>
      <c r="F36" s="77">
        <f t="shared" si="0"/>
        <v>0</v>
      </c>
    </row>
    <row r="37" spans="2:12" x14ac:dyDescent="0.25">
      <c r="B37" s="87" t="s">
        <v>95</v>
      </c>
      <c r="C37" s="88" t="s">
        <v>88</v>
      </c>
      <c r="D37" s="88">
        <v>3</v>
      </c>
      <c r="E37" s="89"/>
      <c r="F37" s="77">
        <f t="shared" si="0"/>
        <v>0</v>
      </c>
    </row>
    <row r="38" spans="2:12" x14ac:dyDescent="0.25">
      <c r="B38" s="87" t="s">
        <v>96</v>
      </c>
      <c r="C38" s="88" t="s">
        <v>88</v>
      </c>
      <c r="D38" s="88">
        <v>3</v>
      </c>
      <c r="E38" s="89"/>
      <c r="F38" s="77">
        <f t="shared" si="0"/>
        <v>0</v>
      </c>
    </row>
    <row r="39" spans="2:12" ht="22.5" x14ac:dyDescent="0.25">
      <c r="B39" s="87" t="s">
        <v>97</v>
      </c>
      <c r="C39" s="88" t="s">
        <v>85</v>
      </c>
      <c r="D39" s="88">
        <v>1</v>
      </c>
      <c r="E39" s="89"/>
      <c r="F39" s="77">
        <f t="shared" si="0"/>
        <v>0</v>
      </c>
    </row>
    <row r="40" spans="2:12" ht="23.25" thickBot="1" x14ac:dyDescent="0.3">
      <c r="B40" s="87" t="s">
        <v>98</v>
      </c>
      <c r="C40" s="88" t="s">
        <v>85</v>
      </c>
      <c r="D40" s="88">
        <v>1</v>
      </c>
      <c r="E40" s="89"/>
      <c r="F40" s="77">
        <f t="shared" si="0"/>
        <v>0</v>
      </c>
      <c r="H40" s="78"/>
    </row>
    <row r="41" spans="2:12" ht="15" customHeight="1" x14ac:dyDescent="0.25">
      <c r="B41" s="135" t="s">
        <v>99</v>
      </c>
      <c r="C41" s="136"/>
      <c r="D41" s="136"/>
      <c r="E41" s="136"/>
      <c r="F41" s="73"/>
      <c r="L41" s="78"/>
    </row>
    <row r="42" spans="2:12" ht="23.25" customHeight="1" x14ac:dyDescent="0.25">
      <c r="B42" s="87" t="s">
        <v>156</v>
      </c>
      <c r="C42" s="88" t="s">
        <v>85</v>
      </c>
      <c r="D42" s="88">
        <v>4</v>
      </c>
      <c r="E42" s="89"/>
      <c r="F42" s="77">
        <f t="shared" ref="F42" si="1">E42*D42</f>
        <v>0</v>
      </c>
      <c r="G42" s="72"/>
    </row>
    <row r="43" spans="2:12" x14ac:dyDescent="0.25">
      <c r="B43" s="87" t="s">
        <v>100</v>
      </c>
      <c r="C43" s="88" t="s">
        <v>85</v>
      </c>
      <c r="D43" s="88">
        <v>2</v>
      </c>
      <c r="E43" s="89"/>
      <c r="F43" s="77">
        <f t="shared" ref="F43:F48" si="2">E43*D43</f>
        <v>0</v>
      </c>
    </row>
    <row r="44" spans="2:12" x14ac:dyDescent="0.25">
      <c r="B44" s="87" t="s">
        <v>150</v>
      </c>
      <c r="C44" s="88" t="s">
        <v>85</v>
      </c>
      <c r="D44" s="88">
        <v>4</v>
      </c>
      <c r="E44" s="89"/>
      <c r="F44" s="77">
        <f t="shared" si="2"/>
        <v>0</v>
      </c>
    </row>
    <row r="45" spans="2:12" x14ac:dyDescent="0.25">
      <c r="B45" s="87" t="s">
        <v>101</v>
      </c>
      <c r="C45" s="88" t="s">
        <v>102</v>
      </c>
      <c r="D45" s="88">
        <v>1</v>
      </c>
      <c r="E45" s="89"/>
      <c r="F45" s="77">
        <f t="shared" si="2"/>
        <v>0</v>
      </c>
    </row>
    <row r="46" spans="2:12" x14ac:dyDescent="0.25">
      <c r="B46" s="87" t="s">
        <v>103</v>
      </c>
      <c r="C46" s="88" t="s">
        <v>102</v>
      </c>
      <c r="D46" s="88">
        <v>1</v>
      </c>
      <c r="E46" s="89"/>
      <c r="F46" s="77">
        <f t="shared" si="2"/>
        <v>0</v>
      </c>
    </row>
    <row r="47" spans="2:12" x14ac:dyDescent="0.25">
      <c r="B47" s="87" t="s">
        <v>151</v>
      </c>
      <c r="C47" s="88" t="s">
        <v>102</v>
      </c>
      <c r="D47" s="88">
        <v>1</v>
      </c>
      <c r="E47" s="89"/>
      <c r="F47" s="77">
        <f t="shared" si="2"/>
        <v>0</v>
      </c>
    </row>
    <row r="48" spans="2:12" ht="23.25" thickBot="1" x14ac:dyDescent="0.3">
      <c r="B48" s="87" t="s">
        <v>152</v>
      </c>
      <c r="C48" s="88" t="s">
        <v>88</v>
      </c>
      <c r="D48" s="88">
        <v>3</v>
      </c>
      <c r="E48" s="89"/>
      <c r="F48" s="77">
        <f t="shared" si="2"/>
        <v>0</v>
      </c>
      <c r="G48" s="72"/>
      <c r="H48" s="78"/>
    </row>
    <row r="49" spans="2:6" ht="15" customHeight="1" x14ac:dyDescent="0.25">
      <c r="B49" s="135" t="s">
        <v>104</v>
      </c>
      <c r="C49" s="136"/>
      <c r="D49" s="136"/>
      <c r="E49" s="136"/>
      <c r="F49" s="93"/>
    </row>
    <row r="50" spans="2:6" x14ac:dyDescent="0.25">
      <c r="B50" s="74" t="s">
        <v>105</v>
      </c>
      <c r="C50" s="75" t="s">
        <v>102</v>
      </c>
      <c r="D50" s="75">
        <v>1</v>
      </c>
      <c r="E50" s="89"/>
      <c r="F50" s="77">
        <f t="shared" ref="F50:F78" si="3">E50*D50</f>
        <v>0</v>
      </c>
    </row>
    <row r="51" spans="2:6" x14ac:dyDescent="0.25">
      <c r="B51" s="74" t="s">
        <v>106</v>
      </c>
      <c r="C51" s="75" t="s">
        <v>102</v>
      </c>
      <c r="D51" s="75">
        <v>1</v>
      </c>
      <c r="E51" s="89"/>
      <c r="F51" s="77">
        <f t="shared" si="3"/>
        <v>0</v>
      </c>
    </row>
    <row r="52" spans="2:6" x14ac:dyDescent="0.25">
      <c r="B52" s="74" t="s">
        <v>107</v>
      </c>
      <c r="C52" s="75" t="s">
        <v>102</v>
      </c>
      <c r="D52" s="75">
        <v>1</v>
      </c>
      <c r="E52" s="89"/>
      <c r="F52" s="77">
        <f t="shared" si="3"/>
        <v>0</v>
      </c>
    </row>
    <row r="53" spans="2:6" x14ac:dyDescent="0.25">
      <c r="B53" s="74" t="s">
        <v>108</v>
      </c>
      <c r="C53" s="75" t="s">
        <v>85</v>
      </c>
      <c r="D53" s="75">
        <v>3</v>
      </c>
      <c r="E53" s="89"/>
      <c r="F53" s="77">
        <f t="shared" si="3"/>
        <v>0</v>
      </c>
    </row>
    <row r="54" spans="2:6" x14ac:dyDescent="0.25">
      <c r="B54" s="74" t="s">
        <v>109</v>
      </c>
      <c r="C54" s="75" t="s">
        <v>102</v>
      </c>
      <c r="D54" s="75">
        <v>1</v>
      </c>
      <c r="E54" s="89"/>
      <c r="F54" s="77">
        <f t="shared" si="3"/>
        <v>0</v>
      </c>
    </row>
    <row r="55" spans="2:6" x14ac:dyDescent="0.25">
      <c r="B55" s="74" t="s">
        <v>110</v>
      </c>
      <c r="C55" s="75" t="s">
        <v>85</v>
      </c>
      <c r="D55" s="75">
        <v>1</v>
      </c>
      <c r="E55" s="89"/>
      <c r="F55" s="77">
        <f t="shared" si="3"/>
        <v>0</v>
      </c>
    </row>
    <row r="56" spans="2:6" x14ac:dyDescent="0.25">
      <c r="B56" s="74" t="s">
        <v>111</v>
      </c>
      <c r="C56" s="75" t="s">
        <v>85</v>
      </c>
      <c r="D56" s="75">
        <v>1</v>
      </c>
      <c r="E56" s="89"/>
      <c r="F56" s="77">
        <f t="shared" si="3"/>
        <v>0</v>
      </c>
    </row>
    <row r="57" spans="2:6" x14ac:dyDescent="0.25">
      <c r="B57" s="74" t="s">
        <v>112</v>
      </c>
      <c r="C57" s="75" t="s">
        <v>85</v>
      </c>
      <c r="D57" s="75">
        <v>2</v>
      </c>
      <c r="E57" s="89"/>
      <c r="F57" s="77">
        <f t="shared" si="3"/>
        <v>0</v>
      </c>
    </row>
    <row r="58" spans="2:6" x14ac:dyDescent="0.25">
      <c r="B58" s="74" t="s">
        <v>113</v>
      </c>
      <c r="C58" s="75" t="s">
        <v>85</v>
      </c>
      <c r="D58" s="75">
        <v>1</v>
      </c>
      <c r="E58" s="89"/>
      <c r="F58" s="77">
        <f t="shared" si="3"/>
        <v>0</v>
      </c>
    </row>
    <row r="59" spans="2:6" x14ac:dyDescent="0.25">
      <c r="B59" s="74" t="s">
        <v>114</v>
      </c>
      <c r="C59" s="75" t="s">
        <v>102</v>
      </c>
      <c r="D59" s="75">
        <v>1</v>
      </c>
      <c r="E59" s="89"/>
      <c r="F59" s="77">
        <f t="shared" si="3"/>
        <v>0</v>
      </c>
    </row>
    <row r="60" spans="2:6" x14ac:dyDescent="0.25">
      <c r="B60" s="74" t="s">
        <v>115</v>
      </c>
      <c r="C60" s="75" t="s">
        <v>102</v>
      </c>
      <c r="D60" s="75">
        <v>1</v>
      </c>
      <c r="E60" s="89"/>
      <c r="F60" s="77">
        <f t="shared" si="3"/>
        <v>0</v>
      </c>
    </row>
    <row r="61" spans="2:6" x14ac:dyDescent="0.25">
      <c r="B61" s="74" t="s">
        <v>116</v>
      </c>
      <c r="C61" s="75" t="s">
        <v>102</v>
      </c>
      <c r="D61" s="75">
        <v>1</v>
      </c>
      <c r="E61" s="89"/>
      <c r="F61" s="77">
        <f t="shared" si="3"/>
        <v>0</v>
      </c>
    </row>
    <row r="62" spans="2:6" x14ac:dyDescent="0.25">
      <c r="B62" s="74" t="s">
        <v>117</v>
      </c>
      <c r="C62" s="75" t="s">
        <v>85</v>
      </c>
      <c r="D62" s="75">
        <v>3</v>
      </c>
      <c r="E62" s="89"/>
      <c r="F62" s="77">
        <f t="shared" si="3"/>
        <v>0</v>
      </c>
    </row>
    <row r="63" spans="2:6" x14ac:dyDescent="0.25">
      <c r="B63" s="74" t="s">
        <v>118</v>
      </c>
      <c r="C63" s="75" t="s">
        <v>102</v>
      </c>
      <c r="D63" s="75">
        <v>1</v>
      </c>
      <c r="E63" s="89"/>
      <c r="F63" s="77">
        <f t="shared" si="3"/>
        <v>0</v>
      </c>
    </row>
    <row r="64" spans="2:6" x14ac:dyDescent="0.25">
      <c r="B64" s="74" t="s">
        <v>119</v>
      </c>
      <c r="C64" s="75" t="s">
        <v>85</v>
      </c>
      <c r="D64" s="75">
        <v>1</v>
      </c>
      <c r="E64" s="89"/>
      <c r="F64" s="77">
        <f t="shared" si="3"/>
        <v>0</v>
      </c>
    </row>
    <row r="65" spans="2:8" x14ac:dyDescent="0.25">
      <c r="B65" s="74" t="s">
        <v>120</v>
      </c>
      <c r="C65" s="75" t="s">
        <v>85</v>
      </c>
      <c r="D65" s="75">
        <v>1</v>
      </c>
      <c r="E65" s="89"/>
      <c r="F65" s="77">
        <f t="shared" si="3"/>
        <v>0</v>
      </c>
    </row>
    <row r="66" spans="2:8" x14ac:dyDescent="0.25">
      <c r="B66" s="74" t="s">
        <v>121</v>
      </c>
      <c r="C66" s="75" t="s">
        <v>85</v>
      </c>
      <c r="D66" s="75">
        <v>4</v>
      </c>
      <c r="E66" s="89"/>
      <c r="F66" s="77">
        <f t="shared" si="3"/>
        <v>0</v>
      </c>
    </row>
    <row r="67" spans="2:8" x14ac:dyDescent="0.25">
      <c r="B67" s="74" t="s">
        <v>122</v>
      </c>
      <c r="C67" s="75" t="s">
        <v>85</v>
      </c>
      <c r="D67" s="75">
        <v>3</v>
      </c>
      <c r="E67" s="89"/>
      <c r="F67" s="77">
        <f t="shared" si="3"/>
        <v>0</v>
      </c>
    </row>
    <row r="68" spans="2:8" x14ac:dyDescent="0.25">
      <c r="B68" s="74" t="s">
        <v>123</v>
      </c>
      <c r="C68" s="75" t="s">
        <v>85</v>
      </c>
      <c r="D68" s="75">
        <v>4</v>
      </c>
      <c r="E68" s="89"/>
      <c r="F68" s="77">
        <f t="shared" si="3"/>
        <v>0</v>
      </c>
    </row>
    <row r="69" spans="2:8" x14ac:dyDescent="0.25">
      <c r="B69" s="74" t="s">
        <v>124</v>
      </c>
      <c r="C69" s="75" t="s">
        <v>85</v>
      </c>
      <c r="D69" s="75">
        <v>1</v>
      </c>
      <c r="E69" s="89"/>
      <c r="F69" s="77">
        <f t="shared" si="3"/>
        <v>0</v>
      </c>
    </row>
    <row r="70" spans="2:8" x14ac:dyDescent="0.25">
      <c r="B70" s="74" t="s">
        <v>125</v>
      </c>
      <c r="C70" s="75" t="s">
        <v>85</v>
      </c>
      <c r="D70" s="75">
        <v>1</v>
      </c>
      <c r="E70" s="89"/>
      <c r="F70" s="77">
        <f t="shared" si="3"/>
        <v>0</v>
      </c>
    </row>
    <row r="71" spans="2:8" x14ac:dyDescent="0.25">
      <c r="B71" s="74" t="s">
        <v>126</v>
      </c>
      <c r="C71" s="75" t="s">
        <v>102</v>
      </c>
      <c r="D71" s="75">
        <v>1</v>
      </c>
      <c r="E71" s="89"/>
      <c r="F71" s="77">
        <f t="shared" si="3"/>
        <v>0</v>
      </c>
    </row>
    <row r="72" spans="2:8" x14ac:dyDescent="0.25">
      <c r="B72" s="74" t="s">
        <v>127</v>
      </c>
      <c r="C72" s="75" t="s">
        <v>102</v>
      </c>
      <c r="D72" s="75">
        <v>1</v>
      </c>
      <c r="E72" s="89"/>
      <c r="F72" s="77">
        <f t="shared" si="3"/>
        <v>0</v>
      </c>
    </row>
    <row r="73" spans="2:8" x14ac:dyDescent="0.25">
      <c r="B73" s="74" t="s">
        <v>128</v>
      </c>
      <c r="C73" s="75" t="s">
        <v>88</v>
      </c>
      <c r="D73" s="75">
        <v>1</v>
      </c>
      <c r="E73" s="89"/>
      <c r="F73" s="77">
        <f t="shared" si="3"/>
        <v>0</v>
      </c>
    </row>
    <row r="74" spans="2:8" ht="22.5" x14ac:dyDescent="0.25">
      <c r="B74" s="74" t="s">
        <v>129</v>
      </c>
      <c r="C74" s="75" t="s">
        <v>88</v>
      </c>
      <c r="D74" s="75">
        <v>1</v>
      </c>
      <c r="E74" s="89"/>
      <c r="F74" s="77">
        <f t="shared" si="3"/>
        <v>0</v>
      </c>
    </row>
    <row r="75" spans="2:8" x14ac:dyDescent="0.25">
      <c r="B75" s="74" t="s">
        <v>130</v>
      </c>
      <c r="C75" s="75" t="s">
        <v>102</v>
      </c>
      <c r="D75" s="75">
        <v>1</v>
      </c>
      <c r="E75" s="89"/>
      <c r="F75" s="77">
        <f t="shared" si="3"/>
        <v>0</v>
      </c>
    </row>
    <row r="76" spans="2:8" x14ac:dyDescent="0.25">
      <c r="B76" s="74" t="s">
        <v>131</v>
      </c>
      <c r="C76" s="75" t="s">
        <v>102</v>
      </c>
      <c r="D76" s="75">
        <v>1</v>
      </c>
      <c r="E76" s="89"/>
      <c r="F76" s="77">
        <f t="shared" si="3"/>
        <v>0</v>
      </c>
    </row>
    <row r="77" spans="2:8" x14ac:dyDescent="0.25">
      <c r="B77" s="74" t="s">
        <v>132</v>
      </c>
      <c r="C77" s="75" t="s">
        <v>85</v>
      </c>
      <c r="D77" s="75">
        <v>1</v>
      </c>
      <c r="E77" s="89"/>
      <c r="F77" s="77">
        <f t="shared" si="3"/>
        <v>0</v>
      </c>
    </row>
    <row r="78" spans="2:8" ht="15" thickBot="1" x14ac:dyDescent="0.3">
      <c r="B78" s="74" t="s">
        <v>133</v>
      </c>
      <c r="C78" s="75" t="s">
        <v>102</v>
      </c>
      <c r="D78" s="75">
        <v>1</v>
      </c>
      <c r="E78" s="76"/>
      <c r="F78" s="77">
        <f t="shared" si="3"/>
        <v>0</v>
      </c>
      <c r="H78" s="78"/>
    </row>
    <row r="79" spans="2:8" ht="15" customHeight="1" x14ac:dyDescent="0.25">
      <c r="B79" s="135" t="s">
        <v>147</v>
      </c>
      <c r="C79" s="136"/>
      <c r="D79" s="136"/>
      <c r="E79" s="136"/>
      <c r="F79" s="73"/>
    </row>
    <row r="80" spans="2:8" ht="22.5" x14ac:dyDescent="0.25">
      <c r="B80" s="87" t="s">
        <v>148</v>
      </c>
      <c r="C80" s="88" t="s">
        <v>88</v>
      </c>
      <c r="D80" s="88">
        <v>1</v>
      </c>
      <c r="E80" s="89"/>
      <c r="F80" s="77">
        <f t="shared" ref="F80:F88" si="4">E80*D80</f>
        <v>0</v>
      </c>
    </row>
    <row r="81" spans="2:8" ht="22.5" x14ac:dyDescent="0.25">
      <c r="B81" s="87" t="s">
        <v>149</v>
      </c>
      <c r="C81" s="88" t="s">
        <v>88</v>
      </c>
      <c r="D81" s="88">
        <v>1</v>
      </c>
      <c r="E81" s="89"/>
      <c r="F81" s="77">
        <f t="shared" si="4"/>
        <v>0</v>
      </c>
    </row>
    <row r="82" spans="2:8" ht="14.25" customHeight="1" x14ac:dyDescent="0.25">
      <c r="B82" s="87" t="s">
        <v>134</v>
      </c>
      <c r="C82" s="88" t="s">
        <v>88</v>
      </c>
      <c r="D82" s="88">
        <v>1</v>
      </c>
      <c r="E82" s="89"/>
      <c r="F82" s="77">
        <f t="shared" si="4"/>
        <v>0</v>
      </c>
    </row>
    <row r="83" spans="2:8" ht="14.25" customHeight="1" x14ac:dyDescent="0.25">
      <c r="B83" s="87" t="s">
        <v>135</v>
      </c>
      <c r="C83" s="88" t="s">
        <v>88</v>
      </c>
      <c r="D83" s="88">
        <v>1</v>
      </c>
      <c r="E83" s="89"/>
      <c r="F83" s="77">
        <f t="shared" si="4"/>
        <v>0</v>
      </c>
    </row>
    <row r="84" spans="2:8" ht="22.5" x14ac:dyDescent="0.25">
      <c r="B84" s="87" t="s">
        <v>136</v>
      </c>
      <c r="C84" s="88" t="s">
        <v>88</v>
      </c>
      <c r="D84" s="88">
        <v>1</v>
      </c>
      <c r="E84" s="89"/>
      <c r="F84" s="77">
        <f t="shared" si="4"/>
        <v>0</v>
      </c>
    </row>
    <row r="85" spans="2:8" ht="22.5" x14ac:dyDescent="0.25">
      <c r="B85" s="87" t="s">
        <v>137</v>
      </c>
      <c r="C85" s="88" t="s">
        <v>88</v>
      </c>
      <c r="D85" s="88">
        <v>1</v>
      </c>
      <c r="E85" s="89"/>
      <c r="F85" s="77">
        <f t="shared" si="4"/>
        <v>0</v>
      </c>
    </row>
    <row r="86" spans="2:8" ht="14.25" customHeight="1" x14ac:dyDescent="0.25">
      <c r="B86" s="87" t="s">
        <v>138</v>
      </c>
      <c r="C86" s="88" t="s">
        <v>88</v>
      </c>
      <c r="D86" s="88">
        <v>1</v>
      </c>
      <c r="E86" s="89"/>
      <c r="F86" s="77">
        <f t="shared" si="4"/>
        <v>0</v>
      </c>
    </row>
    <row r="87" spans="2:8" x14ac:dyDescent="0.25">
      <c r="B87" s="87" t="s">
        <v>139</v>
      </c>
      <c r="C87" s="88" t="s">
        <v>88</v>
      </c>
      <c r="D87" s="88">
        <v>1</v>
      </c>
      <c r="E87" s="89"/>
      <c r="F87" s="77">
        <f t="shared" si="4"/>
        <v>0</v>
      </c>
    </row>
    <row r="88" spans="2:8" ht="15" thickBot="1" x14ac:dyDescent="0.3">
      <c r="B88" s="87" t="s">
        <v>140</v>
      </c>
      <c r="C88" s="88" t="s">
        <v>88</v>
      </c>
      <c r="D88" s="88">
        <v>1</v>
      </c>
      <c r="E88" s="89"/>
      <c r="F88" s="77">
        <f t="shared" si="4"/>
        <v>0</v>
      </c>
      <c r="H88" s="78"/>
    </row>
    <row r="89" spans="2:8" ht="15" customHeight="1" x14ac:dyDescent="0.25">
      <c r="B89" s="135" t="s">
        <v>141</v>
      </c>
      <c r="C89" s="136"/>
      <c r="D89" s="136"/>
      <c r="E89" s="136"/>
      <c r="F89" s="73"/>
    </row>
    <row r="90" spans="2:8" x14ac:dyDescent="0.25">
      <c r="B90" s="87" t="s">
        <v>142</v>
      </c>
      <c r="C90" s="88" t="s">
        <v>85</v>
      </c>
      <c r="D90" s="88">
        <v>4</v>
      </c>
      <c r="E90" s="89"/>
      <c r="F90" s="77">
        <f>E90*D90</f>
        <v>0</v>
      </c>
    </row>
    <row r="91" spans="2:8" x14ac:dyDescent="0.25">
      <c r="B91" s="87" t="s">
        <v>143</v>
      </c>
      <c r="C91" s="88" t="s">
        <v>85</v>
      </c>
      <c r="D91" s="88">
        <v>4</v>
      </c>
      <c r="E91" s="89"/>
      <c r="F91" s="77">
        <f>E91*D91</f>
        <v>0</v>
      </c>
    </row>
    <row r="92" spans="2:8" x14ac:dyDescent="0.25">
      <c r="B92" s="87" t="s">
        <v>144</v>
      </c>
      <c r="C92" s="88" t="s">
        <v>85</v>
      </c>
      <c r="D92" s="88">
        <v>4</v>
      </c>
      <c r="E92" s="89"/>
      <c r="F92" s="77">
        <f>E92*D92</f>
        <v>0</v>
      </c>
    </row>
    <row r="93" spans="2:8" ht="23.25" thickBot="1" x14ac:dyDescent="0.3">
      <c r="B93" s="90" t="s">
        <v>145</v>
      </c>
      <c r="C93" s="91" t="s">
        <v>85</v>
      </c>
      <c r="D93" s="91">
        <v>4</v>
      </c>
      <c r="E93" s="92"/>
      <c r="F93" s="134">
        <f>E93*D93</f>
        <v>0</v>
      </c>
      <c r="H93" s="78"/>
    </row>
    <row r="94" spans="2:8" ht="6" customHeight="1" x14ac:dyDescent="0.25">
      <c r="B94" s="79"/>
      <c r="C94" s="80"/>
      <c r="D94" s="80"/>
      <c r="E94" s="81"/>
      <c r="F94" s="82"/>
    </row>
    <row r="95" spans="2:8" ht="16.149999999999999" customHeight="1" thickBot="1" x14ac:dyDescent="0.2">
      <c r="B95" s="83"/>
      <c r="C95" s="83"/>
      <c r="D95" s="83" t="s">
        <v>146</v>
      </c>
      <c r="E95" s="83"/>
      <c r="F95" s="84">
        <f>SUM(F25:F93)</f>
        <v>0</v>
      </c>
    </row>
    <row r="96" spans="2:8" ht="15" thickTop="1" x14ac:dyDescent="0.25">
      <c r="B96" s="85"/>
    </row>
  </sheetData>
  <sheetProtection algorithmName="SHA-512" hashValue="FPe+aZ+AxsDNbCY2wLqymB6kvUJb91NmGbvJPlIeUBhcsjAdFAr2FjzI6XRPfT4vTkDwBpVpepsb2U5pE6ezWw==" saltValue="x3dLQ6gmAYWwq3t9XdiejQ==" spinCount="100000" sheet="1" objects="1" scenarios="1"/>
  <mergeCells count="11">
    <mergeCell ref="H22:O24"/>
    <mergeCell ref="B24:E24"/>
    <mergeCell ref="B41:E41"/>
    <mergeCell ref="B49:E49"/>
    <mergeCell ref="B79:E79"/>
    <mergeCell ref="F22:F23"/>
    <mergeCell ref="B89:E89"/>
    <mergeCell ref="B22:B23"/>
    <mergeCell ref="C22:C23"/>
    <mergeCell ref="D22:D23"/>
    <mergeCell ref="E22:E2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19050</xdr:colOff>
                    <xdr:row>11</xdr:row>
                    <xdr:rowOff>142875</xdr:rowOff>
                  </from>
                  <to>
                    <xdr:col>2</xdr:col>
                    <xdr:colOff>323850</xdr:colOff>
                    <xdr:row>12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E0A26-1852-469E-902B-BA324CCD82EC}">
  <sheetPr codeName="Blad11">
    <tabColor theme="0" tint="-0.499984740745262"/>
    <pageSetUpPr fitToPage="1"/>
  </sheetPr>
  <dimension ref="A1:P95"/>
  <sheetViews>
    <sheetView showGridLines="0" zoomScale="80" zoomScaleNormal="80" workbookViewId="0">
      <selection activeCell="F14" sqref="F14"/>
    </sheetView>
  </sheetViews>
  <sheetFormatPr defaultColWidth="0" defaultRowHeight="0" customHeight="1" zeroHeight="1" x14ac:dyDescent="0.25"/>
  <cols>
    <col min="1" max="1" width="3.7109375" style="129" customWidth="1"/>
    <col min="2" max="2" width="95.7109375" style="129" customWidth="1"/>
    <col min="3" max="3" width="1.7109375" style="129" customWidth="1"/>
    <col min="4" max="4" width="4" style="129" customWidth="1"/>
    <col min="5" max="5" width="54.5703125" style="129" customWidth="1"/>
    <col min="6" max="6" width="20.7109375" style="129" customWidth="1"/>
    <col min="7" max="7" width="11.28515625" style="129" customWidth="1"/>
    <col min="8" max="8" width="4.140625" style="129" customWidth="1"/>
    <col min="9" max="9" width="3.7109375" style="129" customWidth="1"/>
    <col min="10" max="16384" width="9.140625" style="129" hidden="1"/>
  </cols>
  <sheetData>
    <row r="1" spans="1:10" s="95" customFormat="1" ht="21" customHeight="1" x14ac:dyDescent="0.2">
      <c r="A1" s="94"/>
      <c r="B1" s="94"/>
      <c r="C1" s="94"/>
      <c r="D1" s="94"/>
      <c r="E1" s="94"/>
      <c r="F1" s="94"/>
      <c r="G1" s="94"/>
      <c r="H1" s="94"/>
    </row>
    <row r="2" spans="1:10" s="95" customFormat="1" ht="21" customHeight="1" x14ac:dyDescent="0.3">
      <c r="A2" s="94"/>
      <c r="B2" s="96" t="s">
        <v>0</v>
      </c>
      <c r="C2" s="97"/>
      <c r="D2" s="97"/>
      <c r="E2" s="97"/>
      <c r="F2" s="97"/>
      <c r="G2" s="98"/>
      <c r="H2" s="98"/>
    </row>
    <row r="3" spans="1:10" s="95" customFormat="1" ht="21" customHeight="1" x14ac:dyDescent="0.25">
      <c r="A3" s="94"/>
      <c r="B3" s="99" t="s">
        <v>1</v>
      </c>
      <c r="C3" s="97"/>
      <c r="D3" s="97"/>
      <c r="E3" s="97"/>
      <c r="F3" s="97"/>
      <c r="G3" s="98"/>
      <c r="H3" s="98"/>
    </row>
    <row r="4" spans="1:10" s="95" customFormat="1" ht="24.75" x14ac:dyDescent="0.3">
      <c r="A4" s="94"/>
      <c r="B4" s="100" t="s">
        <v>2</v>
      </c>
      <c r="C4" s="97"/>
      <c r="D4" s="97"/>
      <c r="E4" s="97"/>
      <c r="F4" s="97"/>
      <c r="G4" s="98"/>
      <c r="H4" s="98"/>
    </row>
    <row r="5" spans="1:10" s="95" customFormat="1" ht="21" customHeight="1" x14ac:dyDescent="0.2">
      <c r="A5" s="94"/>
      <c r="B5" s="101" t="s">
        <v>3</v>
      </c>
      <c r="C5" s="97"/>
      <c r="D5" s="97"/>
      <c r="E5" s="97"/>
      <c r="F5" s="97"/>
      <c r="G5" s="98"/>
      <c r="H5" s="98"/>
    </row>
    <row r="6" spans="1:10" s="95" customFormat="1" ht="21" customHeight="1" x14ac:dyDescent="0.2">
      <c r="A6" s="94"/>
      <c r="B6" s="102" t="s">
        <v>4</v>
      </c>
      <c r="C6" s="97"/>
      <c r="D6" s="97"/>
      <c r="E6" s="97"/>
      <c r="F6" s="97"/>
      <c r="G6" s="98"/>
      <c r="H6" s="98"/>
    </row>
    <row r="7" spans="1:10" s="94" customFormat="1" ht="15" customHeight="1" thickBot="1" x14ac:dyDescent="0.25">
      <c r="B7" s="103"/>
      <c r="C7" s="104"/>
      <c r="D7" s="104"/>
      <c r="E7" s="104"/>
      <c r="F7" s="105"/>
      <c r="G7" s="106"/>
      <c r="H7" s="106"/>
      <c r="J7" s="107"/>
    </row>
    <row r="8" spans="1:10" s="95" customFormat="1" ht="15" customHeight="1" x14ac:dyDescent="0.2">
      <c r="A8" s="94"/>
    </row>
    <row r="9" spans="1:10" s="95" customFormat="1" ht="27.95" customHeight="1" x14ac:dyDescent="0.2">
      <c r="A9" s="108"/>
      <c r="B9" s="108"/>
      <c r="D9" s="146" t="s">
        <v>5</v>
      </c>
      <c r="E9" s="146"/>
      <c r="F9" s="109">
        <f>Prijzenblad!F95</f>
        <v>0</v>
      </c>
    </row>
    <row r="10" spans="1:10" s="95" customFormat="1" ht="12.75" customHeight="1" x14ac:dyDescent="0.2">
      <c r="B10" s="108"/>
      <c r="C10" s="108"/>
    </row>
    <row r="11" spans="1:10" s="95" customFormat="1" ht="27.95" customHeight="1" x14ac:dyDescent="0.2">
      <c r="B11" s="108"/>
      <c r="C11" s="108"/>
      <c r="D11" s="147" t="s">
        <v>6</v>
      </c>
      <c r="E11" s="148"/>
      <c r="F11" s="110" t="s">
        <v>7</v>
      </c>
      <c r="G11" s="149" t="s">
        <v>8</v>
      </c>
      <c r="H11" s="150"/>
    </row>
    <row r="12" spans="1:10" s="95" customFormat="1" ht="27.95" customHeight="1" x14ac:dyDescent="0.2">
      <c r="B12" s="108"/>
      <c r="C12" s="108"/>
      <c r="D12" s="151" t="s">
        <v>9</v>
      </c>
      <c r="E12" s="152"/>
      <c r="F12" s="111">
        <f>+DATA!G41</f>
        <v>233</v>
      </c>
      <c r="G12" s="112">
        <f>+F12/DATA!$G$40*100</f>
        <v>69.969969969969966</v>
      </c>
      <c r="H12" s="113" t="s">
        <v>10</v>
      </c>
    </row>
    <row r="13" spans="1:10" s="95" customFormat="1" ht="27.95" customHeight="1" x14ac:dyDescent="0.2">
      <c r="B13" s="108"/>
      <c r="C13" s="108"/>
      <c r="D13" s="151" t="s">
        <v>11</v>
      </c>
      <c r="E13" s="152"/>
      <c r="F13" s="86"/>
      <c r="G13" s="112">
        <f>+F13/DATA!$G$40*100</f>
        <v>0</v>
      </c>
      <c r="H13" s="113" t="s">
        <v>10</v>
      </c>
    </row>
    <row r="14" spans="1:10" s="95" customFormat="1" ht="27.95" customHeight="1" x14ac:dyDescent="0.2">
      <c r="C14" s="108"/>
      <c r="D14" s="114"/>
      <c r="E14" s="115" t="s">
        <v>12</v>
      </c>
      <c r="F14" s="116">
        <f>SUM(F12:F13)</f>
        <v>233</v>
      </c>
      <c r="G14" s="112">
        <f>SUM(G12:G13)</f>
        <v>69.969969969969966</v>
      </c>
      <c r="H14" s="113" t="s">
        <v>10</v>
      </c>
    </row>
    <row r="15" spans="1:10" s="95" customFormat="1" ht="27.95" customHeight="1" x14ac:dyDescent="0.2">
      <c r="C15" s="108"/>
      <c r="D15" s="153" t="s">
        <v>13</v>
      </c>
      <c r="E15" s="154"/>
      <c r="F15" s="117">
        <f>+DATA!E7</f>
        <v>1.1372989106329812</v>
      </c>
    </row>
    <row r="16" spans="1:10" s="95" customFormat="1" ht="27.95" customHeight="1" x14ac:dyDescent="0.2">
      <c r="B16" s="108"/>
      <c r="C16" s="108"/>
      <c r="D16" s="118" t="s">
        <v>14</v>
      </c>
      <c r="E16" s="119" t="str">
        <f>"Eigen inschatting door Inschrijver. Waarde tussen 0 en "&amp;F20&amp;" punten."</f>
        <v>Eigen inschatting door Inschrijver. Waarde tussen 0 en 100 punten.</v>
      </c>
      <c r="F16" s="120"/>
      <c r="G16" s="121"/>
      <c r="H16" s="122"/>
    </row>
    <row r="17" spans="1:12" s="95" customFormat="1" ht="27.95" customHeight="1" x14ac:dyDescent="0.2">
      <c r="C17" s="108"/>
      <c r="D17" s="123"/>
      <c r="E17" s="122"/>
      <c r="F17" s="122"/>
      <c r="G17" s="122"/>
    </row>
    <row r="18" spans="1:12" s="95" customFormat="1" ht="27.95" customHeight="1" x14ac:dyDescent="0.2">
      <c r="C18" s="108"/>
      <c r="D18" s="147" t="s">
        <v>15</v>
      </c>
      <c r="E18" s="148"/>
      <c r="F18" s="124" t="s">
        <v>16</v>
      </c>
      <c r="G18" s="149" t="s">
        <v>8</v>
      </c>
      <c r="H18" s="150"/>
    </row>
    <row r="19" spans="1:12" s="95" customFormat="1" ht="27.95" customHeight="1" x14ac:dyDescent="0.2">
      <c r="C19" s="108"/>
      <c r="D19" s="146" t="s">
        <v>17</v>
      </c>
      <c r="E19" s="146"/>
      <c r="F19" s="116">
        <f>DATA!G41</f>
        <v>233</v>
      </c>
      <c r="G19" s="112">
        <f>+F19/DATA!$G$40*100</f>
        <v>69.969969969969966</v>
      </c>
      <c r="H19" s="113" t="s">
        <v>10</v>
      </c>
    </row>
    <row r="20" spans="1:12" s="95" customFormat="1" ht="27.95" customHeight="1" x14ac:dyDescent="0.2">
      <c r="C20" s="108"/>
      <c r="D20" s="146" t="s">
        <v>18</v>
      </c>
      <c r="E20" s="146"/>
      <c r="F20" s="116">
        <f>DATA!G42</f>
        <v>100</v>
      </c>
      <c r="G20" s="112">
        <f>+F20/DATA!$G$40*100</f>
        <v>30.03003003003003</v>
      </c>
      <c r="H20" s="113" t="s">
        <v>10</v>
      </c>
      <c r="J20" s="125"/>
      <c r="K20" s="125"/>
      <c r="L20" s="125"/>
    </row>
    <row r="21" spans="1:12" s="95" customFormat="1" ht="27.95" customHeight="1" x14ac:dyDescent="0.2">
      <c r="B21" s="108"/>
      <c r="C21" s="108"/>
      <c r="D21" s="146" t="s">
        <v>19</v>
      </c>
      <c r="E21" s="146"/>
      <c r="F21" s="116">
        <f>SUM(F19:F20)</f>
        <v>333</v>
      </c>
      <c r="G21" s="112">
        <f>+F21/DATA!$G$40*100</f>
        <v>100</v>
      </c>
      <c r="H21" s="113" t="s">
        <v>10</v>
      </c>
    </row>
    <row r="22" spans="1:12" s="95" customFormat="1" ht="27.95" customHeight="1" x14ac:dyDescent="0.2">
      <c r="B22" s="108"/>
      <c r="C22" s="108"/>
      <c r="D22" s="145"/>
      <c r="E22" s="145"/>
      <c r="F22" s="126"/>
      <c r="G22" s="127"/>
      <c r="H22" s="128"/>
    </row>
    <row r="23" spans="1:12" s="95" customFormat="1" ht="27.95" customHeight="1" x14ac:dyDescent="0.2">
      <c r="B23" s="108"/>
      <c r="C23" s="108"/>
      <c r="D23" s="108"/>
      <c r="E23" s="108"/>
      <c r="F23" s="108"/>
      <c r="G23" s="108"/>
      <c r="H23" s="108"/>
    </row>
    <row r="24" spans="1:12" s="95" customFormat="1" ht="27.95" customHeight="1" x14ac:dyDescent="0.2">
      <c r="B24" s="108"/>
      <c r="C24" s="108"/>
      <c r="D24" s="108"/>
      <c r="E24" s="108"/>
      <c r="F24" s="108"/>
      <c r="G24" s="108"/>
      <c r="H24" s="108"/>
    </row>
    <row r="25" spans="1:12" s="95" customFormat="1" ht="27.95" customHeight="1" x14ac:dyDescent="0.2">
      <c r="B25" s="108"/>
      <c r="C25" s="108"/>
      <c r="D25" s="108"/>
      <c r="E25" s="108"/>
      <c r="F25" s="108"/>
      <c r="G25" s="108"/>
      <c r="H25" s="108"/>
    </row>
    <row r="26" spans="1:12" s="95" customFormat="1" ht="27.95" customHeight="1" x14ac:dyDescent="0.2">
      <c r="B26" s="108"/>
      <c r="C26" s="108"/>
      <c r="D26" s="108"/>
      <c r="E26" s="108"/>
      <c r="F26" s="108"/>
      <c r="G26" s="108"/>
      <c r="H26" s="108"/>
    </row>
    <row r="27" spans="1:12" s="95" customFormat="1" ht="27.75" customHeight="1" x14ac:dyDescent="0.2">
      <c r="A27" s="94"/>
      <c r="B27" s="108"/>
      <c r="C27" s="108"/>
      <c r="D27" s="108"/>
      <c r="E27" s="108"/>
      <c r="F27" s="108"/>
      <c r="G27" s="108"/>
      <c r="H27" s="108"/>
    </row>
    <row r="28" spans="1:12" s="95" customFormat="1" ht="15" customHeight="1" thickBot="1" x14ac:dyDescent="0.25">
      <c r="A28" s="94"/>
      <c r="B28" s="103"/>
      <c r="C28" s="104"/>
      <c r="D28" s="104"/>
      <c r="E28" s="104"/>
      <c r="F28" s="105"/>
      <c r="G28" s="106"/>
      <c r="H28" s="106"/>
    </row>
    <row r="29" spans="1:12" s="95" customFormat="1" ht="15" customHeight="1" x14ac:dyDescent="0.2"/>
    <row r="30" spans="1:12" s="95" customFormat="1" ht="27.95" hidden="1" customHeight="1" x14ac:dyDescent="0.2">
      <c r="B30" s="108"/>
    </row>
    <row r="31" spans="1:12" s="95" customFormat="1" ht="27.95" hidden="1" customHeight="1" x14ac:dyDescent="0.2">
      <c r="B31" s="108"/>
    </row>
    <row r="32" spans="1:12" s="95" customFormat="1" ht="27.95" hidden="1" customHeight="1" x14ac:dyDescent="0.2">
      <c r="B32" s="108"/>
    </row>
    <row r="33" spans="2:16" s="95" customFormat="1" ht="27.95" hidden="1" customHeight="1" x14ac:dyDescent="0.2">
      <c r="B33" s="108"/>
    </row>
    <row r="34" spans="2:16" s="95" customFormat="1" ht="27.95" hidden="1" customHeight="1" x14ac:dyDescent="0.2">
      <c r="B34" s="108"/>
    </row>
    <row r="35" spans="2:16" s="95" customFormat="1" ht="27.95" hidden="1" customHeight="1" x14ac:dyDescent="0.2">
      <c r="B35" s="108"/>
      <c r="P35" s="95" t="s">
        <v>20</v>
      </c>
    </row>
    <row r="36" spans="2:16" s="95" customFormat="1" ht="27.95" hidden="1" customHeight="1" x14ac:dyDescent="0.2">
      <c r="B36" s="108"/>
    </row>
    <row r="37" spans="2:16" s="95" customFormat="1" ht="27.95" hidden="1" customHeight="1" x14ac:dyDescent="0.25">
      <c r="B37" s="108"/>
      <c r="G37" s="129"/>
    </row>
    <row r="38" spans="2:16" s="95" customFormat="1" ht="27.95" hidden="1" customHeight="1" x14ac:dyDescent="0.25">
      <c r="B38" s="108"/>
      <c r="G38" s="129"/>
    </row>
    <row r="39" spans="2:16" s="95" customFormat="1" ht="27.95" hidden="1" customHeight="1" x14ac:dyDescent="0.25">
      <c r="D39" s="129"/>
      <c r="E39" s="129"/>
      <c r="F39" s="129"/>
      <c r="G39" s="129"/>
    </row>
    <row r="40" spans="2:16" ht="15" hidden="1" customHeight="1" x14ac:dyDescent="0.25"/>
    <row r="41" spans="2:16" ht="15" hidden="1" customHeight="1" x14ac:dyDescent="0.25"/>
    <row r="42" spans="2:16" ht="15" hidden="1" customHeight="1" x14ac:dyDescent="0.25"/>
    <row r="43" spans="2:16" ht="15" hidden="1" customHeight="1" x14ac:dyDescent="0.25"/>
    <row r="44" spans="2:16" ht="15" hidden="1" customHeight="1" x14ac:dyDescent="0.25"/>
    <row r="45" spans="2:16" ht="15" hidden="1" customHeight="1" x14ac:dyDescent="0.25"/>
    <row r="46" spans="2:16" ht="15" hidden="1" customHeight="1" x14ac:dyDescent="0.25"/>
    <row r="47" spans="2:16" ht="15" hidden="1" customHeight="1" x14ac:dyDescent="0.25"/>
    <row r="48" spans="2:16" ht="15" hidden="1" customHeight="1" x14ac:dyDescent="0.25"/>
    <row r="49" s="129" customFormat="1" ht="15" hidden="1" customHeight="1" x14ac:dyDescent="0.25"/>
    <row r="50" s="129" customFormat="1" ht="15" hidden="1" customHeight="1" x14ac:dyDescent="0.25"/>
    <row r="51" s="129" customFormat="1" ht="15" hidden="1" customHeight="1" x14ac:dyDescent="0.25"/>
    <row r="52" s="129" customFormat="1" ht="15" hidden="1" customHeight="1" x14ac:dyDescent="0.25"/>
    <row r="53" s="129" customFormat="1" ht="15" hidden="1" customHeight="1" x14ac:dyDescent="0.25"/>
    <row r="54" s="129" customFormat="1" ht="15" hidden="1" customHeight="1" x14ac:dyDescent="0.25"/>
    <row r="55" s="129" customFormat="1" ht="15" hidden="1" customHeight="1" x14ac:dyDescent="0.25"/>
    <row r="56" s="129" customFormat="1" ht="15" hidden="1" customHeight="1" x14ac:dyDescent="0.25"/>
    <row r="57" s="129" customFormat="1" ht="15" hidden="1" customHeight="1" x14ac:dyDescent="0.25"/>
    <row r="58" s="129" customFormat="1" ht="15" hidden="1" customHeight="1" x14ac:dyDescent="0.25"/>
    <row r="59" s="129" customFormat="1" ht="15" hidden="1" customHeight="1" x14ac:dyDescent="0.25"/>
    <row r="60" s="129" customFormat="1" ht="15" hidden="1" customHeight="1" x14ac:dyDescent="0.25"/>
    <row r="61" s="129" customFormat="1" ht="15" hidden="1" customHeight="1" x14ac:dyDescent="0.25"/>
    <row r="62" s="129" customFormat="1" ht="15" hidden="1" customHeight="1" x14ac:dyDescent="0.25"/>
    <row r="63" s="129" customFormat="1" ht="15" hidden="1" customHeight="1" x14ac:dyDescent="0.25"/>
    <row r="64" s="129" customFormat="1" ht="15" hidden="1" customHeight="1" x14ac:dyDescent="0.25"/>
    <row r="65" s="129" customFormat="1" ht="15" hidden="1" customHeight="1" x14ac:dyDescent="0.25"/>
    <row r="66" s="129" customFormat="1" ht="15" hidden="1" customHeight="1" x14ac:dyDescent="0.25"/>
    <row r="67" s="129" customFormat="1" ht="15" hidden="1" customHeight="1" x14ac:dyDescent="0.25"/>
    <row r="68" s="129" customFormat="1" ht="15" hidden="1" customHeight="1" x14ac:dyDescent="0.25"/>
    <row r="69" s="129" customFormat="1" ht="15" hidden="1" customHeight="1" x14ac:dyDescent="0.25"/>
    <row r="70" s="129" customFormat="1" ht="15" hidden="1" customHeight="1" x14ac:dyDescent="0.25"/>
    <row r="71" s="129" customFormat="1" ht="15" hidden="1" customHeight="1" x14ac:dyDescent="0.25"/>
    <row r="72" s="129" customFormat="1" ht="15" hidden="1" customHeight="1" x14ac:dyDescent="0.25"/>
    <row r="73" s="129" customFormat="1" ht="15" hidden="1" customHeight="1" x14ac:dyDescent="0.25"/>
    <row r="74" s="129" customFormat="1" ht="15" hidden="1" customHeight="1" x14ac:dyDescent="0.25"/>
    <row r="75" s="129" customFormat="1" ht="15" hidden="1" customHeight="1" x14ac:dyDescent="0.25"/>
    <row r="76" s="129" customFormat="1" ht="15" hidden="1" customHeight="1" x14ac:dyDescent="0.25"/>
    <row r="77" s="129" customFormat="1" ht="15" hidden="1" customHeight="1" x14ac:dyDescent="0.25"/>
    <row r="78" s="129" customFormat="1" ht="15" hidden="1" customHeight="1" x14ac:dyDescent="0.25"/>
    <row r="79" s="129" customFormat="1" ht="15" hidden="1" customHeight="1" x14ac:dyDescent="0.25"/>
    <row r="80" s="129" customFormat="1" ht="15" hidden="1" customHeight="1" x14ac:dyDescent="0.25"/>
    <row r="81" spans="3:7" ht="15" hidden="1" customHeight="1" x14ac:dyDescent="0.25"/>
    <row r="82" spans="3:7" ht="15" hidden="1" customHeight="1" x14ac:dyDescent="0.25"/>
    <row r="83" spans="3:7" ht="15" hidden="1" customHeight="1" x14ac:dyDescent="0.25">
      <c r="C83" s="130" t="s">
        <v>12</v>
      </c>
      <c r="D83" s="131"/>
      <c r="E83" s="132">
        <v>1650</v>
      </c>
      <c r="F83" s="133" t="e">
        <f>+E83/Qmax*100</f>
        <v>#NAME?</v>
      </c>
      <c r="G83" s="113" t="s">
        <v>10</v>
      </c>
    </row>
    <row r="84" spans="3:7" ht="15" hidden="1" customHeight="1" x14ac:dyDescent="0.25"/>
    <row r="85" spans="3:7" ht="15" hidden="1" customHeight="1" x14ac:dyDescent="0.25"/>
    <row r="86" spans="3:7" ht="15" hidden="1" customHeight="1" x14ac:dyDescent="0.25"/>
    <row r="87" spans="3:7" ht="15" hidden="1" customHeight="1" x14ac:dyDescent="0.25"/>
    <row r="88" spans="3:7" ht="15" hidden="1" customHeight="1" x14ac:dyDescent="0.25"/>
    <row r="89" spans="3:7" ht="15" hidden="1" customHeight="1" x14ac:dyDescent="0.25"/>
    <row r="90" spans="3:7" ht="15" hidden="1" customHeight="1" x14ac:dyDescent="0.25"/>
    <row r="91" spans="3:7" ht="15" hidden="1" customHeight="1" x14ac:dyDescent="0.25"/>
    <row r="92" spans="3:7" ht="15" hidden="1" customHeight="1" x14ac:dyDescent="0.25"/>
    <row r="93" spans="3:7" ht="15" hidden="1" customHeight="1" x14ac:dyDescent="0.25"/>
    <row r="94" spans="3:7" ht="15" hidden="1" customHeight="1" x14ac:dyDescent="0.25"/>
    <row r="95" spans="3:7" ht="15" hidden="1" customHeight="1" x14ac:dyDescent="0.25"/>
  </sheetData>
  <sheetProtection algorithmName="SHA-512" hashValue="va4jlmGoGg5Ixz6jKFqAbtGmUmbv/XC3nluRGutF+zArtH3CHEmiKxn0QkRgdQelu9FFI0hYFstd8G2itui62g==" saltValue="Dc6Sk79jm9KJz19TIL4ivQ==" spinCount="100000" sheet="1" objects="1" scenarios="1"/>
  <mergeCells count="12">
    <mergeCell ref="D22:E22"/>
    <mergeCell ref="D9:E9"/>
    <mergeCell ref="D11:E11"/>
    <mergeCell ref="G11:H11"/>
    <mergeCell ref="D12:E12"/>
    <mergeCell ref="D13:E13"/>
    <mergeCell ref="D15:E15"/>
    <mergeCell ref="D18:E18"/>
    <mergeCell ref="G18:H18"/>
    <mergeCell ref="D19:E19"/>
    <mergeCell ref="D20:E20"/>
    <mergeCell ref="D21:E21"/>
  </mergeCells>
  <conditionalFormatting sqref="F13">
    <cfRule type="cellIs" dxfId="34" priority="1" operator="equal">
      <formula>0</formula>
    </cfRule>
    <cfRule type="cellIs" dxfId="33" priority="2" operator="lessThan">
      <formula>60</formula>
    </cfRule>
  </conditionalFormatting>
  <pageMargins left="0.7" right="0.7" top="0.75" bottom="0.75" header="0.3" footer="0.3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9CA47-7FB0-450A-B458-24C6497DFC83}">
  <sheetPr codeName="Blad4"/>
  <dimension ref="A1:AE80"/>
  <sheetViews>
    <sheetView showGridLines="0" zoomScaleNormal="100" workbookViewId="0">
      <selection activeCell="A2" sqref="A1:XFD1048576"/>
    </sheetView>
  </sheetViews>
  <sheetFormatPr defaultColWidth="0" defaultRowHeight="15" zeroHeight="1" x14ac:dyDescent="0.25"/>
  <cols>
    <col min="1" max="1" width="3.7109375" style="1" customWidth="1"/>
    <col min="2" max="27" width="21.7109375" style="1" customWidth="1"/>
    <col min="28" max="28" width="3.7109375" style="1" customWidth="1"/>
    <col min="29" max="31" width="21.7109375" style="1" hidden="1" customWidth="1"/>
    <col min="32" max="16384" width="9.140625" style="1" hidden="1"/>
  </cols>
  <sheetData>
    <row r="1" spans="2:28" ht="21" customHeight="1" x14ac:dyDescent="0.25">
      <c r="AB1" s="2"/>
    </row>
    <row r="2" spans="2:28" s="2" customFormat="1" ht="21" customHeight="1" x14ac:dyDescent="0.2">
      <c r="B2" s="155" t="s">
        <v>21</v>
      </c>
      <c r="C2" s="155"/>
      <c r="D2" s="155"/>
      <c r="E2" s="155"/>
    </row>
    <row r="3" spans="2:28" s="2" customFormat="1" ht="21" customHeight="1" x14ac:dyDescent="0.2">
      <c r="B3" s="155"/>
      <c r="C3" s="155"/>
      <c r="D3" s="155"/>
      <c r="E3" s="155"/>
    </row>
    <row r="4" spans="2:28" s="2" customFormat="1" ht="21" customHeight="1" x14ac:dyDescent="0.2">
      <c r="B4" s="155"/>
      <c r="C4" s="155"/>
      <c r="D4" s="155"/>
      <c r="E4" s="155"/>
    </row>
    <row r="5" spans="2:28" s="2" customFormat="1" ht="21" customHeight="1" x14ac:dyDescent="0.2">
      <c r="B5" s="3"/>
    </row>
    <row r="6" spans="2:28" s="2" customFormat="1" ht="27.95" customHeight="1" x14ac:dyDescent="0.2">
      <c r="B6" s="4" t="s">
        <v>22</v>
      </c>
    </row>
    <row r="7" spans="2:28" s="2" customFormat="1" ht="27.95" customHeight="1" x14ac:dyDescent="0.2">
      <c r="B7" s="5" t="s">
        <v>23</v>
      </c>
      <c r="C7" s="6">
        <f>+'BPK-Grafiek'!$F$9</f>
        <v>0</v>
      </c>
      <c r="D7" s="7">
        <f>+'BPK-Grafiek'!$F$14</f>
        <v>233</v>
      </c>
      <c r="E7" s="8">
        <f>IFERROR((0.5*($C$7/$G$38)^$F$38+0.5*(2-$D$7/$H$38)^$F$38)^(1/$F$38),0)</f>
        <v>1.1372989106329812</v>
      </c>
      <c r="F7" s="9">
        <f>+D7/G40*100</f>
        <v>69.969969969969966</v>
      </c>
    </row>
    <row r="8" spans="2:28" s="2" customFormat="1" ht="27.95" customHeight="1" x14ac:dyDescent="0.2"/>
    <row r="9" spans="2:28" s="12" customFormat="1" ht="27.95" customHeight="1" x14ac:dyDescent="0.25">
      <c r="B9" s="10" t="s">
        <v>24</v>
      </c>
      <c r="C9" s="156" t="s">
        <v>66</v>
      </c>
      <c r="D9" s="156"/>
      <c r="E9" s="156"/>
      <c r="F9" s="156"/>
      <c r="G9" s="156"/>
      <c r="H9" s="156"/>
      <c r="I9" s="156"/>
      <c r="J9" s="156"/>
      <c r="K9" s="11"/>
      <c r="L9" s="11"/>
    </row>
    <row r="10" spans="2:28" s="12" customFormat="1" ht="27.95" customHeight="1" x14ac:dyDescent="0.25">
      <c r="C10" s="156"/>
      <c r="D10" s="156"/>
      <c r="E10" s="156"/>
      <c r="F10" s="156"/>
      <c r="G10" s="156"/>
      <c r="H10" s="156"/>
      <c r="I10" s="156"/>
      <c r="J10" s="156"/>
    </row>
    <row r="11" spans="2:28" s="2" customFormat="1" ht="27.95" customHeight="1" x14ac:dyDescent="0.2">
      <c r="B11" s="13" t="s">
        <v>25</v>
      </c>
      <c r="C11" s="14" t="s">
        <v>26</v>
      </c>
      <c r="D11" s="14" t="s">
        <v>27</v>
      </c>
      <c r="E11" s="14" t="s">
        <v>28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2:28" s="2" customFormat="1" ht="27.95" customHeight="1" x14ac:dyDescent="0.2">
      <c r="B12" s="16" t="s">
        <v>29</v>
      </c>
      <c r="C12" s="17">
        <v>11000</v>
      </c>
      <c r="D12" s="18">
        <v>313</v>
      </c>
      <c r="E12" s="19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2:28" s="2" customFormat="1" ht="27.95" customHeight="1" x14ac:dyDescent="0.2">
      <c r="B13" s="16" t="s">
        <v>30</v>
      </c>
      <c r="C13" s="17">
        <v>11506.070287539937</v>
      </c>
      <c r="D13" s="18">
        <v>333</v>
      </c>
      <c r="E13" s="19">
        <v>1.0000035806625187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2:28" s="2" customFormat="1" ht="27.95" customHeight="1" x14ac:dyDescent="0.2">
      <c r="B14" s="16" t="s">
        <v>31</v>
      </c>
      <c r="C14" s="17">
        <v>0</v>
      </c>
      <c r="D14" s="18">
        <v>280.44440654456463</v>
      </c>
      <c r="E14" s="19">
        <v>1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2:28" s="2" customFormat="1" ht="27.95" customHeight="1" x14ac:dyDescent="0.2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2:28" s="2" customFormat="1" ht="27.95" customHeight="1" x14ac:dyDescent="0.2">
      <c r="B16" s="20" t="s">
        <v>32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2:27" s="2" customFormat="1" ht="27.95" customHeight="1" x14ac:dyDescent="0.2">
      <c r="B17" s="15"/>
      <c r="C17" s="14" t="s">
        <v>33</v>
      </c>
      <c r="D17" s="21">
        <v>0</v>
      </c>
      <c r="E17" s="21">
        <v>1.2500000000000001E-2</v>
      </c>
      <c r="F17" s="21">
        <v>2.5000000000000001E-2</v>
      </c>
      <c r="G17" s="21">
        <v>0.05</v>
      </c>
      <c r="H17" s="21">
        <v>0.1</v>
      </c>
      <c r="I17" s="21">
        <v>0.15</v>
      </c>
      <c r="J17" s="21">
        <v>0.2</v>
      </c>
      <c r="K17" s="21">
        <v>0.25</v>
      </c>
      <c r="L17" s="21">
        <v>0.3</v>
      </c>
      <c r="M17" s="21">
        <v>0.35</v>
      </c>
      <c r="N17" s="21">
        <v>0.4</v>
      </c>
      <c r="O17" s="21">
        <v>0.45</v>
      </c>
      <c r="P17" s="21">
        <v>0.5</v>
      </c>
      <c r="Q17" s="21">
        <v>0.55000000000000004</v>
      </c>
      <c r="R17" s="21">
        <v>0.6</v>
      </c>
      <c r="S17" s="21">
        <v>0.65</v>
      </c>
      <c r="T17" s="21">
        <v>0.7</v>
      </c>
      <c r="U17" s="21">
        <v>0.75</v>
      </c>
      <c r="V17" s="21">
        <v>0.8</v>
      </c>
      <c r="W17" s="21">
        <v>0.85</v>
      </c>
      <c r="X17" s="21">
        <v>0.9</v>
      </c>
      <c r="Y17" s="21">
        <v>0.95</v>
      </c>
      <c r="Z17" s="21">
        <v>1</v>
      </c>
      <c r="AA17" s="22">
        <v>0</v>
      </c>
    </row>
    <row r="18" spans="2:27" s="2" customFormat="1" ht="27.95" customHeight="1" x14ac:dyDescent="0.2">
      <c r="B18" s="23" t="s">
        <v>34</v>
      </c>
      <c r="C18" s="21">
        <v>280.44440654456463</v>
      </c>
      <c r="D18" s="21">
        <v>280.44440654456463</v>
      </c>
      <c r="E18" s="21">
        <v>281.10135146275758</v>
      </c>
      <c r="F18" s="21">
        <v>281.75829638095053</v>
      </c>
      <c r="G18" s="21">
        <v>283.07218621733642</v>
      </c>
      <c r="H18" s="21">
        <v>285.69996589010816</v>
      </c>
      <c r="I18" s="21">
        <v>288.32774556287995</v>
      </c>
      <c r="J18" s="21">
        <v>290.95552523565169</v>
      </c>
      <c r="K18" s="21">
        <v>293.58330490842349</v>
      </c>
      <c r="L18" s="21">
        <v>296.21108458119522</v>
      </c>
      <c r="M18" s="21">
        <v>298.83886425396702</v>
      </c>
      <c r="N18" s="21">
        <v>301.46664392673875</v>
      </c>
      <c r="O18" s="21">
        <v>304.09442359951055</v>
      </c>
      <c r="P18" s="21">
        <v>306.72220327228229</v>
      </c>
      <c r="Q18" s="21">
        <v>309.34998294505408</v>
      </c>
      <c r="R18" s="21">
        <v>311.97776261782587</v>
      </c>
      <c r="S18" s="21">
        <v>314.60554229059761</v>
      </c>
      <c r="T18" s="21">
        <v>317.23332196336941</v>
      </c>
      <c r="U18" s="21">
        <v>319.86110163614114</v>
      </c>
      <c r="V18" s="21">
        <v>322.48888130891294</v>
      </c>
      <c r="W18" s="21">
        <v>325.11666098168467</v>
      </c>
      <c r="X18" s="21">
        <v>327.74444065445647</v>
      </c>
      <c r="Y18" s="21">
        <v>330.37222032722821</v>
      </c>
      <c r="Z18" s="21">
        <v>333</v>
      </c>
      <c r="AA18" s="21" t="s">
        <v>28</v>
      </c>
    </row>
    <row r="19" spans="2:27" s="2" customFormat="1" ht="27.95" customHeight="1" x14ac:dyDescent="0.2">
      <c r="B19" s="23" t="s">
        <v>35</v>
      </c>
      <c r="C19" s="21"/>
      <c r="D19" s="21">
        <v>0</v>
      </c>
      <c r="E19" s="21">
        <v>6550.336738663922</v>
      </c>
      <c r="F19" s="21">
        <v>7225.7622035427576</v>
      </c>
      <c r="G19" s="21">
        <v>7964.3593025566361</v>
      </c>
      <c r="H19" s="21">
        <v>8764.2439126020108</v>
      </c>
      <c r="I19" s="21">
        <v>9256.4901451742371</v>
      </c>
      <c r="J19" s="21">
        <v>9613.4669451005848</v>
      </c>
      <c r="K19" s="21">
        <v>9892.7434797921178</v>
      </c>
      <c r="L19" s="21">
        <v>10121.083668783062</v>
      </c>
      <c r="M19" s="21">
        <v>10313.245335214344</v>
      </c>
      <c r="N19" s="21">
        <v>10478.282446347013</v>
      </c>
      <c r="O19" s="21">
        <v>10622.174386633922</v>
      </c>
      <c r="P19" s="21">
        <v>10749.089819941362</v>
      </c>
      <c r="Q19" s="21">
        <v>10862.058444714943</v>
      </c>
      <c r="R19" s="21">
        <v>10963.356028890463</v>
      </c>
      <c r="S19" s="21">
        <v>11054.738507605694</v>
      </c>
      <c r="T19" s="21">
        <v>11137.591227005301</v>
      </c>
      <c r="U19" s="21">
        <v>11213.027879641764</v>
      </c>
      <c r="V19" s="21">
        <v>11281.958271668309</v>
      </c>
      <c r="W19" s="21">
        <v>11345.136051520012</v>
      </c>
      <c r="X19" s="21">
        <v>11403.193141524258</v>
      </c>
      <c r="Y19" s="21">
        <v>11456.66510127025</v>
      </c>
      <c r="Z19" s="21">
        <v>11506.01015717249</v>
      </c>
      <c r="AA19" s="21">
        <v>1</v>
      </c>
    </row>
    <row r="20" spans="2:27" s="2" customFormat="1" ht="27.95" customHeight="1" x14ac:dyDescent="0.2">
      <c r="B20" s="24"/>
      <c r="C20" s="21"/>
      <c r="D20" s="21">
        <v>84.217539502872256</v>
      </c>
      <c r="E20" s="21">
        <v>84.414820259086369</v>
      </c>
      <c r="F20" s="21">
        <v>84.612101015300453</v>
      </c>
      <c r="G20" s="21">
        <v>85.006662527728665</v>
      </c>
      <c r="H20" s="21">
        <v>85.795785552585031</v>
      </c>
      <c r="I20" s="21">
        <v>86.584908577441439</v>
      </c>
      <c r="J20" s="21">
        <v>87.374031602297805</v>
      </c>
      <c r="K20" s="21">
        <v>88.163154627154199</v>
      </c>
      <c r="L20" s="21">
        <v>88.952277652010579</v>
      </c>
      <c r="M20" s="21">
        <v>89.741400676866974</v>
      </c>
      <c r="N20" s="21">
        <v>90.530523701723354</v>
      </c>
      <c r="O20" s="21">
        <v>91.319646726579734</v>
      </c>
      <c r="P20" s="21">
        <v>92.108769751436128</v>
      </c>
      <c r="Q20" s="21">
        <v>92.897892776292508</v>
      </c>
      <c r="R20" s="21">
        <v>93.687015801148902</v>
      </c>
      <c r="S20" s="21">
        <v>94.476138826005283</v>
      </c>
      <c r="T20" s="21">
        <v>95.265261850861677</v>
      </c>
      <c r="U20" s="21">
        <v>96.054384875718057</v>
      </c>
      <c r="V20" s="21">
        <v>96.843507900574451</v>
      </c>
      <c r="W20" s="21">
        <v>97.632630925430831</v>
      </c>
      <c r="X20" s="21">
        <v>98.421753950287226</v>
      </c>
      <c r="Y20" s="21">
        <v>99.210876975143606</v>
      </c>
      <c r="Z20" s="21">
        <v>100</v>
      </c>
      <c r="AA20" s="21">
        <v>0</v>
      </c>
    </row>
    <row r="21" spans="2:27" s="2" customFormat="1" ht="27.95" customHeight="1" x14ac:dyDescent="0.2">
      <c r="B21" s="23" t="s">
        <v>36</v>
      </c>
      <c r="C21" s="21">
        <v>314.99996589010817</v>
      </c>
      <c r="D21" s="21">
        <v>314.99996589010817</v>
      </c>
      <c r="E21" s="21">
        <v>315.22496631648181</v>
      </c>
      <c r="F21" s="21">
        <v>315.44996674285545</v>
      </c>
      <c r="G21" s="21">
        <v>315.89996759560279</v>
      </c>
      <c r="H21" s="21">
        <v>316.79996930109735</v>
      </c>
      <c r="I21" s="21">
        <v>317.69997100659197</v>
      </c>
      <c r="J21" s="21">
        <v>318.59997271208653</v>
      </c>
      <c r="K21" s="21">
        <v>319.49997441758114</v>
      </c>
      <c r="L21" s="21">
        <v>320.3999761230757</v>
      </c>
      <c r="M21" s="21">
        <v>321.29997782857032</v>
      </c>
      <c r="N21" s="21">
        <v>322.19997953406488</v>
      </c>
      <c r="O21" s="21">
        <v>323.0999812395595</v>
      </c>
      <c r="P21" s="21">
        <v>323.99998294505406</v>
      </c>
      <c r="Q21" s="21">
        <v>324.89998465054867</v>
      </c>
      <c r="R21" s="21">
        <v>325.79998635604329</v>
      </c>
      <c r="S21" s="21">
        <v>326.69998806153785</v>
      </c>
      <c r="T21" s="21">
        <v>327.59998976703247</v>
      </c>
      <c r="U21" s="21">
        <v>328.49999147252703</v>
      </c>
      <c r="V21" s="21">
        <v>329.39999317802165</v>
      </c>
      <c r="W21" s="21">
        <v>330.29999488351621</v>
      </c>
      <c r="X21" s="21">
        <v>331.19999658901082</v>
      </c>
      <c r="Y21" s="21">
        <v>332.09999829450538</v>
      </c>
      <c r="Z21" s="21">
        <v>333</v>
      </c>
      <c r="AA21" s="21" t="s">
        <v>28</v>
      </c>
    </row>
    <row r="22" spans="2:27" s="2" customFormat="1" ht="27.95" customHeight="1" x14ac:dyDescent="0.2">
      <c r="B22" s="23" t="s">
        <v>37</v>
      </c>
      <c r="C22" s="21"/>
      <c r="D22" s="21">
        <v>0</v>
      </c>
      <c r="E22" s="21">
        <v>5138.3878419983657</v>
      </c>
      <c r="F22" s="21">
        <v>5671.0809511213865</v>
      </c>
      <c r="G22" s="21">
        <v>6257.0595169190474</v>
      </c>
      <c r="H22" s="21">
        <v>6899.3149975128035</v>
      </c>
      <c r="I22" s="21">
        <v>7301.4068557606506</v>
      </c>
      <c r="J22" s="21">
        <v>7598.1066593154601</v>
      </c>
      <c r="K22" s="21">
        <v>7834.3601801292552</v>
      </c>
      <c r="L22" s="21">
        <v>8031.0323569986249</v>
      </c>
      <c r="M22" s="21">
        <v>8199.6112168161853</v>
      </c>
      <c r="N22" s="21">
        <v>8347.1339083743842</v>
      </c>
      <c r="O22" s="21">
        <v>8478.2404868233898</v>
      </c>
      <c r="P22" s="21">
        <v>8596.1605119228461</v>
      </c>
      <c r="Q22" s="21">
        <v>8703.2371018819358</v>
      </c>
      <c r="R22" s="21">
        <v>8801.2271200029481</v>
      </c>
      <c r="S22" s="21">
        <v>8891.4835712407112</v>
      </c>
      <c r="T22" s="21">
        <v>8975.0718128569279</v>
      </c>
      <c r="U22" s="21">
        <v>9052.8465443222922</v>
      </c>
      <c r="V22" s="21">
        <v>9125.5045104810724</v>
      </c>
      <c r="W22" s="21">
        <v>9193.6215982377089</v>
      </c>
      <c r="X22" s="21">
        <v>9257.679582355986</v>
      </c>
      <c r="Y22" s="21">
        <v>9318.085815772276</v>
      </c>
      <c r="Z22" s="21">
        <v>9375.1879943999611</v>
      </c>
      <c r="AA22" s="21">
        <v>0.9</v>
      </c>
    </row>
    <row r="23" spans="2:27" s="2" customFormat="1" ht="27.95" customHeight="1" x14ac:dyDescent="0.2">
      <c r="B23" s="24"/>
      <c r="C23" s="21"/>
      <c r="D23" s="21">
        <v>94.594584351383844</v>
      </c>
      <c r="E23" s="21">
        <v>94.662152046991537</v>
      </c>
      <c r="F23" s="21">
        <v>94.729719742599244</v>
      </c>
      <c r="G23" s="21">
        <v>94.864855133814658</v>
      </c>
      <c r="H23" s="21">
        <v>95.135125916245457</v>
      </c>
      <c r="I23" s="21">
        <v>95.40539669867627</v>
      </c>
      <c r="J23" s="21">
        <v>95.67566748110707</v>
      </c>
      <c r="K23" s="21">
        <v>95.945938263537883</v>
      </c>
      <c r="L23" s="21">
        <v>96.216209045968682</v>
      </c>
      <c r="M23" s="21">
        <v>96.486479828399496</v>
      </c>
      <c r="N23" s="21">
        <v>96.756750610830295</v>
      </c>
      <c r="O23" s="21">
        <v>97.027021393261109</v>
      </c>
      <c r="P23" s="21">
        <v>97.297292175691908</v>
      </c>
      <c r="Q23" s="21">
        <v>97.567562958122721</v>
      </c>
      <c r="R23" s="21">
        <v>97.837833740553535</v>
      </c>
      <c r="S23" s="21">
        <v>98.108104522984334</v>
      </c>
      <c r="T23" s="21">
        <v>98.378375305415162</v>
      </c>
      <c r="U23" s="21">
        <v>98.648646087845961</v>
      </c>
      <c r="V23" s="21">
        <v>98.918916870276774</v>
      </c>
      <c r="W23" s="21">
        <v>99.189187652707574</v>
      </c>
      <c r="X23" s="21">
        <v>99.459458435138387</v>
      </c>
      <c r="Y23" s="21">
        <v>99.729729217569187</v>
      </c>
      <c r="Z23" s="21">
        <v>100</v>
      </c>
      <c r="AA23" s="21">
        <v>0</v>
      </c>
    </row>
    <row r="24" spans="2:27" s="2" customFormat="1" ht="27.95" customHeight="1" x14ac:dyDescent="0.2">
      <c r="B24" s="23" t="s">
        <v>38</v>
      </c>
      <c r="C24" s="21">
        <v>349.55552523565171</v>
      </c>
      <c r="D24" s="21">
        <v>349.55552523565171</v>
      </c>
      <c r="E24" s="21">
        <v>349.34858117020605</v>
      </c>
      <c r="F24" s="21">
        <v>349.14163710476043</v>
      </c>
      <c r="G24" s="21">
        <v>348.72774897386915</v>
      </c>
      <c r="H24" s="21">
        <v>347.89997271208654</v>
      </c>
      <c r="I24" s="21">
        <v>347.07219645030398</v>
      </c>
      <c r="J24" s="21">
        <v>346.24442018852136</v>
      </c>
      <c r="K24" s="21">
        <v>345.4166439267388</v>
      </c>
      <c r="L24" s="21">
        <v>344.58886766495618</v>
      </c>
      <c r="M24" s="21">
        <v>343.76109140317362</v>
      </c>
      <c r="N24" s="21">
        <v>342.93331514139101</v>
      </c>
      <c r="O24" s="21">
        <v>342.10553887960845</v>
      </c>
      <c r="P24" s="21">
        <v>341.27776261782583</v>
      </c>
      <c r="Q24" s="21">
        <v>340.44998635604327</v>
      </c>
      <c r="R24" s="21">
        <v>339.62221009426071</v>
      </c>
      <c r="S24" s="21">
        <v>338.79443383247809</v>
      </c>
      <c r="T24" s="21">
        <v>337.96665757069553</v>
      </c>
      <c r="U24" s="21">
        <v>337.13888130891291</v>
      </c>
      <c r="V24" s="21">
        <v>336.31110504713035</v>
      </c>
      <c r="W24" s="21">
        <v>335.48332878534774</v>
      </c>
      <c r="X24" s="21">
        <v>334.65555252356518</v>
      </c>
      <c r="Y24" s="21">
        <v>333.82777626178256</v>
      </c>
      <c r="Z24" s="21">
        <v>333</v>
      </c>
      <c r="AA24" s="21" t="s">
        <v>28</v>
      </c>
    </row>
    <row r="25" spans="2:27" s="2" customFormat="1" ht="27.95" customHeight="1" x14ac:dyDescent="0.2">
      <c r="B25" s="23" t="s">
        <v>39</v>
      </c>
      <c r="C25" s="21"/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0.8</v>
      </c>
    </row>
    <row r="26" spans="2:27" s="2" customFormat="1" ht="27.95" customHeight="1" x14ac:dyDescent="0.2">
      <c r="B26" s="24"/>
      <c r="C26" s="21"/>
      <c r="D26" s="21">
        <v>104.9716291998954</v>
      </c>
      <c r="E26" s="21">
        <v>104.9094838348967</v>
      </c>
      <c r="F26" s="21">
        <v>104.84733846989802</v>
      </c>
      <c r="G26" s="21">
        <v>104.72304773990064</v>
      </c>
      <c r="H26" s="21">
        <v>104.47446627990587</v>
      </c>
      <c r="I26" s="21">
        <v>104.2258848199111</v>
      </c>
      <c r="J26" s="21">
        <v>103.97730335991633</v>
      </c>
      <c r="K26" s="21">
        <v>103.72872189992157</v>
      </c>
      <c r="L26" s="21">
        <v>103.48014043992677</v>
      </c>
      <c r="M26" s="21">
        <v>103.23155897993202</v>
      </c>
      <c r="N26" s="21">
        <v>102.98297751993724</v>
      </c>
      <c r="O26" s="21">
        <v>102.73439605994248</v>
      </c>
      <c r="P26" s="21">
        <v>102.4858145999477</v>
      </c>
      <c r="Q26" s="21">
        <v>102.23723313995295</v>
      </c>
      <c r="R26" s="21">
        <v>101.98865167995817</v>
      </c>
      <c r="S26" s="21">
        <v>101.74007021996339</v>
      </c>
      <c r="T26" s="21">
        <v>101.49148875996863</v>
      </c>
      <c r="U26" s="21">
        <v>101.24290729997385</v>
      </c>
      <c r="V26" s="21">
        <v>100.9943258399791</v>
      </c>
      <c r="W26" s="21">
        <v>100.74574437998432</v>
      </c>
      <c r="X26" s="21">
        <v>100.49716291998953</v>
      </c>
      <c r="Y26" s="21">
        <v>100.24858145999475</v>
      </c>
      <c r="Z26" s="21">
        <v>100</v>
      </c>
      <c r="AA26" s="21" t="s">
        <v>20</v>
      </c>
    </row>
    <row r="27" spans="2:27" s="2" customFormat="1" ht="27.95" customHeight="1" x14ac:dyDescent="0.2">
      <c r="B27" s="23" t="s">
        <v>40</v>
      </c>
      <c r="C27" s="21">
        <v>384.11108458119531</v>
      </c>
      <c r="D27" s="21">
        <v>384.11108458119531</v>
      </c>
      <c r="E27" s="21">
        <v>383.47219602393039</v>
      </c>
      <c r="F27" s="21">
        <v>382.83330746666542</v>
      </c>
      <c r="G27" s="21">
        <v>381.55553035213552</v>
      </c>
      <c r="H27" s="21">
        <v>378.99997612307578</v>
      </c>
      <c r="I27" s="21">
        <v>376.44442189401605</v>
      </c>
      <c r="J27" s="21">
        <v>373.88886766495625</v>
      </c>
      <c r="K27" s="21">
        <v>371.33331343589646</v>
      </c>
      <c r="L27" s="21">
        <v>368.77775920683672</v>
      </c>
      <c r="M27" s="21">
        <v>366.22220497777698</v>
      </c>
      <c r="N27" s="21">
        <v>363.66665074871719</v>
      </c>
      <c r="O27" s="21">
        <v>361.11109651965739</v>
      </c>
      <c r="P27" s="21">
        <v>358.55554229059766</v>
      </c>
      <c r="Q27" s="21">
        <v>355.99998806153786</v>
      </c>
      <c r="R27" s="21">
        <v>353.44443383247813</v>
      </c>
      <c r="S27" s="21">
        <v>350.88887960341833</v>
      </c>
      <c r="T27" s="21">
        <v>348.33332537435859</v>
      </c>
      <c r="U27" s="21">
        <v>345.77777114529886</v>
      </c>
      <c r="V27" s="21">
        <v>343.22221691623906</v>
      </c>
      <c r="W27" s="21">
        <v>340.66666268717927</v>
      </c>
      <c r="X27" s="21">
        <v>338.11110845811953</v>
      </c>
      <c r="Y27" s="21">
        <v>335.55555422905979</v>
      </c>
      <c r="Z27" s="21">
        <v>333</v>
      </c>
      <c r="AA27" s="21" t="s">
        <v>28</v>
      </c>
    </row>
    <row r="28" spans="2:27" s="2" customFormat="1" ht="27.95" customHeight="1" x14ac:dyDescent="0.2">
      <c r="B28" s="23" t="s">
        <v>41</v>
      </c>
      <c r="C28" s="21"/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0.7</v>
      </c>
    </row>
    <row r="29" spans="2:27" s="2" customFormat="1" ht="27.95" customHeight="1" x14ac:dyDescent="0.2">
      <c r="B29" s="25"/>
      <c r="C29" s="15"/>
      <c r="D29" s="21">
        <v>115.34867404840701</v>
      </c>
      <c r="E29" s="21">
        <v>115.15681562280191</v>
      </c>
      <c r="F29" s="21">
        <v>114.96495719719681</v>
      </c>
      <c r="G29" s="21">
        <v>114.58124034598664</v>
      </c>
      <c r="H29" s="21">
        <v>113.81380664356631</v>
      </c>
      <c r="I29" s="21">
        <v>113.04637294114596</v>
      </c>
      <c r="J29" s="21">
        <v>112.2789392387256</v>
      </c>
      <c r="K29" s="21">
        <v>111.51150553630525</v>
      </c>
      <c r="L29" s="21">
        <v>110.7440718338849</v>
      </c>
      <c r="M29" s="21">
        <v>109.97663813146457</v>
      </c>
      <c r="N29" s="21">
        <v>109.20920442904421</v>
      </c>
      <c r="O29" s="21">
        <v>108.44177072662384</v>
      </c>
      <c r="P29" s="21">
        <v>107.67433702420351</v>
      </c>
      <c r="Q29" s="21">
        <v>106.90690332178315</v>
      </c>
      <c r="R29" s="21">
        <v>106.1394696193628</v>
      </c>
      <c r="S29" s="21">
        <v>105.37203591694244</v>
      </c>
      <c r="T29" s="21">
        <v>104.6046022145221</v>
      </c>
      <c r="U29" s="21">
        <v>103.83716851210177</v>
      </c>
      <c r="V29" s="21">
        <v>103.06973480968141</v>
      </c>
      <c r="W29" s="21">
        <v>102.30230110726104</v>
      </c>
      <c r="X29" s="21">
        <v>101.5348674048407</v>
      </c>
      <c r="Y29" s="21">
        <v>100.76743370242036</v>
      </c>
      <c r="Z29" s="21">
        <v>100</v>
      </c>
      <c r="AA29" s="21">
        <v>0</v>
      </c>
    </row>
    <row r="30" spans="2:27" s="2" customFormat="1" ht="27.95" customHeight="1" x14ac:dyDescent="0.2">
      <c r="B30" s="23" t="s">
        <v>42</v>
      </c>
      <c r="C30" s="21">
        <v>418.6666439267388</v>
      </c>
      <c r="D30" s="21">
        <v>418.6666439267388</v>
      </c>
      <c r="E30" s="21">
        <v>417.59581087765457</v>
      </c>
      <c r="F30" s="21">
        <v>416.52497782857034</v>
      </c>
      <c r="G30" s="21">
        <v>414.38331173040189</v>
      </c>
      <c r="H30" s="21">
        <v>410.09997953406491</v>
      </c>
      <c r="I30" s="21">
        <v>405.816647337728</v>
      </c>
      <c r="J30" s="21">
        <v>401.53331514139103</v>
      </c>
      <c r="K30" s="21">
        <v>397.24998294505411</v>
      </c>
      <c r="L30" s="21">
        <v>392.96665074871714</v>
      </c>
      <c r="M30" s="21">
        <v>388.68331855238023</v>
      </c>
      <c r="N30" s="21">
        <v>384.39998635604326</v>
      </c>
      <c r="O30" s="21">
        <v>380.11665415970634</v>
      </c>
      <c r="P30" s="21">
        <v>375.83332196336937</v>
      </c>
      <c r="Q30" s="21">
        <v>371.54998976703246</v>
      </c>
      <c r="R30" s="21">
        <v>367.26665757069554</v>
      </c>
      <c r="S30" s="21">
        <v>362.98332537435857</v>
      </c>
      <c r="T30" s="21">
        <v>358.69999317802166</v>
      </c>
      <c r="U30" s="21">
        <v>354.41666098168469</v>
      </c>
      <c r="V30" s="21">
        <v>350.13332878534777</v>
      </c>
      <c r="W30" s="21">
        <v>345.84999658901086</v>
      </c>
      <c r="X30" s="21">
        <v>341.56666439267389</v>
      </c>
      <c r="Y30" s="21">
        <v>337.28333219633691</v>
      </c>
      <c r="Z30" s="21">
        <v>333</v>
      </c>
      <c r="AA30" s="21" t="s">
        <v>28</v>
      </c>
    </row>
    <row r="31" spans="2:27" s="2" customFormat="1" ht="27.75" customHeight="1" x14ac:dyDescent="0.2">
      <c r="B31" s="23" t="s">
        <v>43</v>
      </c>
      <c r="C31" s="21"/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0.6</v>
      </c>
    </row>
    <row r="32" spans="2:27" s="2" customFormat="1" ht="27.95" customHeight="1" x14ac:dyDescent="0.2">
      <c r="B32" s="24"/>
      <c r="C32" s="21"/>
      <c r="D32" s="21">
        <v>125.72571889691855</v>
      </c>
      <c r="E32" s="21">
        <v>125.40414741070707</v>
      </c>
      <c r="F32" s="21">
        <v>125.08257592449561</v>
      </c>
      <c r="G32" s="21">
        <v>124.43943295207265</v>
      </c>
      <c r="H32" s="21">
        <v>123.15314700722671</v>
      </c>
      <c r="I32" s="21">
        <v>121.86686106238078</v>
      </c>
      <c r="J32" s="21">
        <v>120.58057511753483</v>
      </c>
      <c r="K32" s="21">
        <v>119.29428917268892</v>
      </c>
      <c r="L32" s="21">
        <v>118.00800322784299</v>
      </c>
      <c r="M32" s="21">
        <v>116.72171728299708</v>
      </c>
      <c r="N32" s="21">
        <v>115.43543133815113</v>
      </c>
      <c r="O32" s="21">
        <v>114.1491453933052</v>
      </c>
      <c r="P32" s="21">
        <v>112.86285944845926</v>
      </c>
      <c r="Q32" s="21">
        <v>111.57657350361335</v>
      </c>
      <c r="R32" s="21">
        <v>110.29028755876742</v>
      </c>
      <c r="S32" s="21">
        <v>109.0040016139215</v>
      </c>
      <c r="T32" s="21">
        <v>107.71771566907557</v>
      </c>
      <c r="U32" s="21">
        <v>106.43142972422963</v>
      </c>
      <c r="V32" s="21">
        <v>105.14514377938372</v>
      </c>
      <c r="W32" s="21">
        <v>103.85885783453779</v>
      </c>
      <c r="X32" s="21">
        <v>102.57257188969187</v>
      </c>
      <c r="Y32" s="21">
        <v>101.28628594484593</v>
      </c>
      <c r="Z32" s="21">
        <v>100</v>
      </c>
      <c r="AA32" s="21" t="s">
        <v>20</v>
      </c>
    </row>
    <row r="33" spans="2:27" s="2" customFormat="1" ht="27.95" customHeight="1" x14ac:dyDescent="0.2">
      <c r="B33" s="23" t="s">
        <v>44</v>
      </c>
      <c r="C33" s="21">
        <v>245.88884719902103</v>
      </c>
      <c r="D33" s="21">
        <v>245.88884719902103</v>
      </c>
      <c r="E33" s="21">
        <v>246.97773660903326</v>
      </c>
      <c r="F33" s="21">
        <v>248.06662601904551</v>
      </c>
      <c r="G33" s="21">
        <v>250.24440483906997</v>
      </c>
      <c r="H33" s="21">
        <v>254.59996247911891</v>
      </c>
      <c r="I33" s="21">
        <v>258.95552011916789</v>
      </c>
      <c r="J33" s="21">
        <v>263.3110777592168</v>
      </c>
      <c r="K33" s="21">
        <v>267.66663539926577</v>
      </c>
      <c r="L33" s="21">
        <v>272.02219303931474</v>
      </c>
      <c r="M33" s="21">
        <v>276.37775067936366</v>
      </c>
      <c r="N33" s="21">
        <v>280.73330831941263</v>
      </c>
      <c r="O33" s="21">
        <v>285.08886595946154</v>
      </c>
      <c r="P33" s="21">
        <v>289.44442359951051</v>
      </c>
      <c r="Q33" s="21">
        <v>293.79998123955949</v>
      </c>
      <c r="R33" s="21">
        <v>298.1555388796084</v>
      </c>
      <c r="S33" s="21">
        <v>302.51109651965737</v>
      </c>
      <c r="T33" s="21">
        <v>306.86665415970629</v>
      </c>
      <c r="U33" s="21">
        <v>311.22221179975526</v>
      </c>
      <c r="V33" s="21">
        <v>315.57776943980423</v>
      </c>
      <c r="W33" s="21">
        <v>319.93332707985314</v>
      </c>
      <c r="X33" s="21">
        <v>324.28888471990211</v>
      </c>
      <c r="Y33" s="21">
        <v>328.64444235995103</v>
      </c>
      <c r="Z33" s="21">
        <v>333</v>
      </c>
      <c r="AA33" s="21" t="s">
        <v>28</v>
      </c>
    </row>
    <row r="34" spans="2:27" s="2" customFormat="1" ht="27.95" customHeight="1" x14ac:dyDescent="0.2">
      <c r="B34" s="23" t="s">
        <v>45</v>
      </c>
      <c r="C34" s="21"/>
      <c r="D34" s="21">
        <v>0</v>
      </c>
      <c r="E34" s="21">
        <v>7636.5356965287065</v>
      </c>
      <c r="F34" s="21">
        <v>8420.4926279438514</v>
      </c>
      <c r="G34" s="21">
        <v>9273.5865769848733</v>
      </c>
      <c r="H34" s="21">
        <v>10188.288223495369</v>
      </c>
      <c r="I34" s="21">
        <v>10743.068975564049</v>
      </c>
      <c r="J34" s="21">
        <v>11139.433194596726</v>
      </c>
      <c r="K34" s="21">
        <v>11444.768942443321</v>
      </c>
      <c r="L34" s="21">
        <v>11690.447161870325</v>
      </c>
      <c r="M34" s="21">
        <v>11893.790860458921</v>
      </c>
      <c r="N34" s="21">
        <v>12065.444168206703</v>
      </c>
      <c r="O34" s="21">
        <v>12212.448330689087</v>
      </c>
      <c r="P34" s="21">
        <v>12339.721077040789</v>
      </c>
      <c r="Q34" s="21">
        <v>12450.843318935567</v>
      </c>
      <c r="R34" s="21">
        <v>12548.510291286695</v>
      </c>
      <c r="S34" s="21">
        <v>12634.805971684915</v>
      </c>
      <c r="T34" s="21">
        <v>12711.378109009274</v>
      </c>
      <c r="U34" s="21">
        <v>12779.55430043542</v>
      </c>
      <c r="V34" s="21">
        <v>12840.421530397578</v>
      </c>
      <c r="W34" s="21">
        <v>12894.882209238263</v>
      </c>
      <c r="X34" s="21">
        <v>12943.694611565672</v>
      </c>
      <c r="Y34" s="21">
        <v>12987.502671736591</v>
      </c>
      <c r="Z34" s="21">
        <v>13026.858343230981</v>
      </c>
      <c r="AA34" s="21">
        <v>1.1000000000000001</v>
      </c>
    </row>
    <row r="35" spans="2:27" s="2" customFormat="1" ht="27.95" customHeight="1" x14ac:dyDescent="0.2">
      <c r="B35" s="25"/>
      <c r="C35" s="15"/>
      <c r="D35" s="21">
        <v>73.840494654360668</v>
      </c>
      <c r="E35" s="21">
        <v>74.167488471181159</v>
      </c>
      <c r="F35" s="21">
        <v>74.494482288001649</v>
      </c>
      <c r="G35" s="21">
        <v>75.148469921642629</v>
      </c>
      <c r="H35" s="21">
        <v>76.456445188924604</v>
      </c>
      <c r="I35" s="21">
        <v>77.76442045620658</v>
      </c>
      <c r="J35" s="21">
        <v>79.072395723488526</v>
      </c>
      <c r="K35" s="21">
        <v>80.380370990770501</v>
      </c>
      <c r="L35" s="21">
        <v>81.688346258052476</v>
      </c>
      <c r="M35" s="21">
        <v>82.996321525334423</v>
      </c>
      <c r="N35" s="21">
        <v>84.304296792616412</v>
      </c>
      <c r="O35" s="21">
        <v>85.612272059898359</v>
      </c>
      <c r="P35" s="21">
        <v>86.920247327180334</v>
      </c>
      <c r="Q35" s="21">
        <v>88.228222594462309</v>
      </c>
      <c r="R35" s="21">
        <v>89.536197861744256</v>
      </c>
      <c r="S35" s="21">
        <v>90.844173129026245</v>
      </c>
      <c r="T35" s="21">
        <v>92.152148396308192</v>
      </c>
      <c r="U35" s="21">
        <v>93.460123663590167</v>
      </c>
      <c r="V35" s="21">
        <v>94.768098930872142</v>
      </c>
      <c r="W35" s="21">
        <v>96.076074198154089</v>
      </c>
      <c r="X35" s="21">
        <v>97.384049465436078</v>
      </c>
      <c r="Y35" s="21">
        <v>98.692024732718025</v>
      </c>
      <c r="Z35" s="21">
        <v>100</v>
      </c>
      <c r="AA35" s="21">
        <v>0</v>
      </c>
    </row>
    <row r="36" spans="2:27" s="2" customFormat="1" ht="27.95" customHeight="1" x14ac:dyDescent="0.2">
      <c r="B36" s="25"/>
      <c r="C36" s="15"/>
      <c r="D36" s="25"/>
      <c r="E36" s="26"/>
      <c r="F36" s="15"/>
      <c r="G36" s="27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2:27" ht="27.95" customHeight="1" x14ac:dyDescent="0.25">
      <c r="B37" s="13" t="s">
        <v>46</v>
      </c>
      <c r="C37" s="15"/>
      <c r="D37" s="15"/>
      <c r="E37" s="28"/>
      <c r="F37" s="13" t="s">
        <v>47</v>
      </c>
      <c r="G37" s="13" t="s">
        <v>48</v>
      </c>
      <c r="H37" s="13" t="s">
        <v>49</v>
      </c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spans="2:27" ht="27.95" customHeight="1" x14ac:dyDescent="0.25">
      <c r="B38" s="29" t="s">
        <v>50</v>
      </c>
      <c r="C38" s="30">
        <v>11000</v>
      </c>
      <c r="D38" s="31">
        <v>93.993993993993996</v>
      </c>
      <c r="E38" s="28"/>
      <c r="F38" s="29">
        <v>7.0049999999999999</v>
      </c>
      <c r="G38" s="32">
        <v>11000</v>
      </c>
      <c r="H38" s="29">
        <v>313</v>
      </c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spans="2:27" ht="27.95" customHeight="1" x14ac:dyDescent="0.25">
      <c r="B39" s="29" t="s">
        <v>51</v>
      </c>
      <c r="C39" s="30">
        <v>11506.070287539937</v>
      </c>
      <c r="D39" s="31">
        <v>100</v>
      </c>
      <c r="E39" s="28"/>
      <c r="F39" s="13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spans="2:27" ht="27.95" customHeight="1" x14ac:dyDescent="0.25">
      <c r="B40" s="29" t="s">
        <v>52</v>
      </c>
      <c r="C40" s="33">
        <v>100</v>
      </c>
      <c r="D40" s="33">
        <v>100</v>
      </c>
      <c r="E40" s="28"/>
      <c r="F40" s="29" t="s">
        <v>52</v>
      </c>
      <c r="G40" s="34">
        <v>333</v>
      </c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spans="2:27" ht="27.95" customHeight="1" x14ac:dyDescent="0.25">
      <c r="B41" s="29" t="s">
        <v>53</v>
      </c>
      <c r="C41" s="33">
        <v>69.969969969969966</v>
      </c>
      <c r="D41" s="33">
        <v>69.969969969969966</v>
      </c>
      <c r="E41" s="28"/>
      <c r="F41" s="29" t="s">
        <v>53</v>
      </c>
      <c r="G41" s="29">
        <v>233</v>
      </c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spans="2:27" ht="27.95" customHeight="1" x14ac:dyDescent="0.25">
      <c r="B42" s="29" t="s">
        <v>49</v>
      </c>
      <c r="C42" s="33">
        <v>93.993993993993996</v>
      </c>
      <c r="D42" s="33">
        <v>93.993993993993996</v>
      </c>
      <c r="E42" s="28"/>
      <c r="F42" s="29" t="s">
        <v>54</v>
      </c>
      <c r="G42" s="35">
        <v>100</v>
      </c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spans="2:27" ht="27.95" customHeight="1" x14ac:dyDescent="0.25">
      <c r="B43" s="29" t="s">
        <v>55</v>
      </c>
      <c r="C43" s="36">
        <v>0</v>
      </c>
      <c r="D43" s="30">
        <v>22000.000000000004</v>
      </c>
      <c r="E43" s="28"/>
      <c r="F43" s="29" t="s">
        <v>56</v>
      </c>
      <c r="G43" s="35">
        <v>293</v>
      </c>
      <c r="H43" s="35">
        <v>293</v>
      </c>
      <c r="I43" s="37" t="s">
        <v>57</v>
      </c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spans="2:27" ht="27.95" customHeight="1" x14ac:dyDescent="0.25">
      <c r="B44" s="29" t="s">
        <v>58</v>
      </c>
      <c r="C44" s="33">
        <v>145.04504504504504</v>
      </c>
      <c r="D44" s="31">
        <v>145.04504504504504</v>
      </c>
      <c r="E44" s="28"/>
      <c r="F44" s="29" t="s">
        <v>59</v>
      </c>
      <c r="G44" s="35">
        <v>87.987987987987992</v>
      </c>
      <c r="H44" s="35">
        <v>87.987987987987992</v>
      </c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spans="2:27" ht="27.95" customHeight="1" x14ac:dyDescent="0.25">
      <c r="B45" s="29" t="s">
        <v>60</v>
      </c>
      <c r="C45" s="33">
        <v>34.984984984984983</v>
      </c>
      <c r="D45" s="36">
        <v>1100</v>
      </c>
      <c r="E45" s="28"/>
      <c r="F45" s="29" t="s">
        <v>61</v>
      </c>
      <c r="G45" s="35">
        <v>69.969969969969966</v>
      </c>
      <c r="H45" s="32">
        <v>0</v>
      </c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spans="2:27" ht="27.95" customHeight="1" x14ac:dyDescent="0.25">
      <c r="B46" s="29" t="s">
        <v>54</v>
      </c>
      <c r="C46" s="33">
        <v>84.984984984984976</v>
      </c>
      <c r="D46" s="36">
        <v>1100</v>
      </c>
      <c r="E46" s="28"/>
      <c r="F46" s="29" t="s">
        <v>62</v>
      </c>
      <c r="G46" s="24" t="s">
        <v>63</v>
      </c>
      <c r="H46" s="24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2:27" ht="27.95" customHeight="1" x14ac:dyDescent="0.25">
      <c r="B47" s="29" t="s">
        <v>64</v>
      </c>
      <c r="C47" s="33">
        <v>122.52252252252252</v>
      </c>
      <c r="D47" s="36">
        <v>1100</v>
      </c>
      <c r="E47" s="28"/>
      <c r="F47" s="29" t="s">
        <v>65</v>
      </c>
      <c r="G47" s="38" t="s">
        <v>1</v>
      </c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spans="2:27" ht="27.95" customHeight="1" x14ac:dyDescent="0.25"/>
    <row r="49" s="1" customFormat="1" ht="15" hidden="1" customHeight="1" x14ac:dyDescent="0.25"/>
    <row r="50" s="1" customFormat="1" ht="15" hidden="1" customHeight="1" x14ac:dyDescent="0.25"/>
    <row r="51" s="1" customFormat="1" ht="15" hidden="1" customHeight="1" x14ac:dyDescent="0.25"/>
    <row r="52" s="1" customFormat="1" ht="15" hidden="1" customHeight="1" x14ac:dyDescent="0.25"/>
    <row r="53" s="1" customFormat="1" ht="15" hidden="1" customHeight="1" x14ac:dyDescent="0.25"/>
    <row r="54" s="1" customFormat="1" ht="15" hidden="1" customHeight="1" x14ac:dyDescent="0.25"/>
    <row r="55" s="1" customFormat="1" ht="15" hidden="1" customHeight="1" x14ac:dyDescent="0.25"/>
    <row r="56" s="1" customFormat="1" ht="15" hidden="1" customHeight="1" x14ac:dyDescent="0.25"/>
    <row r="57" s="1" customFormat="1" ht="15" hidden="1" customHeight="1" x14ac:dyDescent="0.25"/>
    <row r="58" s="1" customFormat="1" ht="15" hidden="1" customHeight="1" x14ac:dyDescent="0.25"/>
    <row r="59" s="1" customFormat="1" ht="15" hidden="1" customHeight="1" x14ac:dyDescent="0.25"/>
    <row r="60" s="1" customFormat="1" ht="15" hidden="1" customHeight="1" x14ac:dyDescent="0.25"/>
    <row r="61" s="1" customFormat="1" ht="15" hidden="1" customHeight="1" x14ac:dyDescent="0.25"/>
    <row r="62" s="1" customFormat="1" ht="15" hidden="1" customHeight="1" x14ac:dyDescent="0.25"/>
    <row r="63" s="1" customFormat="1" ht="15" hidden="1" customHeight="1" x14ac:dyDescent="0.25"/>
    <row r="64" s="1" customFormat="1" ht="15" hidden="1" customHeight="1" x14ac:dyDescent="0.25"/>
    <row r="65" s="1" customFormat="1" ht="15" hidden="1" customHeight="1" x14ac:dyDescent="0.25"/>
    <row r="66" s="1" customFormat="1" ht="15" hidden="1" customHeight="1" x14ac:dyDescent="0.25"/>
    <row r="67" s="1" customFormat="1" ht="15" hidden="1" customHeight="1" x14ac:dyDescent="0.25"/>
    <row r="68" s="1" customFormat="1" ht="15" hidden="1" customHeight="1" x14ac:dyDescent="0.25"/>
    <row r="69" s="1" customFormat="1" ht="15" hidden="1" customHeight="1" x14ac:dyDescent="0.25"/>
    <row r="70" s="1" customFormat="1" ht="15" hidden="1" customHeight="1" x14ac:dyDescent="0.25"/>
    <row r="71" s="1" customFormat="1" ht="15" hidden="1" customHeight="1" x14ac:dyDescent="0.25"/>
    <row r="72" s="1" customFormat="1" ht="15" hidden="1" customHeight="1" x14ac:dyDescent="0.25"/>
    <row r="73" s="1" customFormat="1" ht="15" hidden="1" customHeight="1" x14ac:dyDescent="0.25"/>
    <row r="74" s="1" customFormat="1" ht="15" hidden="1" customHeight="1" x14ac:dyDescent="0.25"/>
    <row r="75" s="1" customFormat="1" ht="15" hidden="1" customHeight="1" x14ac:dyDescent="0.25"/>
    <row r="76" s="1" customFormat="1" ht="15" hidden="1" customHeight="1" x14ac:dyDescent="0.25"/>
    <row r="77" s="1" customFormat="1" ht="15" hidden="1" customHeight="1" x14ac:dyDescent="0.25"/>
    <row r="78" s="1" customFormat="1" ht="15" hidden="1" customHeight="1" x14ac:dyDescent="0.25"/>
    <row r="79" s="1" customFormat="1" ht="15" hidden="1" customHeight="1" x14ac:dyDescent="0.25"/>
    <row r="80" s="1" customFormat="1" ht="15" hidden="1" customHeight="1" x14ac:dyDescent="0.25"/>
  </sheetData>
  <mergeCells count="2">
    <mergeCell ref="B2:E4"/>
    <mergeCell ref="C9:J10"/>
  </mergeCells>
  <conditionalFormatting sqref="D18:D35 AA17:AA35">
    <cfRule type="expression" dxfId="32" priority="33">
      <formula>ISERROR(D17)</formula>
    </cfRule>
  </conditionalFormatting>
  <conditionalFormatting sqref="D21">
    <cfRule type="expression" dxfId="31" priority="32">
      <formula>ISERROR(D21)</formula>
    </cfRule>
  </conditionalFormatting>
  <conditionalFormatting sqref="D24">
    <cfRule type="expression" dxfId="30" priority="31">
      <formula>ISERROR(D24)</formula>
    </cfRule>
  </conditionalFormatting>
  <conditionalFormatting sqref="D27">
    <cfRule type="expression" dxfId="29" priority="30">
      <formula>ISERROR(D27)</formula>
    </cfRule>
  </conditionalFormatting>
  <conditionalFormatting sqref="D30">
    <cfRule type="expression" dxfId="28" priority="29">
      <formula>ISERROR(D30)</formula>
    </cfRule>
  </conditionalFormatting>
  <conditionalFormatting sqref="D33">
    <cfRule type="expression" dxfId="27" priority="28">
      <formula>ISERROR(D33)</formula>
    </cfRule>
  </conditionalFormatting>
  <conditionalFormatting sqref="E21">
    <cfRule type="expression" dxfId="26" priority="25">
      <formula>ISERROR(E21)</formula>
    </cfRule>
  </conditionalFormatting>
  <conditionalFormatting sqref="E24">
    <cfRule type="expression" dxfId="25" priority="24">
      <formula>ISERROR(E24)</formula>
    </cfRule>
  </conditionalFormatting>
  <conditionalFormatting sqref="E27">
    <cfRule type="expression" dxfId="24" priority="23">
      <formula>ISERROR(E27)</formula>
    </cfRule>
  </conditionalFormatting>
  <conditionalFormatting sqref="D17:Z35">
    <cfRule type="expression" dxfId="23" priority="27">
      <formula>ISERROR(D17)</formula>
    </cfRule>
  </conditionalFormatting>
  <conditionalFormatting sqref="E33">
    <cfRule type="expression" dxfId="22" priority="21">
      <formula>ISERROR(E33)</formula>
    </cfRule>
  </conditionalFormatting>
  <conditionalFormatting sqref="F17:Z17">
    <cfRule type="expression" dxfId="21" priority="13">
      <formula>ISERROR(F17)</formula>
    </cfRule>
  </conditionalFormatting>
  <conditionalFormatting sqref="E17">
    <cfRule type="expression" dxfId="20" priority="20">
      <formula>ISERROR(E17)</formula>
    </cfRule>
  </conditionalFormatting>
  <conditionalFormatting sqref="E18:E35">
    <cfRule type="expression" dxfId="19" priority="26">
      <formula>ISERROR(E18)</formula>
    </cfRule>
  </conditionalFormatting>
  <conditionalFormatting sqref="E30">
    <cfRule type="expression" dxfId="18" priority="22">
      <formula>ISERROR(E30)</formula>
    </cfRule>
  </conditionalFormatting>
  <conditionalFormatting sqref="F18:Z35">
    <cfRule type="expression" dxfId="17" priority="19">
      <formula>ISERROR(F18)</formula>
    </cfRule>
  </conditionalFormatting>
  <conditionalFormatting sqref="F21:Z21">
    <cfRule type="expression" dxfId="16" priority="18">
      <formula>ISERROR(F21)</formula>
    </cfRule>
  </conditionalFormatting>
  <conditionalFormatting sqref="F24:Z24">
    <cfRule type="expression" dxfId="15" priority="17">
      <formula>ISERROR(F24)</formula>
    </cfRule>
  </conditionalFormatting>
  <conditionalFormatting sqref="F27:Z27">
    <cfRule type="expression" dxfId="14" priority="16">
      <formula>ISERROR(F27)</formula>
    </cfRule>
  </conditionalFormatting>
  <conditionalFormatting sqref="F30:Z30">
    <cfRule type="expression" dxfId="13" priority="15">
      <formula>ISERROR(F30)</formula>
    </cfRule>
  </conditionalFormatting>
  <conditionalFormatting sqref="F33:Z33">
    <cfRule type="expression" dxfId="12" priority="14">
      <formula>ISERROR(F33)</formula>
    </cfRule>
  </conditionalFormatting>
  <conditionalFormatting sqref="C18">
    <cfRule type="expression" dxfId="11" priority="12">
      <formula>ISERROR(C18)</formula>
    </cfRule>
  </conditionalFormatting>
  <conditionalFormatting sqref="C18">
    <cfRule type="expression" dxfId="10" priority="11">
      <formula>ISERROR(C18)</formula>
    </cfRule>
  </conditionalFormatting>
  <conditionalFormatting sqref="C21">
    <cfRule type="expression" dxfId="9" priority="10">
      <formula>ISERROR(C21)</formula>
    </cfRule>
  </conditionalFormatting>
  <conditionalFormatting sqref="C21">
    <cfRule type="expression" dxfId="8" priority="9">
      <formula>ISERROR(C21)</formula>
    </cfRule>
  </conditionalFormatting>
  <conditionalFormatting sqref="C24">
    <cfRule type="expression" dxfId="7" priority="8">
      <formula>ISERROR(C24)</formula>
    </cfRule>
  </conditionalFormatting>
  <conditionalFormatting sqref="C24">
    <cfRule type="expression" dxfId="6" priority="7">
      <formula>ISERROR(C24)</formula>
    </cfRule>
  </conditionalFormatting>
  <conditionalFormatting sqref="C27">
    <cfRule type="expression" dxfId="5" priority="6">
      <formula>ISERROR(C27)</formula>
    </cfRule>
  </conditionalFormatting>
  <conditionalFormatting sqref="C27">
    <cfRule type="expression" dxfId="4" priority="5">
      <formula>ISERROR(C27)</formula>
    </cfRule>
  </conditionalFormatting>
  <conditionalFormatting sqref="C30">
    <cfRule type="expression" dxfId="3" priority="4">
      <formula>ISERROR(C30)</formula>
    </cfRule>
  </conditionalFormatting>
  <conditionalFormatting sqref="C30">
    <cfRule type="expression" dxfId="2" priority="3">
      <formula>ISERROR(C30)</formula>
    </cfRule>
  </conditionalFormatting>
  <conditionalFormatting sqref="C33">
    <cfRule type="expression" dxfId="1" priority="2">
      <formula>ISERROR(C33)</formula>
    </cfRule>
  </conditionalFormatting>
  <conditionalFormatting sqref="C33">
    <cfRule type="expression" dxfId="0" priority="1">
      <formula>ISERROR(C33)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Prijzenblad</vt:lpstr>
      <vt:lpstr>BPK-Grafiek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Marloes M. Pompen</dc:creator>
  <cp:lastModifiedBy>Marloes M. Pompen</cp:lastModifiedBy>
  <dcterms:created xsi:type="dcterms:W3CDTF">2023-12-13T13:26:44Z</dcterms:created>
  <dcterms:modified xsi:type="dcterms:W3CDTF">2024-01-17T14:59:30Z</dcterms:modified>
</cp:coreProperties>
</file>