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lumconline.sharepoint.com/sites/FLIBLICTaanbesteding/Gedeelde documenten/"/>
    </mc:Choice>
  </mc:AlternateContent>
  <xr:revisionPtr revIDLastSave="25" documentId="13_ncr:1_{EF386F34-759B-4F98-9D94-096FCD8F5E8D}" xr6:coauthVersionLast="47" xr6:coauthVersionMax="47" xr10:uidLastSave="{74C62085-1F4B-487B-9C99-89B376EA9B78}"/>
  <bookViews>
    <workbookView xWindow="-28910" yWindow="-110" windowWidth="29020" windowHeight="15820" xr2:uid="{00000000-000D-0000-FFFF-FFFF00000000}"/>
  </bookViews>
  <sheets>
    <sheet name="Tender Price List" sheetId="11" r:id="rId1"/>
    <sheet name="Price sub-award criterion " sheetId="7" r:id="rId2"/>
  </sheets>
  <definedNames>
    <definedName name="MaxPnt" localSheetId="1">'Price sub-award criterion '!$B$12</definedName>
    <definedName name="MaxPnt">#REF!</definedName>
    <definedName name="PrIn" localSheetId="1">'Price sub-award criterion '!$B$15</definedName>
    <definedName name="PrIn">#REF!</definedName>
    <definedName name="PrKn" localSheetId="1">'Price sub-award criterion '!$B$9</definedName>
    <definedName name="PrKn">#REF!</definedName>
    <definedName name="PrMax" localSheetId="1">'Price sub-award criterion '!$B$11</definedName>
    <definedName name="PrMax">#REF!</definedName>
    <definedName name="PuKn" localSheetId="1">'Price sub-award criterion '!$B$10</definedName>
    <definedName name="PuK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7" l="1"/>
  <c r="I37" i="11"/>
  <c r="I28" i="11"/>
  <c r="I20" i="11"/>
  <c r="I39" i="11" s="1"/>
  <c r="I46" i="11" s="1"/>
  <c r="C22" i="7" l="1"/>
  <c r="B22" i="7"/>
  <c r="B21" i="7" l="1"/>
  <c r="A25" i="7" l="1"/>
  <c r="M10" i="7" l="1"/>
  <c r="C21" i="7"/>
  <c r="M13" i="7"/>
  <c r="L13" i="7"/>
  <c r="N12" i="7"/>
  <c r="M12" i="7"/>
  <c r="J10" i="7"/>
  <c r="I10" i="7"/>
  <c r="M9" i="7"/>
  <c r="K9" i="7"/>
  <c r="J9" i="7"/>
</calcChain>
</file>

<file path=xl/sharedStrings.xml><?xml version="1.0" encoding="utf-8"?>
<sst xmlns="http://schemas.openxmlformats.org/spreadsheetml/2006/main" count="84" uniqueCount="72">
  <si>
    <t>Price List Document</t>
  </si>
  <si>
    <t>FLI-BLI CT System</t>
  </si>
  <si>
    <r>
      <rPr>
        <b/>
        <u/>
        <sz val="10"/>
        <color rgb="FF000000"/>
        <rFont val="Arial"/>
        <family val="2"/>
      </rPr>
      <t xml:space="preserve">EXPLANATION:
</t>
    </r>
    <r>
      <rPr>
        <b/>
        <sz val="10"/>
        <color rgb="FF000000"/>
        <rFont val="Arial"/>
        <family val="2"/>
      </rPr>
      <t>Tenderers are requested to fill in the yellow marked cells in this price sheet. Changing the layout of this price sheet is not permitted and may lead to exclusion from the tender. Tenderers must make any proposals for changes of the price sheet by asking a question about it. 
Prices are fixed during the contract period. All amounts are in Euros, including VAT and including all other costs (such as travel and accommodation costs).
Your Tender Price includes all requirements set out in the Tender Documents. All costs for a complete delivery of the requirements and offered wishes in accordance with the 'Schedule of Requirements Document' must be included in the prices. Costs that not fill in the price sheet connot be charged. 
Please note: If the maximum price are exceeded, the Tender will be set aside.</t>
    </r>
  </si>
  <si>
    <r>
      <t xml:space="preserve">IMPORTANT NOTES:
</t>
    </r>
    <r>
      <rPr>
        <b/>
        <sz val="10"/>
        <rFont val="Arial"/>
        <family val="2"/>
      </rPr>
      <t>* Your Tender Price follows from this price sheet. This Tender Price is calculated for the Price sub-award criterion.
* Your Tender Price include all costs necessary to perform the assignments as described in the Tender Documents.</t>
    </r>
  </si>
  <si>
    <t>Name Tenderer</t>
  </si>
  <si>
    <t>&lt;name of the tenderer&gt;</t>
  </si>
  <si>
    <t>A. System</t>
  </si>
  <si>
    <t>Part of the system</t>
  </si>
  <si>
    <t xml:space="preserve">Description </t>
  </si>
  <si>
    <t>Manufacturer</t>
  </si>
  <si>
    <t>Type</t>
  </si>
  <si>
    <t>Quantity</t>
  </si>
  <si>
    <t>List price</t>
  </si>
  <si>
    <t>Discount</t>
  </si>
  <si>
    <t>Tender price</t>
  </si>
  <si>
    <t>Total tender price</t>
  </si>
  <si>
    <t>system</t>
  </si>
  <si>
    <t>name</t>
  </si>
  <si>
    <t>number</t>
  </si>
  <si>
    <t>including VAT</t>
  </si>
  <si>
    <t>%</t>
  </si>
  <si>
    <t xml:space="preserve">including VAT </t>
  </si>
  <si>
    <t>A.1 System in accorandance with the requirements and offered wishes</t>
  </si>
  <si>
    <t>Optical part</t>
  </si>
  <si>
    <t>CT part</t>
  </si>
  <si>
    <t xml:space="preserve">&lt; fill in more parts &gt; </t>
  </si>
  <si>
    <t>&lt;…&gt;</t>
  </si>
  <si>
    <t>Totaal A1</t>
  </si>
  <si>
    <t>A.2 Training on the system</t>
  </si>
  <si>
    <t>Describe training, number of days, how many persons and the location</t>
  </si>
  <si>
    <t>If training cannot take place at the LUMC, costs must then be quoted based on the external location.</t>
  </si>
  <si>
    <t>Application training</t>
  </si>
  <si>
    <t xml:space="preserve">Technical training </t>
  </si>
  <si>
    <t xml:space="preserve">&lt; .. &gt; </t>
  </si>
  <si>
    <t>Totaal A2</t>
  </si>
  <si>
    <t>A.3 Others</t>
  </si>
  <si>
    <t>Installation, implementation, make ready for use.</t>
  </si>
  <si>
    <t>Totaal A3</t>
  </si>
  <si>
    <t>Totaal bedrag Investering (totaal A)</t>
  </si>
  <si>
    <t>B. Optional parts, maintenance costs and spare parts (not included in the Tender Price)</t>
  </si>
  <si>
    <t>Tenderer must compile a list of other options (optional), such as: additional processing software, optional parts, maintenance costs and spare parts. This list can be added separately.</t>
  </si>
  <si>
    <t xml:space="preserve">Below, all the costs specified by Tenderer for the investment (including warranty) are automatically calculated of the amounts highlighted in yellow. </t>
  </si>
  <si>
    <r>
      <t xml:space="preserve">Tender Price </t>
    </r>
    <r>
      <rPr>
        <b/>
        <i/>
        <sz val="8"/>
        <rFont val="Arial"/>
        <family val="2"/>
      </rPr>
      <t>DDP LUMC including VAT</t>
    </r>
  </si>
  <si>
    <t>Maximum Tender Price EUR 900.000 including VAT</t>
  </si>
  <si>
    <t xml:space="preserve">Price sub-award criterion </t>
  </si>
  <si>
    <t>Naam</t>
  </si>
  <si>
    <t>x</t>
  </si>
  <si>
    <t>y</t>
  </si>
  <si>
    <t>Price Breakpoint</t>
  </si>
  <si>
    <t>euro</t>
  </si>
  <si>
    <t>PrBp</t>
  </si>
  <si>
    <t>Breakpoint pnt</t>
  </si>
  <si>
    <t>points</t>
  </si>
  <si>
    <t>PuBp</t>
  </si>
  <si>
    <t>Price Maximum</t>
  </si>
  <si>
    <t>PrMax</t>
  </si>
  <si>
    <t>Maximum pnt</t>
  </si>
  <si>
    <t>Tender Price</t>
  </si>
  <si>
    <t>Berekende gegevens grafiek</t>
  </si>
  <si>
    <r>
      <t>Formula: Points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Tender Price + </t>
    </r>
    <r>
      <rPr>
        <b/>
        <i/>
        <sz val="11"/>
        <color rgb="FFFF0000"/>
        <rFont val="Calibri"/>
        <family val="2"/>
        <scheme val="minor"/>
      </rPr>
      <t>B</t>
    </r>
  </si>
  <si>
    <t>A</t>
  </si>
  <si>
    <t>B</t>
  </si>
  <si>
    <t>Part 1</t>
  </si>
  <si>
    <t>Part 2</t>
  </si>
  <si>
    <t>Score</t>
  </si>
  <si>
    <t>Points</t>
  </si>
  <si>
    <t>Formula:</t>
  </si>
  <si>
    <t>Points = A x Tender Price + B</t>
  </si>
  <si>
    <t xml:space="preserve">Formula for A and B: </t>
  </si>
  <si>
    <t>(0-PuKn)/(PrMax-PrKn)</t>
  </si>
  <si>
    <t>PrMax*PuKn/(PrMax-PrKn)</t>
  </si>
  <si>
    <t>C. Tender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</si>
</sst>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_-&quot;€&quot;\ * #,##0.00\-;_-&quot;€&quot;\ * &quot;-&quot;??_-;_-@_-"/>
    <numFmt numFmtId="165" formatCode="0.00000"/>
    <numFmt numFmtId="166" formatCode="0.000"/>
    <numFmt numFmtId="167" formatCode="_-[$€-413]\ * #,##0.00_-;_-[$€-413]\ * #,##0.00\-;_-[$€-413]\ * &quot;-&quot;??_-;_-@_-"/>
    <numFmt numFmtId="168" formatCode="_-[$€-413]\ * #,##0_-;_-[$€-413]\ * #,##0\-;_-[$€-413]\ * &quot;-&quot;??_-;_-@_-"/>
    <numFmt numFmtId="169" formatCode="&quot;€&quot;\ #,##0.00_-"/>
  </numFmts>
  <fonts count="23" x14ac:knownFonts="1">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b/>
      <sz val="22"/>
      <color theme="1"/>
      <name val="Calibri"/>
      <family val="2"/>
      <scheme val="minor"/>
    </font>
    <font>
      <sz val="11"/>
      <color theme="1"/>
      <name val="Calibri"/>
      <family val="2"/>
      <scheme val="minor"/>
    </font>
    <font>
      <sz val="10"/>
      <name val="Arial"/>
      <family val="2"/>
    </font>
    <font>
      <b/>
      <sz val="20"/>
      <color theme="0"/>
      <name val="Calibri"/>
      <family val="2"/>
      <scheme val="minor"/>
    </font>
    <font>
      <b/>
      <sz val="16"/>
      <color theme="0"/>
      <name val="Calibri"/>
      <family val="2"/>
      <scheme val="minor"/>
    </font>
    <font>
      <sz val="12"/>
      <color theme="1"/>
      <name val="Calibri"/>
      <family val="2"/>
      <scheme val="minor"/>
    </font>
    <font>
      <b/>
      <sz val="10"/>
      <color rgb="FF000000"/>
      <name val="Arial"/>
      <family val="2"/>
    </font>
    <font>
      <sz val="10"/>
      <color rgb="FF000000"/>
      <name val="Arial"/>
      <family val="2"/>
    </font>
    <font>
      <b/>
      <u/>
      <sz val="10"/>
      <name val="Arial"/>
      <family val="2"/>
    </font>
    <font>
      <b/>
      <u/>
      <sz val="11"/>
      <name val="Arial"/>
      <family val="2"/>
    </font>
    <font>
      <sz val="8"/>
      <name val="Arial"/>
      <family val="2"/>
    </font>
    <font>
      <b/>
      <sz val="8"/>
      <name val="Arial"/>
      <family val="2"/>
    </font>
    <font>
      <b/>
      <u/>
      <sz val="8"/>
      <name val="Arial"/>
      <family val="2"/>
    </font>
    <font>
      <b/>
      <i/>
      <sz val="8"/>
      <name val="Arial"/>
      <family val="2"/>
    </font>
    <font>
      <i/>
      <sz val="8"/>
      <name val="Arial"/>
      <family val="2"/>
    </font>
    <font>
      <b/>
      <sz val="10"/>
      <name val="Arial"/>
      <family val="2"/>
    </font>
    <font>
      <b/>
      <u/>
      <sz val="10"/>
      <color rgb="FF000000"/>
      <name val="Arial"/>
      <family val="2"/>
    </font>
    <font>
      <b/>
      <sz val="12"/>
      <color theme="1"/>
      <name val="Calibri"/>
      <family val="2"/>
      <scheme val="minor"/>
    </font>
    <font>
      <sz val="8"/>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FF00"/>
        <bgColor indexed="64"/>
      </patternFill>
    </fill>
    <fill>
      <patternFill patternType="solid">
        <fgColor theme="3" tint="0.39997558519241921"/>
        <bgColor indexed="64"/>
      </patternFill>
    </fill>
    <fill>
      <patternFill patternType="solid">
        <fgColor theme="4"/>
        <bgColor indexed="64"/>
      </patternFill>
    </fill>
    <fill>
      <patternFill patternType="solid">
        <fgColor rgb="FFFFFFFF"/>
        <bgColor rgb="FF000000"/>
      </patternFill>
    </fill>
    <fill>
      <patternFill patternType="solid">
        <fgColor rgb="FFD9D9D9"/>
        <bgColor rgb="FF000000"/>
      </patternFill>
    </fill>
    <fill>
      <patternFill patternType="solid">
        <fgColor rgb="FFFFFF00"/>
        <bgColor rgb="FF000000"/>
      </patternFill>
    </fill>
    <fill>
      <patternFill patternType="solid">
        <fgColor rgb="FFC5D9F1"/>
        <bgColor rgb="FF000000"/>
      </patternFill>
    </fill>
    <fill>
      <patternFill patternType="solid">
        <fgColor rgb="FF92D050"/>
        <bgColor rgb="FF000000"/>
      </patternFill>
    </fill>
  </fills>
  <borders count="29">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style="thin">
        <color auto="1"/>
      </top>
      <bottom style="thin">
        <color auto="1"/>
      </bottom>
      <diagonal/>
    </border>
    <border>
      <left style="thin">
        <color auto="1"/>
      </left>
      <right/>
      <top/>
      <bottom/>
      <diagonal/>
    </border>
    <border>
      <left/>
      <right/>
      <top/>
      <bottom style="thin">
        <color auto="1"/>
      </bottom>
      <diagonal/>
    </border>
    <border>
      <left style="medium">
        <color auto="1"/>
      </left>
      <right/>
      <top style="thin">
        <color auto="1"/>
      </top>
      <bottom style="thin">
        <color auto="1"/>
      </bottom>
      <diagonal/>
    </border>
    <border>
      <left/>
      <right style="thin">
        <color auto="1"/>
      </right>
      <top style="medium">
        <color auto="1"/>
      </top>
      <bottom/>
      <diagonal/>
    </border>
    <border>
      <left/>
      <right/>
      <top style="medium">
        <color auto="1"/>
      </top>
      <bottom/>
      <diagonal/>
    </border>
    <border>
      <left style="medium">
        <color auto="1"/>
      </left>
      <right style="medium">
        <color auto="1"/>
      </right>
      <top/>
      <bottom style="thin">
        <color auto="1"/>
      </bottom>
      <diagonal/>
    </border>
    <border>
      <left/>
      <right style="thin">
        <color auto="1"/>
      </right>
      <top/>
      <bottom style="medium">
        <color auto="1"/>
      </bottom>
      <diagonal/>
    </border>
    <border>
      <left/>
      <right/>
      <top/>
      <bottom style="medium">
        <color auto="1"/>
      </bottom>
      <diagonal/>
    </border>
    <border>
      <left/>
      <right style="thin">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top style="thin">
        <color auto="1"/>
      </top>
      <bottom/>
      <diagonal/>
    </border>
    <border>
      <left/>
      <right style="thin">
        <color auto="1"/>
      </right>
      <top/>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right style="medium">
        <color auto="1"/>
      </right>
      <top/>
      <bottom style="thin">
        <color auto="1"/>
      </bottom>
      <diagonal/>
    </border>
    <border>
      <left/>
      <right style="medium">
        <color indexed="64"/>
      </right>
      <top style="thin">
        <color auto="1"/>
      </top>
      <bottom/>
      <diagonal/>
    </border>
    <border>
      <left style="medium">
        <color indexed="64"/>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164" fontId="5" fillId="0" borderId="0" applyFont="0" applyFill="0" applyBorder="0" applyAlignment="0" applyProtection="0"/>
    <xf numFmtId="0" fontId="5" fillId="0" borderId="0"/>
    <xf numFmtId="0" fontId="9" fillId="0" borderId="0"/>
  </cellStyleXfs>
  <cellXfs count="124">
    <xf numFmtId="0" fontId="0" fillId="0" borderId="0" xfId="0"/>
    <xf numFmtId="0" fontId="7" fillId="6" borderId="0" xfId="0" applyFont="1" applyFill="1" applyAlignment="1">
      <alignment vertical="center"/>
    </xf>
    <xf numFmtId="0" fontId="0" fillId="6" borderId="0" xfId="0" applyFill="1" applyAlignment="1">
      <alignment horizontal="center"/>
    </xf>
    <xf numFmtId="0" fontId="8" fillId="6" borderId="0" xfId="0" applyFont="1" applyFill="1" applyAlignment="1">
      <alignment vertical="center"/>
    </xf>
    <xf numFmtId="0" fontId="11" fillId="0" borderId="0" xfId="3" applyFont="1" applyAlignment="1">
      <alignment horizontal="left" vertical="top"/>
    </xf>
    <xf numFmtId="168" fontId="11" fillId="0" borderId="0" xfId="3" applyNumberFormat="1" applyFont="1" applyAlignment="1">
      <alignment horizontal="left" vertical="top"/>
    </xf>
    <xf numFmtId="9" fontId="11" fillId="0" borderId="0" xfId="3" applyNumberFormat="1" applyFont="1" applyAlignment="1">
      <alignment horizontal="center" vertical="top"/>
    </xf>
    <xf numFmtId="0" fontId="9" fillId="0" borderId="0" xfId="3"/>
    <xf numFmtId="0" fontId="12" fillId="8" borderId="2" xfId="3" applyFont="1" applyFill="1" applyBorder="1" applyAlignment="1">
      <alignment vertical="center" wrapText="1"/>
    </xf>
    <xf numFmtId="0" fontId="13" fillId="0" borderId="0" xfId="3" applyFont="1" applyAlignment="1">
      <alignment horizontal="left" vertical="top" wrapText="1"/>
    </xf>
    <xf numFmtId="0" fontId="14" fillId="0" borderId="0" xfId="3" applyFont="1" applyAlignment="1">
      <alignment horizontal="left" vertical="top"/>
    </xf>
    <xf numFmtId="168" fontId="14" fillId="0" borderId="0" xfId="3" applyNumberFormat="1" applyFont="1" applyAlignment="1">
      <alignment horizontal="left" vertical="top"/>
    </xf>
    <xf numFmtId="9" fontId="14" fillId="0" borderId="0" xfId="3" applyNumberFormat="1" applyFont="1" applyAlignment="1">
      <alignment horizontal="center" vertical="top"/>
    </xf>
    <xf numFmtId="0" fontId="15" fillId="0" borderId="13" xfId="3" applyFont="1" applyBorder="1" applyAlignment="1">
      <alignment horizontal="left" vertical="top"/>
    </xf>
    <xf numFmtId="168" fontId="15" fillId="0" borderId="13" xfId="3" applyNumberFormat="1" applyFont="1" applyBorder="1" applyAlignment="1">
      <alignment horizontal="left" vertical="top"/>
    </xf>
    <xf numFmtId="9" fontId="15" fillId="0" borderId="13" xfId="3" applyNumberFormat="1" applyFont="1" applyBorder="1" applyAlignment="1">
      <alignment horizontal="center" vertical="top"/>
    </xf>
    <xf numFmtId="168" fontId="15" fillId="0" borderId="14" xfId="3" applyNumberFormat="1" applyFont="1" applyBorder="1" applyAlignment="1">
      <alignment horizontal="left" vertical="top"/>
    </xf>
    <xf numFmtId="0" fontId="15" fillId="0" borderId="8" xfId="3" applyFont="1" applyBorder="1" applyAlignment="1">
      <alignment horizontal="left" vertical="top"/>
    </xf>
    <xf numFmtId="0" fontId="15" fillId="0" borderId="16" xfId="3" applyFont="1" applyBorder="1" applyAlignment="1">
      <alignment horizontal="left" vertical="top"/>
    </xf>
    <xf numFmtId="168" fontId="15" fillId="0" borderId="16" xfId="3" applyNumberFormat="1" applyFont="1" applyBorder="1" applyAlignment="1">
      <alignment horizontal="left" vertical="top"/>
    </xf>
    <xf numFmtId="9" fontId="15" fillId="0" borderId="16" xfId="3" applyNumberFormat="1" applyFont="1" applyBorder="1" applyAlignment="1">
      <alignment horizontal="center" vertical="top"/>
    </xf>
    <xf numFmtId="168" fontId="15" fillId="0" borderId="17" xfId="3" applyNumberFormat="1" applyFont="1" applyBorder="1" applyAlignment="1">
      <alignment horizontal="left" vertical="top"/>
    </xf>
    <xf numFmtId="0" fontId="15" fillId="0" borderId="15" xfId="3" applyFont="1" applyBorder="1" applyAlignment="1">
      <alignment horizontal="left" vertical="top"/>
    </xf>
    <xf numFmtId="0" fontId="16" fillId="0" borderId="15" xfId="3" applyFont="1" applyBorder="1" applyAlignment="1">
      <alignment horizontal="left" vertical="top" wrapText="1"/>
    </xf>
    <xf numFmtId="0" fontId="14" fillId="0" borderId="18" xfId="3" applyFont="1" applyBorder="1" applyAlignment="1">
      <alignment horizontal="left" vertical="top"/>
    </xf>
    <xf numFmtId="168" fontId="14" fillId="0" borderId="18" xfId="3" applyNumberFormat="1" applyFont="1" applyBorder="1" applyAlignment="1">
      <alignment horizontal="left" vertical="top"/>
    </xf>
    <xf numFmtId="9" fontId="14" fillId="0" borderId="18" xfId="3" applyNumberFormat="1" applyFont="1" applyBorder="1" applyAlignment="1">
      <alignment horizontal="center" vertical="top"/>
    </xf>
    <xf numFmtId="168" fontId="14" fillId="0" borderId="11" xfId="3" applyNumberFormat="1" applyFont="1" applyBorder="1" applyAlignment="1">
      <alignment horizontal="left" vertical="top"/>
    </xf>
    <xf numFmtId="169" fontId="14" fillId="0" borderId="15" xfId="3" applyNumberFormat="1" applyFont="1" applyBorder="1" applyAlignment="1">
      <alignment horizontal="left" vertical="top"/>
    </xf>
    <xf numFmtId="0" fontId="14" fillId="2" borderId="15" xfId="3" applyFont="1" applyFill="1" applyBorder="1" applyAlignment="1">
      <alignment horizontal="left" vertical="top" wrapText="1"/>
    </xf>
    <xf numFmtId="0" fontId="15" fillId="2" borderId="18" xfId="3" applyFont="1" applyFill="1" applyBorder="1" applyAlignment="1">
      <alignment horizontal="left" vertical="top" wrapText="1"/>
    </xf>
    <xf numFmtId="0" fontId="14" fillId="2" borderId="18" xfId="3" applyFont="1" applyFill="1" applyBorder="1" applyAlignment="1">
      <alignment horizontal="left" vertical="top"/>
    </xf>
    <xf numFmtId="0" fontId="14" fillId="2" borderId="18" xfId="3" applyFont="1" applyFill="1" applyBorder="1" applyAlignment="1">
      <alignment horizontal="center" vertical="top"/>
    </xf>
    <xf numFmtId="164" fontId="14" fillId="2" borderId="18" xfId="1" applyFont="1" applyFill="1" applyBorder="1" applyAlignment="1">
      <alignment horizontal="left" vertical="top"/>
    </xf>
    <xf numFmtId="9" fontId="14" fillId="2" borderId="18" xfId="3" applyNumberFormat="1" applyFont="1" applyFill="1" applyBorder="1" applyAlignment="1">
      <alignment horizontal="center" vertical="top"/>
    </xf>
    <xf numFmtId="168" fontId="14" fillId="9" borderId="18" xfId="3" applyNumberFormat="1" applyFont="1" applyFill="1" applyBorder="1" applyAlignment="1">
      <alignment horizontal="left" vertical="top"/>
    </xf>
    <xf numFmtId="167" fontId="14" fillId="2" borderId="15" xfId="3" applyNumberFormat="1" applyFont="1" applyFill="1" applyBorder="1" applyAlignment="1">
      <alignment horizontal="left" vertical="top"/>
    </xf>
    <xf numFmtId="0" fontId="15" fillId="9" borderId="18" xfId="3" applyFont="1" applyFill="1" applyBorder="1" applyAlignment="1">
      <alignment horizontal="left" vertical="top" wrapText="1"/>
    </xf>
    <xf numFmtId="0" fontId="14" fillId="9" borderId="18" xfId="3" applyFont="1" applyFill="1" applyBorder="1" applyAlignment="1">
      <alignment horizontal="left" vertical="top"/>
    </xf>
    <xf numFmtId="168" fontId="14" fillId="2" borderId="18" xfId="3" applyNumberFormat="1" applyFont="1" applyFill="1" applyBorder="1" applyAlignment="1">
      <alignment horizontal="left" vertical="top"/>
    </xf>
    <xf numFmtId="168" fontId="14" fillId="9" borderId="11" xfId="3" applyNumberFormat="1" applyFont="1" applyFill="1" applyBorder="1" applyAlignment="1">
      <alignment horizontal="left" vertical="top"/>
    </xf>
    <xf numFmtId="0" fontId="14" fillId="0" borderId="15" xfId="3" applyFont="1" applyBorder="1" applyAlignment="1">
      <alignment horizontal="left" vertical="top" wrapText="1"/>
    </xf>
    <xf numFmtId="0" fontId="15" fillId="0" borderId="18" xfId="3" applyFont="1" applyBorder="1" applyAlignment="1">
      <alignment horizontal="left" vertical="top" wrapText="1"/>
    </xf>
    <xf numFmtId="167" fontId="14" fillId="0" borderId="15" xfId="3" applyNumberFormat="1" applyFont="1" applyBorder="1" applyAlignment="1">
      <alignment horizontal="left" vertical="top"/>
    </xf>
    <xf numFmtId="167" fontId="17" fillId="10" borderId="15" xfId="3" applyNumberFormat="1" applyFont="1" applyFill="1" applyBorder="1" applyAlignment="1">
      <alignment horizontal="left" vertical="top"/>
    </xf>
    <xf numFmtId="0" fontId="15" fillId="0" borderId="15" xfId="3" applyFont="1" applyBorder="1" applyAlignment="1">
      <alignment horizontal="left" vertical="top" wrapText="1"/>
    </xf>
    <xf numFmtId="0" fontId="18" fillId="2" borderId="18" xfId="3" applyFont="1" applyFill="1" applyBorder="1" applyAlignment="1">
      <alignment horizontal="left" vertical="top" wrapText="1"/>
    </xf>
    <xf numFmtId="9" fontId="14" fillId="9" borderId="18" xfId="3" applyNumberFormat="1" applyFont="1" applyFill="1" applyBorder="1" applyAlignment="1">
      <alignment horizontal="center" vertical="top"/>
    </xf>
    <xf numFmtId="0" fontId="14" fillId="0" borderId="18" xfId="3" applyFont="1" applyBorder="1" applyAlignment="1">
      <alignment horizontal="center" vertical="top"/>
    </xf>
    <xf numFmtId="164" fontId="14" fillId="9" borderId="11" xfId="1" applyFont="1" applyFill="1" applyBorder="1" applyAlignment="1">
      <alignment horizontal="left" vertical="top"/>
    </xf>
    <xf numFmtId="164" fontId="14" fillId="2" borderId="15" xfId="1" applyFont="1" applyFill="1" applyBorder="1" applyAlignment="1">
      <alignment horizontal="left" vertical="top"/>
    </xf>
    <xf numFmtId="0" fontId="18" fillId="0" borderId="18" xfId="3" applyFont="1" applyBorder="1" applyAlignment="1">
      <alignment horizontal="left" vertical="top" wrapText="1"/>
    </xf>
    <xf numFmtId="164" fontId="14" fillId="0" borderId="11" xfId="1" applyFont="1" applyFill="1" applyBorder="1" applyAlignment="1">
      <alignment horizontal="left" vertical="top"/>
    </xf>
    <xf numFmtId="164" fontId="14" fillId="0" borderId="15" xfId="1" applyFont="1" applyFill="1" applyBorder="1" applyAlignment="1">
      <alignment horizontal="left" vertical="top"/>
    </xf>
    <xf numFmtId="0" fontId="17" fillId="0" borderId="15" xfId="3" applyFont="1" applyBorder="1" applyAlignment="1">
      <alignment horizontal="left" vertical="top" wrapText="1"/>
    </xf>
    <xf numFmtId="0" fontId="18" fillId="0" borderId="18" xfId="3" applyFont="1" applyBorder="1" applyAlignment="1">
      <alignment horizontal="left" vertical="top"/>
    </xf>
    <xf numFmtId="168" fontId="14" fillId="7" borderId="11" xfId="3" applyNumberFormat="1" applyFont="1" applyFill="1" applyBorder="1" applyAlignment="1">
      <alignment horizontal="left" vertical="top"/>
    </xf>
    <xf numFmtId="0" fontId="14" fillId="0" borderId="5" xfId="3" applyFont="1" applyBorder="1" applyAlignment="1">
      <alignment horizontal="left" vertical="top" wrapText="1"/>
    </xf>
    <xf numFmtId="0" fontId="14" fillId="0" borderId="22" xfId="3" applyFont="1" applyBorder="1" applyAlignment="1">
      <alignment horizontal="left" vertical="top"/>
    </xf>
    <xf numFmtId="168" fontId="14" fillId="0" borderId="22" xfId="3" applyNumberFormat="1" applyFont="1" applyBorder="1" applyAlignment="1">
      <alignment horizontal="left" vertical="top"/>
    </xf>
    <xf numFmtId="9" fontId="14" fillId="0" borderId="22" xfId="3" applyNumberFormat="1" applyFont="1" applyBorder="1" applyAlignment="1">
      <alignment horizontal="center" vertical="top"/>
    </xf>
    <xf numFmtId="0" fontId="15" fillId="0" borderId="23" xfId="3" applyFont="1" applyBorder="1" applyAlignment="1">
      <alignment horizontal="left" vertical="top" wrapText="1"/>
    </xf>
    <xf numFmtId="0" fontId="14" fillId="0" borderId="24" xfId="3" applyFont="1" applyBorder="1" applyAlignment="1">
      <alignment horizontal="left" vertical="top"/>
    </xf>
    <xf numFmtId="168" fontId="14" fillId="0" borderId="24" xfId="3" applyNumberFormat="1" applyFont="1" applyBorder="1" applyAlignment="1">
      <alignment horizontal="left" vertical="top"/>
    </xf>
    <xf numFmtId="9" fontId="14" fillId="0" borderId="24" xfId="3" applyNumberFormat="1" applyFont="1" applyBorder="1" applyAlignment="1">
      <alignment horizontal="center" vertical="top"/>
    </xf>
    <xf numFmtId="168" fontId="14" fillId="0" borderId="7" xfId="3" applyNumberFormat="1" applyFont="1" applyBorder="1" applyAlignment="1">
      <alignment horizontal="left" vertical="top"/>
    </xf>
    <xf numFmtId="0" fontId="14" fillId="0" borderId="0" xfId="3" applyFont="1"/>
    <xf numFmtId="168" fontId="14" fillId="0" borderId="0" xfId="3" applyNumberFormat="1" applyFont="1"/>
    <xf numFmtId="9" fontId="15" fillId="0" borderId="0" xfId="3" applyNumberFormat="1" applyFont="1" applyAlignment="1">
      <alignment horizontal="center"/>
    </xf>
    <xf numFmtId="168" fontId="15" fillId="0" borderId="0" xfId="3" applyNumberFormat="1" applyFont="1" applyAlignment="1">
      <alignment vertical="top" wrapText="1"/>
    </xf>
    <xf numFmtId="0" fontId="14" fillId="0" borderId="0" xfId="3" applyFont="1" applyAlignment="1">
      <alignment horizontal="left" vertical="center" wrapText="1"/>
    </xf>
    <xf numFmtId="0" fontId="13" fillId="0" borderId="0" xfId="3" applyFont="1" applyAlignment="1">
      <alignment wrapText="1"/>
    </xf>
    <xf numFmtId="0" fontId="14" fillId="0" borderId="0" xfId="3" applyFont="1" applyAlignment="1">
      <alignment wrapText="1"/>
    </xf>
    <xf numFmtId="0" fontId="15" fillId="0" borderId="0" xfId="3" applyFont="1" applyAlignment="1">
      <alignment wrapText="1"/>
    </xf>
    <xf numFmtId="0" fontId="12" fillId="7" borderId="10" xfId="3" applyFont="1" applyFill="1" applyBorder="1" applyAlignment="1">
      <alignment horizontal="left" vertical="center" wrapText="1"/>
    </xf>
    <xf numFmtId="0" fontId="12" fillId="7" borderId="0" xfId="3" applyFont="1" applyFill="1" applyAlignment="1">
      <alignment horizontal="left" vertical="center" wrapText="1"/>
    </xf>
    <xf numFmtId="0" fontId="21" fillId="0" borderId="0" xfId="3" applyFont="1"/>
    <xf numFmtId="0" fontId="13" fillId="0" borderId="0" xfId="3" applyFont="1" applyAlignment="1">
      <alignment vertical="center"/>
    </xf>
    <xf numFmtId="0" fontId="15" fillId="11" borderId="1" xfId="3" applyFont="1" applyFill="1" applyBorder="1" applyAlignment="1">
      <alignment vertical="center"/>
    </xf>
    <xf numFmtId="0" fontId="15" fillId="11" borderId="17" xfId="3" applyFont="1" applyFill="1" applyBorder="1" applyAlignment="1">
      <alignment vertical="center" wrapText="1"/>
    </xf>
    <xf numFmtId="0" fontId="18" fillId="0" borderId="27" xfId="3" applyFont="1" applyBorder="1" applyAlignment="1">
      <alignment horizontal="left" vertical="top"/>
    </xf>
    <xf numFmtId="167" fontId="17" fillId="10" borderId="3" xfId="3" applyNumberFormat="1" applyFont="1" applyFill="1" applyBorder="1" applyAlignment="1">
      <alignment horizontal="left" vertical="top"/>
    </xf>
    <xf numFmtId="167" fontId="17" fillId="10" borderId="28" xfId="3" applyNumberFormat="1" applyFont="1" applyFill="1" applyBorder="1" applyAlignment="1">
      <alignment vertical="center"/>
    </xf>
    <xf numFmtId="0" fontId="14" fillId="0" borderId="12" xfId="3" applyFont="1" applyBorder="1" applyAlignment="1">
      <alignment horizontal="center" vertical="top" wrapText="1"/>
    </xf>
    <xf numFmtId="0" fontId="14" fillId="0" borderId="9" xfId="3" applyFont="1" applyBorder="1" applyAlignment="1">
      <alignment horizontal="center" vertical="top" wrapText="1"/>
    </xf>
    <xf numFmtId="0" fontId="14" fillId="0" borderId="19" xfId="3" applyFont="1" applyBorder="1" applyAlignment="1">
      <alignment horizontal="center" vertical="top" wrapText="1"/>
    </xf>
    <xf numFmtId="0" fontId="17" fillId="0" borderId="12" xfId="3" applyFont="1" applyBorder="1" applyAlignment="1">
      <alignment horizontal="left" vertical="top" wrapText="1"/>
    </xf>
    <xf numFmtId="0" fontId="17" fillId="0" borderId="9" xfId="3" applyFont="1" applyBorder="1" applyAlignment="1">
      <alignment horizontal="left" vertical="top" wrapText="1"/>
    </xf>
    <xf numFmtId="0" fontId="17" fillId="0" borderId="19" xfId="3" applyFont="1" applyBorder="1" applyAlignment="1">
      <alignment horizontal="left" vertical="top" wrapText="1"/>
    </xf>
    <xf numFmtId="0" fontId="15" fillId="0" borderId="20" xfId="3" applyFont="1" applyBorder="1" applyAlignment="1">
      <alignment horizontal="left" vertical="top" wrapText="1"/>
    </xf>
    <xf numFmtId="0" fontId="15" fillId="0" borderId="15" xfId="3" applyFont="1" applyBorder="1" applyAlignment="1">
      <alignment horizontal="left" vertical="top" wrapText="1"/>
    </xf>
    <xf numFmtId="0" fontId="18" fillId="0" borderId="4" xfId="3" applyFont="1" applyBorder="1" applyAlignment="1">
      <alignment horizontal="left" vertical="top" wrapText="1"/>
    </xf>
    <xf numFmtId="0" fontId="18" fillId="0" borderId="21" xfId="3" applyFont="1" applyBorder="1" applyAlignment="1">
      <alignment horizontal="left" vertical="top" wrapText="1"/>
    </xf>
    <xf numFmtId="0" fontId="18" fillId="0" borderId="26" xfId="3" applyFont="1" applyBorder="1" applyAlignment="1">
      <alignment horizontal="left" vertical="top" wrapText="1"/>
    </xf>
    <xf numFmtId="0" fontId="18" fillId="0" borderId="6" xfId="3" applyFont="1" applyBorder="1" applyAlignment="1">
      <alignment horizontal="left" vertical="top" wrapText="1"/>
    </xf>
    <xf numFmtId="0" fontId="18" fillId="0" borderId="11" xfId="3" applyFont="1" applyBorder="1" applyAlignment="1">
      <alignment horizontal="left" vertical="top" wrapText="1"/>
    </xf>
    <xf numFmtId="0" fontId="18" fillId="0" borderId="25" xfId="3" applyFont="1" applyBorder="1" applyAlignment="1">
      <alignment horizontal="left" vertical="top" wrapText="1"/>
    </xf>
    <xf numFmtId="0" fontId="7" fillId="6" borderId="0" xfId="0" applyFont="1" applyFill="1" applyAlignment="1">
      <alignment horizontal="center" vertical="center"/>
    </xf>
    <xf numFmtId="0" fontId="8" fillId="6" borderId="0" xfId="0" applyFont="1" applyFill="1" applyAlignment="1">
      <alignment horizontal="center" vertical="center"/>
    </xf>
    <xf numFmtId="0" fontId="12" fillId="7" borderId="10" xfId="3" applyFont="1" applyFill="1" applyBorder="1" applyAlignment="1">
      <alignment horizontal="left" vertical="center" wrapText="1"/>
    </xf>
    <xf numFmtId="0" fontId="12" fillId="7" borderId="0" xfId="3" applyFont="1" applyFill="1" applyAlignment="1">
      <alignment horizontal="left" vertical="center" wrapText="1"/>
    </xf>
    <xf numFmtId="0" fontId="10" fillId="0" borderId="0" xfId="3" applyFont="1" applyAlignment="1">
      <alignment horizontal="left" vertical="top" wrapText="1"/>
    </xf>
    <xf numFmtId="0" fontId="15" fillId="0" borderId="8" xfId="3" applyFont="1" applyBorder="1" applyAlignment="1">
      <alignment horizontal="left" vertical="top"/>
    </xf>
    <xf numFmtId="0" fontId="15" fillId="0" borderId="15" xfId="3" applyFont="1" applyBorder="1" applyAlignment="1">
      <alignment horizontal="left" vertical="top"/>
    </xf>
    <xf numFmtId="0" fontId="6" fillId="9" borderId="10" xfId="3" applyFont="1" applyFill="1" applyBorder="1" applyAlignment="1">
      <alignment horizontal="left" vertical="center" wrapText="1"/>
    </xf>
    <xf numFmtId="0" fontId="6" fillId="9" borderId="0" xfId="3" applyFont="1" applyFill="1" applyAlignment="1">
      <alignment horizontal="left" vertical="center" wrapText="1"/>
    </xf>
    <xf numFmtId="0" fontId="15" fillId="11" borderId="17" xfId="3" applyFont="1" applyFill="1" applyBorder="1" applyAlignment="1">
      <alignment horizontal="center" vertical="center" wrapText="1"/>
    </xf>
    <xf numFmtId="0" fontId="15" fillId="11" borderId="16" xfId="3" applyFont="1" applyFill="1" applyBorder="1" applyAlignment="1">
      <alignment horizontal="center" vertical="center" wrapText="1"/>
    </xf>
    <xf numFmtId="0" fontId="14" fillId="0" borderId="0" xfId="3" applyFont="1" applyAlignment="1">
      <alignment horizontal="left" vertical="center" wrapText="1"/>
    </xf>
    <xf numFmtId="0" fontId="1" fillId="3" borderId="0" xfId="0" applyFont="1" applyFill="1" applyAlignment="1" applyProtection="1">
      <alignment horizontal="center"/>
    </xf>
    <xf numFmtId="0" fontId="1" fillId="0" borderId="0" xfId="0" applyFont="1" applyProtection="1"/>
    <xf numFmtId="0" fontId="0" fillId="0" borderId="0" xfId="0" applyProtection="1"/>
    <xf numFmtId="0" fontId="1" fillId="3" borderId="0" xfId="0" applyFont="1" applyFill="1" applyProtection="1"/>
    <xf numFmtId="0" fontId="1" fillId="2" borderId="0" xfId="0" applyFont="1" applyFill="1" applyAlignment="1" applyProtection="1">
      <alignment horizontal="right"/>
    </xf>
    <xf numFmtId="0" fontId="1" fillId="0" borderId="0" xfId="0" applyFont="1" applyAlignment="1" applyProtection="1">
      <alignment horizontal="right"/>
    </xf>
    <xf numFmtId="0" fontId="0" fillId="3" borderId="0" xfId="0" applyFill="1" applyAlignment="1" applyProtection="1">
      <alignment horizontal="center"/>
    </xf>
    <xf numFmtId="0" fontId="0" fillId="2" borderId="0" xfId="0" applyFill="1" applyProtection="1"/>
    <xf numFmtId="0" fontId="0" fillId="0" borderId="0" xfId="0" applyAlignment="1" applyProtection="1">
      <alignment horizontal="right"/>
    </xf>
    <xf numFmtId="1" fontId="0" fillId="0" borderId="0" xfId="0" applyNumberFormat="1" applyProtection="1"/>
    <xf numFmtId="164" fontId="0" fillId="5" borderId="0" xfId="0" applyNumberFormat="1" applyFill="1" applyProtection="1"/>
    <xf numFmtId="0" fontId="3" fillId="0" borderId="0" xfId="0" applyFont="1" applyAlignment="1" applyProtection="1">
      <alignment horizontal="center"/>
    </xf>
    <xf numFmtId="165" fontId="1" fillId="4" borderId="0" xfId="0" applyNumberFormat="1" applyFont="1" applyFill="1" applyProtection="1"/>
    <xf numFmtId="166" fontId="4" fillId="4" borderId="0" xfId="0" applyNumberFormat="1" applyFont="1" applyFill="1" applyAlignment="1" applyProtection="1">
      <alignment horizontal="center" vertical="center"/>
    </xf>
    <xf numFmtId="1" fontId="4" fillId="0" borderId="0" xfId="0" applyNumberFormat="1" applyFont="1" applyAlignment="1" applyProtection="1">
      <alignment horizontal="center" vertical="center"/>
    </xf>
  </cellXfs>
  <cellStyles count="4">
    <cellStyle name="Normal 4" xfId="3" xr:uid="{C39F823D-A02F-4A46-BCF7-17D88CE5BC4F}"/>
    <cellStyle name="Standaard" xfId="0" builtinId="0"/>
    <cellStyle name="Standaard 2" xfId="2" xr:uid="{700F4ED2-F6CD-40DB-9315-0B4D7B9658E0}"/>
    <cellStyle name="Valuta" xfId="1" builtinId="4"/>
  </cellStyles>
  <dxfs count="1">
    <dxf>
      <fill>
        <patternFill>
          <bgColor rgb="FF00FF00"/>
        </patternFill>
      </fill>
    </dxf>
  </dxfs>
  <tableStyles count="0" defaultTableStyle="TableStyleMedium2" defaultPivotStyle="PivotStyleLight16"/>
  <colors>
    <mruColors>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Price sub-award criterion </a:t>
            </a:r>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'Price sub-award criterion '!$I$9:$J$9</c:f>
              <c:numCache>
                <c:formatCode>General</c:formatCode>
                <c:ptCount val="2"/>
                <c:pt idx="0">
                  <c:v>0</c:v>
                </c:pt>
                <c:pt idx="1">
                  <c:v>800000</c:v>
                </c:pt>
              </c:numCache>
            </c:numRef>
          </c:xVal>
          <c:yVal>
            <c:numRef>
              <c:f>'Price sub-award criterion '!$I$10:$J$10</c:f>
              <c:numCache>
                <c:formatCode>General</c:formatCode>
                <c:ptCount val="2"/>
                <c:pt idx="0">
                  <c:v>200</c:v>
                </c:pt>
                <c:pt idx="1">
                  <c:v>200</c:v>
                </c:pt>
              </c:numCache>
            </c:numRef>
          </c:yVal>
          <c:smooth val="0"/>
          <c:extLst>
            <c:ext xmlns:c16="http://schemas.microsoft.com/office/drawing/2014/chart" uri="{C3380CC4-5D6E-409C-BE32-E72D297353CC}">
              <c16:uniqueId val="{00000001-F052-405E-A6D5-ABAB6D0EB673}"/>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'Price sub-award criterion '!$J$9:$K$9</c:f>
              <c:numCache>
                <c:formatCode>General</c:formatCode>
                <c:ptCount val="2"/>
                <c:pt idx="0">
                  <c:v>800000</c:v>
                </c:pt>
                <c:pt idx="1">
                  <c:v>900000</c:v>
                </c:pt>
              </c:numCache>
            </c:numRef>
          </c:xVal>
          <c:yVal>
            <c:numRef>
              <c:f>'Price sub-award criterion '!$J$10:$K$10</c:f>
              <c:numCache>
                <c:formatCode>General</c:formatCode>
                <c:ptCount val="2"/>
                <c:pt idx="0">
                  <c:v>200</c:v>
                </c:pt>
                <c:pt idx="1">
                  <c:v>0</c:v>
                </c:pt>
              </c:numCache>
            </c:numRef>
          </c:yVal>
          <c:smooth val="0"/>
          <c:extLst>
            <c:ext xmlns:c16="http://schemas.microsoft.com/office/drawing/2014/chart" uri="{C3380CC4-5D6E-409C-BE32-E72D297353CC}">
              <c16:uniqueId val="{00000003-F052-405E-A6D5-ABAB6D0EB673}"/>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F052-405E-A6D5-ABAB6D0EB673}"/>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F052-405E-A6D5-ABAB6D0EB673}"/>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'Price sub-award criterion '!$M$9</c:f>
              <c:numCache>
                <c:formatCode>General</c:formatCode>
                <c:ptCount val="1"/>
                <c:pt idx="0">
                  <c:v>0</c:v>
                </c:pt>
              </c:numCache>
            </c:numRef>
          </c:xVal>
          <c:yVal>
            <c:numRef>
              <c:f>'Price sub-award criterion '!$M$10</c:f>
              <c:numCache>
                <c:formatCode>0</c:formatCode>
                <c:ptCount val="1"/>
                <c:pt idx="0">
                  <c:v>200</c:v>
                </c:pt>
              </c:numCache>
            </c:numRef>
          </c:yVal>
          <c:smooth val="0"/>
          <c:extLst>
            <c:ext xmlns:c16="http://schemas.microsoft.com/office/drawing/2014/chart" uri="{C3380CC4-5D6E-409C-BE32-E72D297353CC}">
              <c16:uniqueId val="{00000005-F052-405E-A6D5-ABAB6D0EB673}"/>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'Price sub-award criterion '!$L$12:$M$12</c:f>
              <c:numCache>
                <c:formatCode>General</c:formatCode>
                <c:ptCount val="2"/>
                <c:pt idx="0">
                  <c:v>0</c:v>
                </c:pt>
                <c:pt idx="1">
                  <c:v>800000</c:v>
                </c:pt>
              </c:numCache>
            </c:numRef>
          </c:xVal>
          <c:yVal>
            <c:numRef>
              <c:f>'Price sub-award criterion '!$L$13:$M$13</c:f>
              <c:numCache>
                <c:formatCode>General</c:formatCode>
                <c:ptCount val="2"/>
                <c:pt idx="0">
                  <c:v>200</c:v>
                </c:pt>
                <c:pt idx="1">
                  <c:v>200</c:v>
                </c:pt>
              </c:numCache>
            </c:numRef>
          </c:yVal>
          <c:smooth val="0"/>
          <c:extLst>
            <c:ext xmlns:c16="http://schemas.microsoft.com/office/drawing/2014/chart" uri="{C3380CC4-5D6E-409C-BE32-E72D297353CC}">
              <c16:uniqueId val="{00000006-F052-405E-A6D5-ABAB6D0EB673}"/>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'Price sub-award criterion '!$M$12:$N$12</c:f>
              <c:numCache>
                <c:formatCode>General</c:formatCode>
                <c:ptCount val="2"/>
                <c:pt idx="0">
                  <c:v>800000</c:v>
                </c:pt>
                <c:pt idx="1">
                  <c:v>800000</c:v>
                </c:pt>
              </c:numCache>
            </c:numRef>
          </c:xVal>
          <c:yVal>
            <c:numRef>
              <c:f>'Price sub-award criterion '!$M$13:$N$13</c:f>
              <c:numCache>
                <c:formatCode>General</c:formatCode>
                <c:ptCount val="2"/>
                <c:pt idx="0">
                  <c:v>200</c:v>
                </c:pt>
                <c:pt idx="1">
                  <c:v>0</c:v>
                </c:pt>
              </c:numCache>
            </c:numRef>
          </c:yVal>
          <c:smooth val="0"/>
          <c:extLst>
            <c:ext xmlns:c16="http://schemas.microsoft.com/office/drawing/2014/chart" uri="{C3380CC4-5D6E-409C-BE32-E72D297353CC}">
              <c16:uniqueId val="{00000007-F052-405E-A6D5-ABAB6D0EB673}"/>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33336</xdr:colOff>
      <xdr:row>4</xdr:row>
      <xdr:rowOff>0</xdr:rowOff>
    </xdr:from>
    <xdr:to>
      <xdr:col>15</xdr:col>
      <xdr:colOff>609599</xdr:colOff>
      <xdr:row>28</xdr:row>
      <xdr:rowOff>19050</xdr:rowOff>
    </xdr:to>
    <xdr:graphicFrame macro="">
      <xdr:nvGraphicFramePr>
        <xdr:cNvPr id="2" name="Grafiek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Points</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764C9-3E55-4F4E-9552-EA0EA905F5E3}">
  <sheetPr>
    <pageSetUpPr fitToPage="1"/>
  </sheetPr>
  <dimension ref="A1:J48"/>
  <sheetViews>
    <sheetView tabSelected="1" zoomScaleNormal="100" workbookViewId="0">
      <selection activeCell="M42" sqref="M42"/>
    </sheetView>
  </sheetViews>
  <sheetFormatPr defaultColWidth="12.54296875" defaultRowHeight="15.5" x14ac:dyDescent="0.35"/>
  <cols>
    <col min="1" max="1" width="33.81640625" style="7" customWidth="1"/>
    <col min="2" max="9" width="12.81640625" style="7" customWidth="1"/>
    <col min="10" max="16384" width="12.54296875" style="7"/>
  </cols>
  <sheetData>
    <row r="1" spans="1:9" customFormat="1" ht="24" customHeight="1" x14ac:dyDescent="0.35">
      <c r="A1" s="97" t="s">
        <v>0</v>
      </c>
      <c r="B1" s="97"/>
      <c r="C1" s="97"/>
      <c r="D1" s="97"/>
      <c r="E1" s="97"/>
      <c r="F1" s="97"/>
      <c r="G1" s="1"/>
      <c r="H1" s="2"/>
      <c r="I1" s="2"/>
    </row>
    <row r="2" spans="1:9" customFormat="1" ht="21" customHeight="1" x14ac:dyDescent="0.35">
      <c r="A2" s="98" t="s">
        <v>1</v>
      </c>
      <c r="B2" s="98"/>
      <c r="C2" s="98"/>
      <c r="D2" s="98"/>
      <c r="E2" s="98"/>
      <c r="F2" s="98"/>
      <c r="G2" s="3"/>
      <c r="H2" s="2"/>
      <c r="I2" s="2"/>
    </row>
    <row r="3" spans="1:9" ht="146.15" customHeight="1" x14ac:dyDescent="0.35">
      <c r="A3" s="101" t="s">
        <v>2</v>
      </c>
      <c r="B3" s="101"/>
      <c r="C3" s="101"/>
      <c r="D3" s="101"/>
      <c r="E3" s="101"/>
      <c r="F3" s="101"/>
      <c r="G3" s="101"/>
      <c r="H3" s="101"/>
      <c r="I3" s="101"/>
    </row>
    <row r="4" spans="1:9" ht="67.400000000000006" customHeight="1" x14ac:dyDescent="0.35">
      <c r="A4" s="99" t="s">
        <v>3</v>
      </c>
      <c r="B4" s="100"/>
      <c r="C4" s="100"/>
      <c r="D4" s="100"/>
      <c r="E4" s="100"/>
      <c r="F4" s="100"/>
      <c r="G4" s="100"/>
      <c r="H4" s="100"/>
      <c r="I4" s="100"/>
    </row>
    <row r="5" spans="1:9" ht="27" customHeight="1" x14ac:dyDescent="0.35">
      <c r="A5" s="74"/>
      <c r="B5" s="75"/>
      <c r="C5" s="75"/>
      <c r="D5" s="75"/>
      <c r="E5" s="75"/>
      <c r="F5" s="75"/>
      <c r="G5" s="75"/>
      <c r="H5" s="75"/>
      <c r="I5" s="75"/>
    </row>
    <row r="6" spans="1:9" ht="26.25" customHeight="1" x14ac:dyDescent="0.35">
      <c r="A6" s="8" t="s">
        <v>4</v>
      </c>
      <c r="B6" s="104" t="s">
        <v>5</v>
      </c>
      <c r="C6" s="105"/>
      <c r="D6" s="105"/>
      <c r="E6" s="105"/>
      <c r="F6" s="105"/>
      <c r="G6" s="105"/>
      <c r="H6" s="105"/>
      <c r="I6" s="105"/>
    </row>
    <row r="7" spans="1:9" x14ac:dyDescent="0.35">
      <c r="A7" s="4"/>
      <c r="B7" s="4"/>
      <c r="C7" s="4"/>
      <c r="D7" s="4"/>
      <c r="E7" s="4"/>
      <c r="F7" s="5"/>
      <c r="G7" s="6"/>
      <c r="H7" s="5"/>
      <c r="I7" s="4"/>
    </row>
    <row r="8" spans="1:9" x14ac:dyDescent="0.35">
      <c r="A8" s="4"/>
      <c r="B8" s="4"/>
      <c r="C8" s="4"/>
      <c r="D8" s="4"/>
      <c r="E8" s="4"/>
      <c r="F8" s="5"/>
      <c r="G8" s="6"/>
      <c r="H8" s="5"/>
      <c r="I8" s="4"/>
    </row>
    <row r="9" spans="1:9" ht="16" thickBot="1" x14ac:dyDescent="0.4">
      <c r="A9" s="9" t="s">
        <v>6</v>
      </c>
      <c r="B9" s="10"/>
      <c r="C9" s="10"/>
      <c r="D9" s="10"/>
      <c r="E9" s="10"/>
      <c r="F9" s="11"/>
      <c r="G9" s="12"/>
      <c r="H9" s="11"/>
      <c r="I9" s="10"/>
    </row>
    <row r="10" spans="1:9" x14ac:dyDescent="0.35">
      <c r="A10" s="102" t="s">
        <v>7</v>
      </c>
      <c r="B10" s="13" t="s">
        <v>8</v>
      </c>
      <c r="C10" s="13" t="s">
        <v>9</v>
      </c>
      <c r="D10" s="13" t="s">
        <v>10</v>
      </c>
      <c r="E10" s="13" t="s">
        <v>11</v>
      </c>
      <c r="F10" s="14" t="s">
        <v>12</v>
      </c>
      <c r="G10" s="15" t="s">
        <v>13</v>
      </c>
      <c r="H10" s="16" t="s">
        <v>14</v>
      </c>
      <c r="I10" s="17" t="s">
        <v>15</v>
      </c>
    </row>
    <row r="11" spans="1:9" ht="16" thickBot="1" x14ac:dyDescent="0.4">
      <c r="A11" s="103"/>
      <c r="B11" s="18" t="s">
        <v>16</v>
      </c>
      <c r="C11" s="18" t="s">
        <v>17</v>
      </c>
      <c r="D11" s="18" t="s">
        <v>18</v>
      </c>
      <c r="E11" s="18"/>
      <c r="F11" s="19" t="s">
        <v>19</v>
      </c>
      <c r="G11" s="20" t="s">
        <v>20</v>
      </c>
      <c r="H11" s="21" t="s">
        <v>21</v>
      </c>
      <c r="I11" s="22" t="s">
        <v>19</v>
      </c>
    </row>
    <row r="12" spans="1:9" x14ac:dyDescent="0.35">
      <c r="A12" s="23"/>
      <c r="B12" s="24"/>
      <c r="C12" s="24"/>
      <c r="D12" s="24"/>
      <c r="E12" s="24"/>
      <c r="F12" s="25"/>
      <c r="G12" s="26"/>
      <c r="H12" s="27"/>
      <c r="I12" s="28"/>
    </row>
    <row r="13" spans="1:9" ht="21" x14ac:dyDescent="0.35">
      <c r="A13" s="45" t="s">
        <v>22</v>
      </c>
      <c r="B13" s="24"/>
      <c r="C13" s="24"/>
      <c r="D13" s="24"/>
      <c r="E13" s="24"/>
      <c r="F13" s="25"/>
      <c r="G13" s="26"/>
      <c r="H13" s="27"/>
      <c r="I13" s="28"/>
    </row>
    <row r="14" spans="1:9" x14ac:dyDescent="0.35">
      <c r="A14" s="29" t="s">
        <v>23</v>
      </c>
      <c r="B14" s="30"/>
      <c r="C14" s="31"/>
      <c r="D14" s="31"/>
      <c r="E14" s="32"/>
      <c r="F14" s="33"/>
      <c r="G14" s="34"/>
      <c r="H14" s="35"/>
      <c r="I14" s="36"/>
    </row>
    <row r="15" spans="1:9" x14ac:dyDescent="0.35">
      <c r="A15" s="29" t="s">
        <v>24</v>
      </c>
      <c r="B15" s="30"/>
      <c r="C15" s="31"/>
      <c r="D15" s="31"/>
      <c r="E15" s="32"/>
      <c r="F15" s="33"/>
      <c r="G15" s="34"/>
      <c r="H15" s="35"/>
      <c r="I15" s="36"/>
    </row>
    <row r="16" spans="1:9" x14ac:dyDescent="0.35">
      <c r="A16" s="29" t="s">
        <v>25</v>
      </c>
      <c r="B16" s="37"/>
      <c r="C16" s="38"/>
      <c r="D16" s="38"/>
      <c r="E16" s="32"/>
      <c r="F16" s="33"/>
      <c r="G16" s="34"/>
      <c r="H16" s="35"/>
      <c r="I16" s="36"/>
    </row>
    <row r="17" spans="1:9" x14ac:dyDescent="0.35">
      <c r="A17" s="29" t="s">
        <v>26</v>
      </c>
      <c r="B17" s="37"/>
      <c r="C17" s="38"/>
      <c r="D17" s="38"/>
      <c r="E17" s="32"/>
      <c r="F17" s="33"/>
      <c r="G17" s="34"/>
      <c r="H17" s="40"/>
      <c r="I17" s="36"/>
    </row>
    <row r="18" spans="1:9" x14ac:dyDescent="0.35">
      <c r="A18" s="29" t="s">
        <v>26</v>
      </c>
      <c r="B18" s="37"/>
      <c r="C18" s="38"/>
      <c r="D18" s="38"/>
      <c r="E18" s="32"/>
      <c r="F18" s="39"/>
      <c r="G18" s="34"/>
      <c r="H18" s="40"/>
      <c r="I18" s="36"/>
    </row>
    <row r="19" spans="1:9" x14ac:dyDescent="0.35">
      <c r="A19" s="41"/>
      <c r="B19" s="42"/>
      <c r="C19" s="24"/>
      <c r="D19" s="24"/>
      <c r="E19" s="24"/>
      <c r="F19" s="25"/>
      <c r="G19" s="26"/>
      <c r="H19" s="27"/>
      <c r="I19" s="43"/>
    </row>
    <row r="20" spans="1:9" x14ac:dyDescent="0.35">
      <c r="A20" s="86" t="s">
        <v>27</v>
      </c>
      <c r="B20" s="87"/>
      <c r="C20" s="87"/>
      <c r="D20" s="87"/>
      <c r="E20" s="87"/>
      <c r="F20" s="87"/>
      <c r="G20" s="87"/>
      <c r="H20" s="88"/>
      <c r="I20" s="44">
        <f>SUM(I14:I18)</f>
        <v>0</v>
      </c>
    </row>
    <row r="21" spans="1:9" x14ac:dyDescent="0.35">
      <c r="A21" s="83"/>
      <c r="B21" s="84"/>
      <c r="C21" s="84"/>
      <c r="D21" s="84"/>
      <c r="E21" s="84"/>
      <c r="F21" s="84"/>
      <c r="G21" s="84"/>
      <c r="H21" s="84"/>
      <c r="I21" s="85"/>
    </row>
    <row r="22" spans="1:9" ht="17.25" customHeight="1" x14ac:dyDescent="0.35">
      <c r="A22" s="89" t="s">
        <v>28</v>
      </c>
      <c r="B22" s="91" t="s">
        <v>29</v>
      </c>
      <c r="C22" s="92"/>
      <c r="D22" s="92"/>
      <c r="E22" s="92"/>
      <c r="F22" s="92"/>
      <c r="G22" s="92"/>
      <c r="H22" s="92"/>
      <c r="I22" s="93"/>
    </row>
    <row r="23" spans="1:9" ht="14.15" customHeight="1" x14ac:dyDescent="0.35">
      <c r="A23" s="90"/>
      <c r="B23" s="94" t="s">
        <v>30</v>
      </c>
      <c r="C23" s="95"/>
      <c r="D23" s="95"/>
      <c r="E23" s="95"/>
      <c r="F23" s="95"/>
      <c r="G23" s="95"/>
      <c r="H23" s="95"/>
      <c r="I23" s="96"/>
    </row>
    <row r="24" spans="1:9" x14ac:dyDescent="0.35">
      <c r="A24" s="41" t="s">
        <v>31</v>
      </c>
      <c r="B24" s="46"/>
      <c r="C24" s="31"/>
      <c r="D24" s="31"/>
      <c r="E24" s="48">
        <v>15</v>
      </c>
      <c r="F24" s="35"/>
      <c r="G24" s="47"/>
      <c r="H24" s="35"/>
      <c r="I24" s="36"/>
    </row>
    <row r="25" spans="1:9" x14ac:dyDescent="0.35">
      <c r="A25" s="41" t="s">
        <v>32</v>
      </c>
      <c r="B25" s="46"/>
      <c r="C25" s="31"/>
      <c r="D25" s="31"/>
      <c r="E25" s="48">
        <v>3</v>
      </c>
      <c r="F25" s="35"/>
      <c r="G25" s="47"/>
      <c r="H25" s="35"/>
      <c r="I25" s="36"/>
    </row>
    <row r="26" spans="1:9" x14ac:dyDescent="0.35">
      <c r="A26" s="29" t="s">
        <v>33</v>
      </c>
      <c r="B26" s="46"/>
      <c r="C26" s="31"/>
      <c r="D26" s="31"/>
      <c r="E26" s="32"/>
      <c r="F26" s="35"/>
      <c r="G26" s="47"/>
      <c r="H26" s="49"/>
      <c r="I26" s="50"/>
    </row>
    <row r="27" spans="1:9" x14ac:dyDescent="0.35">
      <c r="A27" s="41"/>
      <c r="B27" s="51"/>
      <c r="C27" s="24"/>
      <c r="D27" s="24"/>
      <c r="E27" s="48"/>
      <c r="F27" s="25"/>
      <c r="G27" s="26"/>
      <c r="H27" s="52"/>
      <c r="I27" s="53"/>
    </row>
    <row r="28" spans="1:9" x14ac:dyDescent="0.35">
      <c r="A28" s="54" t="s">
        <v>34</v>
      </c>
      <c r="B28" s="42"/>
      <c r="C28" s="24"/>
      <c r="D28" s="24"/>
      <c r="E28" s="48"/>
      <c r="F28" s="25"/>
      <c r="G28" s="26"/>
      <c r="H28" s="27"/>
      <c r="I28" s="44">
        <f>SUM(I24:I26)</f>
        <v>0</v>
      </c>
    </row>
    <row r="29" spans="1:9" x14ac:dyDescent="0.35">
      <c r="A29" s="83"/>
      <c r="B29" s="84"/>
      <c r="C29" s="84"/>
      <c r="D29" s="84"/>
      <c r="E29" s="84"/>
      <c r="F29" s="84"/>
      <c r="G29" s="84"/>
      <c r="H29" s="84"/>
      <c r="I29" s="85"/>
    </row>
    <row r="30" spans="1:9" x14ac:dyDescent="0.35">
      <c r="A30" s="45" t="s">
        <v>35</v>
      </c>
      <c r="B30" s="42"/>
      <c r="C30" s="24"/>
      <c r="D30" s="24"/>
      <c r="E30" s="48"/>
      <c r="F30" s="25"/>
      <c r="G30" s="26"/>
      <c r="H30" s="27"/>
      <c r="I30" s="43"/>
    </row>
    <row r="31" spans="1:9" x14ac:dyDescent="0.35">
      <c r="A31" s="41" t="s">
        <v>36</v>
      </c>
      <c r="B31" s="30"/>
      <c r="C31" s="31"/>
      <c r="D31" s="31"/>
      <c r="E31" s="48">
        <v>1</v>
      </c>
      <c r="F31" s="35"/>
      <c r="G31" s="47"/>
      <c r="H31" s="35"/>
      <c r="I31" s="36"/>
    </row>
    <row r="32" spans="1:9" x14ac:dyDescent="0.35">
      <c r="A32" s="29" t="s">
        <v>26</v>
      </c>
      <c r="B32" s="30"/>
      <c r="C32" s="31"/>
      <c r="D32" s="31"/>
      <c r="E32" s="32"/>
      <c r="F32" s="35"/>
      <c r="G32" s="47"/>
      <c r="H32" s="35"/>
      <c r="I32" s="36"/>
    </row>
    <row r="33" spans="1:10" x14ac:dyDescent="0.35">
      <c r="A33" s="29" t="s">
        <v>26</v>
      </c>
      <c r="B33" s="30"/>
      <c r="C33" s="31"/>
      <c r="D33" s="31"/>
      <c r="E33" s="32"/>
      <c r="F33" s="35"/>
      <c r="G33" s="47"/>
      <c r="H33" s="35"/>
      <c r="I33" s="36"/>
    </row>
    <row r="34" spans="1:10" x14ac:dyDescent="0.35">
      <c r="A34" s="29" t="s">
        <v>26</v>
      </c>
      <c r="B34" s="30"/>
      <c r="C34" s="31"/>
      <c r="D34" s="31"/>
      <c r="E34" s="32"/>
      <c r="F34" s="35"/>
      <c r="G34" s="47"/>
      <c r="H34" s="35"/>
      <c r="I34" s="36"/>
    </row>
    <row r="35" spans="1:10" x14ac:dyDescent="0.35">
      <c r="A35" s="29" t="s">
        <v>26</v>
      </c>
      <c r="B35" s="30"/>
      <c r="C35" s="31"/>
      <c r="D35" s="31"/>
      <c r="E35" s="32"/>
      <c r="F35" s="35"/>
      <c r="G35" s="47"/>
      <c r="H35" s="35"/>
      <c r="I35" s="36"/>
    </row>
    <row r="36" spans="1:10" x14ac:dyDescent="0.35">
      <c r="A36" s="80"/>
      <c r="B36" s="55"/>
      <c r="C36" s="24"/>
      <c r="D36" s="24"/>
      <c r="E36" s="48"/>
      <c r="F36" s="25"/>
      <c r="G36" s="26"/>
      <c r="H36" s="56"/>
      <c r="I36" s="43"/>
    </row>
    <row r="37" spans="1:10" x14ac:dyDescent="0.35">
      <c r="A37" s="54" t="s">
        <v>37</v>
      </c>
      <c r="B37" s="42"/>
      <c r="C37" s="24"/>
      <c r="D37" s="24"/>
      <c r="E37" s="48"/>
      <c r="F37" s="25"/>
      <c r="G37" s="26"/>
      <c r="H37" s="27"/>
      <c r="I37" s="44">
        <f>SUM(I31:I35)</f>
        <v>0</v>
      </c>
    </row>
    <row r="38" spans="1:10" ht="16" thickBot="1" x14ac:dyDescent="0.4">
      <c r="A38" s="57"/>
      <c r="B38" s="58"/>
      <c r="C38" s="58"/>
      <c r="D38" s="58"/>
      <c r="E38" s="58"/>
      <c r="F38" s="59"/>
      <c r="G38" s="60"/>
      <c r="H38" s="11"/>
      <c r="I38" s="43"/>
    </row>
    <row r="39" spans="1:10" ht="16" thickBot="1" x14ac:dyDescent="0.4">
      <c r="A39" s="61" t="s">
        <v>38</v>
      </c>
      <c r="B39" s="62"/>
      <c r="C39" s="62"/>
      <c r="D39" s="62"/>
      <c r="E39" s="62"/>
      <c r="F39" s="63"/>
      <c r="G39" s="64"/>
      <c r="H39" s="65"/>
      <c r="I39" s="81">
        <f>I20+I28+I37</f>
        <v>0</v>
      </c>
    </row>
    <row r="40" spans="1:10" x14ac:dyDescent="0.35">
      <c r="A40" s="4"/>
      <c r="B40" s="4"/>
      <c r="C40" s="4"/>
      <c r="D40" s="4"/>
      <c r="E40" s="4"/>
      <c r="F40" s="5"/>
      <c r="G40" s="6"/>
      <c r="H40" s="5"/>
      <c r="I40" s="4"/>
    </row>
    <row r="41" spans="1:10" ht="19" customHeight="1" x14ac:dyDescent="0.35">
      <c r="A41" s="77" t="s">
        <v>39</v>
      </c>
      <c r="B41" s="77"/>
      <c r="C41" s="66"/>
      <c r="D41" s="66"/>
      <c r="E41" s="66"/>
      <c r="F41" s="67"/>
      <c r="G41" s="68"/>
      <c r="H41" s="69"/>
      <c r="I41" s="66"/>
    </row>
    <row r="42" spans="1:10" ht="22" customHeight="1" x14ac:dyDescent="0.35">
      <c r="A42" s="108" t="s">
        <v>40</v>
      </c>
      <c r="B42" s="108"/>
      <c r="C42" s="108"/>
      <c r="D42" s="108"/>
      <c r="E42" s="108"/>
      <c r="F42" s="108"/>
      <c r="G42" s="108"/>
      <c r="H42" s="108"/>
      <c r="I42" s="108"/>
    </row>
    <row r="43" spans="1:10" x14ac:dyDescent="0.35">
      <c r="A43" s="70"/>
      <c r="B43" s="70"/>
      <c r="C43" s="70"/>
      <c r="D43" s="70"/>
      <c r="E43" s="70"/>
      <c r="F43" s="70"/>
      <c r="G43" s="70"/>
      <c r="H43" s="70"/>
      <c r="I43" s="70"/>
    </row>
    <row r="44" spans="1:10" x14ac:dyDescent="0.35">
      <c r="A44" s="71" t="s">
        <v>71</v>
      </c>
      <c r="B44" s="66"/>
      <c r="C44" s="4"/>
      <c r="D44" s="4"/>
      <c r="E44" s="4"/>
      <c r="F44" s="5"/>
      <c r="G44" s="6"/>
      <c r="H44" s="5"/>
      <c r="I44" s="4"/>
    </row>
    <row r="45" spans="1:10" ht="25.75" customHeight="1" thickBot="1" x14ac:dyDescent="0.4">
      <c r="A45" s="108" t="s">
        <v>41</v>
      </c>
      <c r="B45" s="108"/>
      <c r="C45" s="108"/>
      <c r="D45" s="108"/>
      <c r="E45" s="108"/>
      <c r="F45" s="108"/>
      <c r="G45" s="108"/>
      <c r="H45" s="108"/>
      <c r="I45" s="4"/>
    </row>
    <row r="46" spans="1:10" ht="20.5" customHeight="1" thickBot="1" x14ac:dyDescent="0.4">
      <c r="A46" s="78" t="s">
        <v>42</v>
      </c>
      <c r="B46" s="79"/>
      <c r="C46" s="79"/>
      <c r="D46" s="79"/>
      <c r="E46" s="79"/>
      <c r="F46" s="79"/>
      <c r="G46" s="106"/>
      <c r="H46" s="107"/>
      <c r="I46" s="82">
        <f>I39</f>
        <v>0</v>
      </c>
      <c r="J46" s="76" t="s">
        <v>43</v>
      </c>
    </row>
    <row r="47" spans="1:10" x14ac:dyDescent="0.35">
      <c r="A47" s="72"/>
      <c r="B47" s="66"/>
      <c r="C47" s="4"/>
      <c r="D47" s="4"/>
      <c r="E47" s="4"/>
      <c r="F47" s="5"/>
      <c r="G47" s="6"/>
      <c r="H47" s="5"/>
      <c r="I47" s="4"/>
    </row>
    <row r="48" spans="1:10" x14ac:dyDescent="0.35">
      <c r="A48" s="73"/>
      <c r="B48" s="66"/>
      <c r="C48" s="4"/>
      <c r="D48" s="4"/>
      <c r="E48" s="4"/>
      <c r="F48" s="5"/>
      <c r="G48" s="6"/>
      <c r="H48" s="5"/>
      <c r="I48" s="4"/>
    </row>
  </sheetData>
  <mergeCells count="15">
    <mergeCell ref="G46:H46"/>
    <mergeCell ref="A45:H45"/>
    <mergeCell ref="A42:I42"/>
    <mergeCell ref="A1:F1"/>
    <mergeCell ref="A2:F2"/>
    <mergeCell ref="A4:I4"/>
    <mergeCell ref="A3:I3"/>
    <mergeCell ref="A10:A11"/>
    <mergeCell ref="B6:I6"/>
    <mergeCell ref="A29:I29"/>
    <mergeCell ref="A20:H20"/>
    <mergeCell ref="A21:I21"/>
    <mergeCell ref="A22:A23"/>
    <mergeCell ref="B22:I22"/>
    <mergeCell ref="B23:I23"/>
  </mergeCells>
  <phoneticPr fontId="22" type="noConversion"/>
  <pageMargins left="0.7" right="0.7" top="0.75" bottom="0.75" header="0.3" footer="0.3"/>
  <pageSetup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T35"/>
  <sheetViews>
    <sheetView workbookViewId="0">
      <selection activeCell="B37" sqref="B37"/>
    </sheetView>
  </sheetViews>
  <sheetFormatPr defaultColWidth="9.1796875" defaultRowHeight="14.5" x14ac:dyDescent="0.35"/>
  <cols>
    <col min="1" max="1" width="15.54296875" style="111" bestFit="1" customWidth="1"/>
    <col min="2" max="3" width="13.54296875" style="111" customWidth="1"/>
    <col min="4" max="4" width="9.1796875" style="111"/>
    <col min="5" max="5" width="4.1796875" style="111" customWidth="1"/>
    <col min="6" max="16384" width="9.1796875" style="111"/>
  </cols>
  <sheetData>
    <row r="3" spans="1:20" x14ac:dyDescent="0.35">
      <c r="A3" s="109" t="s">
        <v>44</v>
      </c>
      <c r="B3" s="109"/>
      <c r="C3" s="109"/>
      <c r="D3" s="109"/>
      <c r="E3" s="109"/>
      <c r="F3" s="109"/>
      <c r="G3" s="109"/>
      <c r="H3" s="109"/>
      <c r="I3" s="109"/>
      <c r="J3" s="109"/>
      <c r="K3" s="109"/>
      <c r="L3" s="109"/>
      <c r="M3" s="109"/>
      <c r="N3" s="109"/>
      <c r="O3" s="109"/>
      <c r="P3" s="109"/>
      <c r="Q3" s="110"/>
      <c r="R3" s="110"/>
      <c r="S3" s="110"/>
      <c r="T3" s="110"/>
    </row>
    <row r="5" spans="1:20" x14ac:dyDescent="0.35">
      <c r="A5" s="112" t="s">
        <v>45</v>
      </c>
      <c r="B5" s="113" t="s">
        <v>1</v>
      </c>
      <c r="C5" s="113"/>
      <c r="D5" s="113"/>
    </row>
    <row r="6" spans="1:20" x14ac:dyDescent="0.35">
      <c r="A6" s="110"/>
      <c r="B6" s="114"/>
      <c r="C6" s="114"/>
      <c r="D6" s="114"/>
    </row>
    <row r="8" spans="1:20" x14ac:dyDescent="0.35">
      <c r="A8" s="115"/>
      <c r="B8" s="115"/>
      <c r="C8" s="115"/>
      <c r="D8" s="115"/>
      <c r="I8" s="111" t="s">
        <v>46</v>
      </c>
      <c r="J8" s="111" t="s">
        <v>47</v>
      </c>
    </row>
    <row r="9" spans="1:20" x14ac:dyDescent="0.35">
      <c r="A9" s="111" t="s">
        <v>48</v>
      </c>
      <c r="B9" s="116">
        <v>800000</v>
      </c>
      <c r="C9" s="117" t="s">
        <v>49</v>
      </c>
      <c r="D9" s="111" t="s">
        <v>50</v>
      </c>
      <c r="I9" s="111">
        <v>0</v>
      </c>
      <c r="J9" s="111">
        <f>PrKn</f>
        <v>800000</v>
      </c>
      <c r="K9" s="111">
        <f>PrMax</f>
        <v>900000</v>
      </c>
      <c r="M9" s="111">
        <f>PrIn</f>
        <v>0</v>
      </c>
    </row>
    <row r="10" spans="1:20" x14ac:dyDescent="0.35">
      <c r="A10" s="111" t="s">
        <v>51</v>
      </c>
      <c r="B10" s="116">
        <v>200</v>
      </c>
      <c r="C10" s="117" t="s">
        <v>52</v>
      </c>
      <c r="D10" s="111" t="s">
        <v>53</v>
      </c>
      <c r="I10" s="111">
        <f>MaxPnt</f>
        <v>200</v>
      </c>
      <c r="J10" s="111">
        <f>PuKn</f>
        <v>200</v>
      </c>
      <c r="K10" s="111">
        <v>0</v>
      </c>
      <c r="M10" s="118">
        <f>IF(PrIn&lt;=PrMax,A25,0)</f>
        <v>200</v>
      </c>
    </row>
    <row r="11" spans="1:20" x14ac:dyDescent="0.35">
      <c r="A11" s="111" t="s">
        <v>54</v>
      </c>
      <c r="B11" s="116">
        <v>900000</v>
      </c>
      <c r="C11" s="117" t="s">
        <v>49</v>
      </c>
      <c r="D11" s="111" t="s">
        <v>55</v>
      </c>
    </row>
    <row r="12" spans="1:20" x14ac:dyDescent="0.35">
      <c r="A12" s="111" t="s">
        <v>56</v>
      </c>
      <c r="B12" s="116">
        <v>200</v>
      </c>
      <c r="C12" s="117" t="s">
        <v>52</v>
      </c>
      <c r="L12" s="111">
        <v>0</v>
      </c>
      <c r="M12" s="111">
        <f>PrKn</f>
        <v>800000</v>
      </c>
      <c r="N12" s="111">
        <f>PrKn</f>
        <v>800000</v>
      </c>
    </row>
    <row r="13" spans="1:20" x14ac:dyDescent="0.35">
      <c r="L13" s="111">
        <f>PuKn</f>
        <v>200</v>
      </c>
      <c r="M13" s="111">
        <f>PuKn</f>
        <v>200</v>
      </c>
      <c r="N13" s="111">
        <v>0</v>
      </c>
    </row>
    <row r="14" spans="1:20" x14ac:dyDescent="0.35">
      <c r="A14" s="115"/>
      <c r="B14" s="115"/>
      <c r="C14" s="115"/>
      <c r="D14" s="115"/>
    </row>
    <row r="15" spans="1:20" x14ac:dyDescent="0.35">
      <c r="A15" s="111" t="s">
        <v>57</v>
      </c>
      <c r="B15" s="119">
        <f>'Tender Price List'!I46</f>
        <v>0</v>
      </c>
      <c r="C15" s="117" t="s">
        <v>49</v>
      </c>
    </row>
    <row r="17" spans="1:4" x14ac:dyDescent="0.35">
      <c r="A17" s="115" t="s">
        <v>58</v>
      </c>
      <c r="B17" s="115"/>
      <c r="C17" s="115"/>
      <c r="D17" s="115"/>
    </row>
    <row r="18" spans="1:4" x14ac:dyDescent="0.35">
      <c r="A18" s="111" t="s">
        <v>59</v>
      </c>
    </row>
    <row r="20" spans="1:4" x14ac:dyDescent="0.35">
      <c r="B20" s="120" t="s">
        <v>60</v>
      </c>
      <c r="C20" s="120" t="s">
        <v>61</v>
      </c>
    </row>
    <row r="21" spans="1:4" x14ac:dyDescent="0.35">
      <c r="A21" s="111" t="s">
        <v>62</v>
      </c>
      <c r="B21" s="121">
        <f>(PuKn-MaxPnt)/PrKn</f>
        <v>0</v>
      </c>
      <c r="C21" s="121">
        <f>MaxPnt</f>
        <v>200</v>
      </c>
    </row>
    <row r="22" spans="1:4" x14ac:dyDescent="0.35">
      <c r="A22" s="111" t="s">
        <v>63</v>
      </c>
      <c r="B22" s="121">
        <f>(0-PuKn)/(PrMax-PrKn)</f>
        <v>-2E-3</v>
      </c>
      <c r="C22" s="121">
        <f>PrMax*PuKn/(PrMax-PrKn)</f>
        <v>1800</v>
      </c>
    </row>
    <row r="24" spans="1:4" x14ac:dyDescent="0.35">
      <c r="A24" s="109" t="s">
        <v>64</v>
      </c>
      <c r="B24" s="109"/>
      <c r="C24" s="109"/>
      <c r="D24" s="109"/>
    </row>
    <row r="25" spans="1:4" x14ac:dyDescent="0.35">
      <c r="A25" s="122">
        <f>IF(PrIn&lt;=PrKn,ROUND((PuKn-MaxPnt)/PrKn*PrIn+MaxPnt,3),IF(PrIn&gt;=PrMax,"0",ROUND(((0-PuKn)/(PrMax-PrKn))*PrIn+PrMax*PuKn/(PrMax-PrKn),3)))</f>
        <v>200</v>
      </c>
      <c r="B25" s="122"/>
      <c r="C25" s="122"/>
      <c r="D25" s="122"/>
    </row>
    <row r="26" spans="1:4" ht="15" customHeight="1" x14ac:dyDescent="0.35">
      <c r="A26" s="122"/>
      <c r="B26" s="122"/>
      <c r="C26" s="122"/>
      <c r="D26" s="122"/>
    </row>
    <row r="27" spans="1:4" ht="15" customHeight="1" x14ac:dyDescent="0.35">
      <c r="A27" s="123" t="s">
        <v>65</v>
      </c>
      <c r="B27" s="123"/>
      <c r="C27" s="123"/>
      <c r="D27" s="123"/>
    </row>
    <row r="28" spans="1:4" ht="15" customHeight="1" x14ac:dyDescent="0.35">
      <c r="A28" s="123"/>
      <c r="B28" s="123"/>
      <c r="C28" s="123"/>
      <c r="D28" s="123"/>
    </row>
    <row r="30" spans="1:4" x14ac:dyDescent="0.35">
      <c r="A30" s="111" t="s">
        <v>66</v>
      </c>
    </row>
    <row r="31" spans="1:4" x14ac:dyDescent="0.35">
      <c r="A31" s="111" t="s">
        <v>67</v>
      </c>
    </row>
    <row r="33" spans="1:2" x14ac:dyDescent="0.35">
      <c r="A33" s="111" t="s">
        <v>68</v>
      </c>
    </row>
    <row r="34" spans="1:2" x14ac:dyDescent="0.35">
      <c r="A34" s="111" t="s">
        <v>60</v>
      </c>
      <c r="B34" s="111" t="s">
        <v>69</v>
      </c>
    </row>
    <row r="35" spans="1:2" x14ac:dyDescent="0.35">
      <c r="A35" s="111" t="s">
        <v>61</v>
      </c>
      <c r="B35" s="111" t="s">
        <v>70</v>
      </c>
    </row>
  </sheetData>
  <sheetProtection algorithmName="SHA-512" hashValue="iRyDO/wY84oYASMekrvwghTEDR/u0SGhDsFNHdbjlegbzANjgrA/81Lgna7J9DKEQRb2rnTb/6q9iIOnWRBqcA==" saltValue="qXagz8mZRxJaisbfNcBvPg==" spinCount="100000" sheet="1" objects="1" scenarios="1"/>
  <mergeCells count="9">
    <mergeCell ref="A24:D24"/>
    <mergeCell ref="A25:D26"/>
    <mergeCell ref="A27:D28"/>
    <mergeCell ref="A3:P3"/>
    <mergeCell ref="B5:D5"/>
    <mergeCell ref="B6:D6"/>
    <mergeCell ref="A8:D8"/>
    <mergeCell ref="A14:D14"/>
    <mergeCell ref="A17:D17"/>
  </mergeCells>
  <conditionalFormatting sqref="A27:D28">
    <cfRule type="containsText" dxfId="0" priority="1" operator="containsText" text="punten">
      <formula>NOT(ISERROR(SEARCH("punten",A27)))</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551EE08FB2C546A96ADFB57B34B2D2" ma:contentTypeVersion="3" ma:contentTypeDescription="Een nieuw document maken." ma:contentTypeScope="" ma:versionID="fcb066358021237b2c2c2feae90b7901">
  <xsd:schema xmlns:xsd="http://www.w3.org/2001/XMLSchema" xmlns:xs="http://www.w3.org/2001/XMLSchema" xmlns:p="http://schemas.microsoft.com/office/2006/metadata/properties" xmlns:ns2="789690b0-1684-492e-a68c-8b34884a1c39" targetNamespace="http://schemas.microsoft.com/office/2006/metadata/properties" ma:root="true" ma:fieldsID="503efe27ac629a946cac9d473e369677" ns2:_="">
    <xsd:import namespace="789690b0-1684-492e-a68c-8b34884a1c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9690b0-1684-492e-a68c-8b34884a1c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553E03-BA87-4E0B-8C55-68AA468FC1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9690b0-1684-492e-a68c-8b34884a1c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617C76-56AC-4D9B-871B-ACB7F40BE409}">
  <ds:schemaRefs>
    <ds:schemaRef ds:uri="http://schemas.microsoft.com/sharepoint/v3/contenttype/forms"/>
  </ds:schemaRefs>
</ds:datastoreItem>
</file>

<file path=customXml/itemProps3.xml><?xml version="1.0" encoding="utf-8"?>
<ds:datastoreItem xmlns:ds="http://schemas.openxmlformats.org/officeDocument/2006/customXml" ds:itemID="{08E4CD83-43CA-4567-87FF-1EA8EDA686C7}">
  <ds:schemaRefs>
    <ds:schemaRef ds:uri="http://purl.org/dc/elements/1.1/"/>
    <ds:schemaRef ds:uri="http://schemas.microsoft.com/office/2006/documentManagement/types"/>
    <ds:schemaRef ds:uri="http://purl.org/dc/terms/"/>
    <ds:schemaRef ds:uri="http://schemas.openxmlformats.org/package/2006/metadata/core-properties"/>
    <ds:schemaRef ds:uri="789690b0-1684-492e-a68c-8b34884a1c39"/>
    <ds:schemaRef ds:uri="http://purl.org/dc/dcmitype/"/>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Tender Price List</vt:lpstr>
      <vt:lpstr>Price sub-award criterion </vt:lpstr>
      <vt:lpstr>'Price sub-award criterion '!MaxPnt</vt:lpstr>
      <vt:lpstr>'Price sub-award criterion '!PrIn</vt:lpstr>
      <vt:lpstr>'Price sub-award criterion '!PrKn</vt:lpstr>
      <vt:lpstr>'Price sub-award criterion '!PrMax</vt:lpstr>
      <vt:lpstr>'Price sub-award criterion '!PuKn</vt:lpstr>
    </vt:vector>
  </TitlesOfParts>
  <Manager/>
  <Company>Stanislascollege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diederik.bauw@inkopenvoor.nl</dc:creator>
  <cp:keywords/>
  <dc:description/>
  <cp:lastModifiedBy>Es, C.J.C. van (FB-INKOOP)</cp:lastModifiedBy>
  <cp:revision/>
  <dcterms:created xsi:type="dcterms:W3CDTF">2015-01-19T14:52:11Z</dcterms:created>
  <dcterms:modified xsi:type="dcterms:W3CDTF">2023-09-06T08:51:48Z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0x010100AC551EE08FB2C546A96ADFB57B34B2D2</vt:lpwstr>
  </property>
</Properties>
</file>