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T:\Afdelingen\SCD_Inkoop\Polisbeheer\Organisaties\Regionale aanbestedingen\Aansprakelijkheid 2023\02 Aanbestedingsstukken\03 Concepten\HG\"/>
    </mc:Choice>
  </mc:AlternateContent>
  <xr:revisionPtr revIDLastSave="0" documentId="13_ncr:1_{EC3D8C3A-D20C-41E2-BEE5-7B7D90042C35}" xr6:coauthVersionLast="47" xr6:coauthVersionMax="47" xr10:uidLastSave="{00000000-0000-0000-0000-000000000000}"/>
  <bookViews>
    <workbookView xWindow="-120" yWindow="-120" windowWidth="29040" windowHeight="15840" xr2:uid="{00000000-000D-0000-FFFF-FFFF00000000}"/>
  </bookViews>
  <sheets>
    <sheet name="Profiel gemeente Hardinxveld-Gi" sheetId="1" r:id="rId1"/>
    <sheet name="Bouwprojecten e.d." sheetId="4" r:id="rId2"/>
    <sheet name="MIP 2023" sheetId="5" r:id="rId3"/>
    <sheet name="Openbare lichamen" sheetId="2" r:id="rId4"/>
    <sheet name="Bijdragen GR-en 2020"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2" i="5" l="1"/>
  <c r="N86" i="5" s="1"/>
  <c r="N124" i="5" s="1"/>
  <c r="M82" i="5"/>
  <c r="M86" i="5" s="1"/>
  <c r="M124" i="5" s="1"/>
  <c r="L82" i="5"/>
  <c r="L86" i="5" s="1"/>
  <c r="L124" i="5" s="1"/>
  <c r="K82" i="5"/>
  <c r="K86" i="5" s="1"/>
  <c r="K124" i="5" s="1"/>
  <c r="J80" i="5"/>
  <c r="I80" i="5"/>
  <c r="J79" i="5"/>
  <c r="I79" i="5"/>
  <c r="I60" i="5"/>
  <c r="I59" i="5"/>
  <c r="I54" i="5"/>
  <c r="I82" i="5" s="1"/>
  <c r="I86" i="5" s="1"/>
  <c r="I124" i="5" s="1"/>
  <c r="J52" i="5"/>
  <c r="J48" i="5"/>
  <c r="J41" i="5"/>
  <c r="J82" i="5" s="1"/>
  <c r="J86" i="5" s="1"/>
  <c r="J124" i="5" s="1"/>
  <c r="I12" i="2"/>
  <c r="I6" i="2"/>
  <c r="H6" i="2"/>
  <c r="D12" i="3" l="1"/>
  <c r="B12" i="3"/>
  <c r="C12" i="3" l="1"/>
</calcChain>
</file>

<file path=xl/sharedStrings.xml><?xml version="1.0" encoding="utf-8"?>
<sst xmlns="http://schemas.openxmlformats.org/spreadsheetml/2006/main" count="612" uniqueCount="302">
  <si>
    <t xml:space="preserve"> </t>
  </si>
  <si>
    <t>Afvalinzameling/Reinigingsdienst en afvalscheiding</t>
  </si>
  <si>
    <t>Exploitatie van openbaar vervoer zoals tram, metro, bus of veerponten.</t>
  </si>
  <si>
    <t>Sportvelden, gymzalen en zwembaden</t>
  </si>
  <si>
    <t>Opvangtehuizen</t>
  </si>
  <si>
    <t>De gemeente is niet verantwoordelijk voor de exploitatie van opvangtehuizen (deze worden geexploiteerd door zorgaanbieders of woningcorperaties).</t>
  </si>
  <si>
    <t>Kort profiel gemeente Hardinxveld-Giessendam</t>
  </si>
  <si>
    <t>Aard en omvang van grote evenementen binnen de gemeente Hardinxveld-Giessendam</t>
  </si>
  <si>
    <t>Begroting gemeente Hardinxveld-Giessendam</t>
  </si>
  <si>
    <t>De gemeente Hardinxveld-Giessendam exploiteert geen  openbaar vervoer zoals tram, metro, bus, vliegvelden of veerponten. Wel (indirect, via Provincie / regio) opdrachtgever van het openbaar vervoer in gebied. En daarbij vaak eigenaar van de haltevoorzieningen zoals bushaltes en waterbushalte. De veerpont loopt via de gemeente Gorinchem (Riveer). Hardinxveld-Giessendam betaalt een jaarlijkse bijdrage. Steiger in Boven-Hardinxveld is eigendom van de gemeente Hardinxveld-Giessendam.</t>
  </si>
  <si>
    <t>Deze werkzaamheden zijn ondergebracht bij de GR Waardlanden</t>
  </si>
  <si>
    <t>Er vinden geen grote evenementen plaats vanuit de gemeente.</t>
  </si>
  <si>
    <t>Wegenbeheerplan gemeente Hardinxveld Giessendam</t>
  </si>
  <si>
    <t xml:space="preserve">De gemeente Hardimxveld-Giessendam is als eigenaar van de sportvelden,sporthallen en het zwembad  verantwoordelijk voor het onderhoud. De gemeente is exploitant van het zwembad. </t>
  </si>
  <si>
    <t>https://www.hardinxveld-giessendam.nl/Bestuur/Bestuur/Regelgeving/Relevante_pagina_s/Beleidsnota_s/Bomenbeleidsplan_2012_2021/Bijlagen/Bomenbeleidsplan_2012_2021</t>
  </si>
  <si>
    <t>Bomenbeleidsplan</t>
  </si>
  <si>
    <t>Grote bouw- en/of infrastructurele projecten.</t>
  </si>
  <si>
    <t>Havens</t>
  </si>
  <si>
    <t>Stuarts bij voetbalwedstrijden</t>
  </si>
  <si>
    <t>De gemeente is niet verantwoordelijk voor de stuarts bij voetbalwedstrijden.</t>
  </si>
  <si>
    <t>CAR verzekering</t>
  </si>
  <si>
    <t>Aantal ondergeschikten, stagiairs, vrijwilligers, uitzendkrachten en gedetacheerden inclusief totale SV jaarloon.</t>
  </si>
  <si>
    <t xml:space="preserve">De gemeente heeft een financieel belang en/of participeert in de volgende openbare lichamen/publiekrechtelijke samenwerkingsverbanden. </t>
  </si>
  <si>
    <t xml:space="preserve">De gemeente heeft een financieel belang en/of participeert in de volgende  privaatrechtelijke samenwerkingsverbanden. </t>
  </si>
  <si>
    <t>Sociaal Domein</t>
  </si>
  <si>
    <t>Dit is gedelegeerd aan de gemeentelijke uitvoeringsinstanties Sociale Dienst Drechtsteden en Service organisatie Jeugd ZHZ (onderdeel van de Dienst Gezondheid en Jeugd ZHZ),</t>
  </si>
  <si>
    <t>De gemeente beschikt over een doorlopende CAR verzekering.</t>
  </si>
  <si>
    <t xml:space="preserve">Integrale wegennota </t>
  </si>
  <si>
    <t>Verbonden partij</t>
  </si>
  <si>
    <t>Betrokkenen</t>
  </si>
  <si>
    <t>Bestuurlijk belang</t>
  </si>
  <si>
    <t>Financieel belang</t>
  </si>
  <si>
    <t>Eigen vermogen</t>
  </si>
  <si>
    <t>Vreemd vermogen</t>
  </si>
  <si>
    <t>Financieel resultaat</t>
  </si>
  <si>
    <t>Opgenomen in risicoclassificatie</t>
  </si>
  <si>
    <t>1.</t>
  </si>
  <si>
    <t>Alblasserdam, Dordrecht, Hendrik-Ido-Ambacht, Papendrecht, Sliedrecht, Zwijndrecht en Hardinxveld-Giessendam</t>
  </si>
  <si>
    <t>Vertegenwoordiging in het Drechtstedenbestuur (wethouder Baggerman), Drechtraad (raadsleden fracties) en diverse portefeuillehoudersoverleggen (portefeuillehouders). Stemrecht in Drechtraad (=algemeen bestuur) op grond van inwoneraantal: 6,18%</t>
  </si>
  <si>
    <t>2.</t>
  </si>
  <si>
    <t>De gemeenten Hoekse Waard  Drechtsteden, Alblasserdam, Dordrecht, Hendrik-Ido-Ambacht, Papendrecht, Sliedrecht, Zwijndrecht, Gorinchem, Hardinxveld-Giessendam en Molenlanden</t>
  </si>
  <si>
    <t>Op basis van de gemeenschappelijke regeling levert de gemeente Hardinxveld-Giessendam een bijdrage per inwoner aan de GR DG&amp;J voor de invulling en uitvoering van de wettelijke taken die voortkomen uit de Wet publieke gezondheid en de Leerplichtwet. Dit geldt ook voor de uitvoering van de Jeugdwet. Voor de uitvoering van de Jeugdwet ontvangt de gemeente middelen van het Rijk. De uitvoering hiervan is, middels de Serviceorganisatie Jeugd Zuid-Holland Zuid, belegd bij de GR dienst gezondheid jeugd Zuid-Holland Zuid.</t>
  </si>
  <si>
    <t>3.</t>
  </si>
  <si>
    <t>GR Veiligheidsregio Zuid-Holland Zuid</t>
  </si>
  <si>
    <t>De burgemeester is lid van het algemeen bestuur van de VRZHZ.</t>
  </si>
  <si>
    <t>4.</t>
  </si>
  <si>
    <t>GR Omgevingsdienst Zuid-Holland Zuid</t>
  </si>
  <si>
    <t>5.</t>
  </si>
  <si>
    <t>GR GEVUDO</t>
  </si>
  <si>
    <t>De gemeenten Alblasserdam, Dordrecht,Gorinchem, Hardinxveld-Giessendam, Hendrik-Ido Ambacht,  Molenlanden, Papendrecht, Sliedrecht, Vijfheerenlanden en Zwijndrecht.</t>
  </si>
  <si>
    <t>Wethouder J. Nederveen is lid van het algemeen bestuur.
Via de gemeenschappelijke regeling wordt er invloed uitgeoefend op het beleid van de Huisvuilcentrale Alkmaar (HVC). Vanuit Gevudo is één lid afgevaardigd in de Raad van Commissarissen van HVC en één lid in de Algemene Vergadering van Aandeelhouders.</t>
  </si>
  <si>
    <t xml:space="preserve">Via Gevudo wordt deelgenomen in HVC. Dit betekent dat de deelnemende gemeenten hierin een indirect belang hebben. Bij de overdracht van de verbrandingsinstallatie in Dordrecht aan - en daarmee de deelname in - HVC is door de gemeenten een garantstelling voor de leningen van HVC afgegeven.
In 2007 is de stortplaats door Gevudo overgedragen aan HVC. Door Gevudo is een vrijwaring gegeven voor het geval de stortplaats (in 2015) niet door de Provincie in nazorg zou worden geaccepteerd als gevolg van onvolkomenheden van het beheer in de periode van Gevudo. Controle heeft plaatsgevonden en HVC heeft de stortplaats volledig overgenomen. </t>
  </si>
  <si>
    <t>6.</t>
  </si>
  <si>
    <t>GR Reiningsdienst Waardlanden</t>
  </si>
  <si>
    <t>De gemeenten Gorinchem, Hardinxveld-Giessendam, Molenlanden en Vijfheerenlanden</t>
  </si>
  <si>
    <t>De deelnemende gemeenten betalen bijdragen op basis van een door het bestuur vastgestelde verdeelsleutel. In de begroting wordt aangegeven welke gemeentelijke bijdrage elke afzonderlijke gemeente verschuldigd is voor het jaar waarop de begroting betrekking heeft. Waardlanden beschikt over eigen reserves om eventuele financiële tegenvallers op te vangen.</t>
  </si>
  <si>
    <t>7.</t>
  </si>
  <si>
    <t>GR Bureau Openbare Verlichting</t>
  </si>
  <si>
    <t>De gemeenten Gorinchem, Hardinxveld-Giessendam, Hendrik-Ido-Ambacht, Molenlanden, Papendrecht, Krimpenerwaard en Vijfheerenlanden</t>
  </si>
  <si>
    <t>De aangesloten gemeenten houden de organisatie van het Bureau Openbare Verlichting (Bureau OVL) in stand. Financiering vindt plaats middels een bijdrage per lichtmast (tarief € 8,32 per lichtmast, begroting 2020). Deze bijdragen dekken de reguliere taken. Daarnaast kunnen individuele gemeenten andere taken afnemen, welke in artikel 5 van de Dienstverleningsovereenkomst zijn benoemd.</t>
  </si>
  <si>
    <t>8.</t>
  </si>
  <si>
    <t>GR Samenwerkingsverband Vastgoedinfo, Heffing en Waardebepaling (SVHW)</t>
  </si>
  <si>
    <t>13 gemeenten (Altena  Alblasserdam, Albrandswaard, Barendrecht,  Brielle,  Goeree-Overflakkee, Hardinxveld-Giessendam, Hellevoetsluis, Hoeksche Waard, Krimpenerwaard, Lansingerland,  Nieuwkoop, Westvoorne) en Waterschap Hollandse Delta</t>
  </si>
  <si>
    <t>De bijdragen van de gemeenten zijn gebaseerd op een aantal kengetallen, zoals aantal aanslagen en aantal objecten. De bijdrage voor 2020 wordt geraamd op € 150.000</t>
  </si>
  <si>
    <t>Stedin Holding N.V.</t>
  </si>
  <si>
    <t>Deelnemende gemeenten in het werkgebied (55-tal gemeenten)</t>
  </si>
  <si>
    <t xml:space="preserve">De gemeente is in het bezit van 0,45% van de geplaatste en volgestorte aandelen op 31.12.2018. </t>
  </si>
  <si>
    <t>N.V. Bank Nederlandse Gemeenten</t>
  </si>
  <si>
    <t>Gemeenten, provincies en rijk</t>
  </si>
  <si>
    <t>De gemeente is in het bezit van 31.356 aandelen (0,06%) van de in totaal 55.690.720 uitgegeven aandelen. Nominale waarde per aandeel is € 2,50</t>
  </si>
  <si>
    <t>12.</t>
  </si>
  <si>
    <t>Oasen N.V.</t>
  </si>
  <si>
    <t>Gemeenten in het verzorgingsgebied (28 gemeenten)</t>
  </si>
  <si>
    <t>De gemeente is in het bezit van 18 aandelen (2,41%) van de in totaal 748 uitgegeven aandelen. Nominale waarde per aandeel is € 455,-</t>
  </si>
  <si>
    <t>Overige deelnemingen</t>
  </si>
  <si>
    <t>13.</t>
  </si>
  <si>
    <t>Gemeente Hardinxveld-Giessendam Deelneming B.V.</t>
  </si>
  <si>
    <t>Het college vormt de AVA</t>
  </si>
  <si>
    <t>Statutair directeur van deze vennootschap is de concerncontroller</t>
  </si>
  <si>
    <t>De gemeente is in het bezit van 18.000 aandelen (100%) van de 18.000 geplaatste aandelen. De aandelen hebben een nominale waarde van € 1 per aandeel</t>
  </si>
  <si>
    <t>14.</t>
  </si>
  <si>
    <t>15.</t>
  </si>
  <si>
    <t>ROM-S Beheer B.V.</t>
  </si>
  <si>
    <t>4 gemeenten uit de regio Alblasserwaard-Vijfheerenlanden (50%) en BNG Gebiedsontwikkeling B.V. (50%)</t>
  </si>
  <si>
    <t>De gemeente is in het bezit van 3.500 aandelen (5%) van de 70.000 geplaatste aandelen. De aandelen hebben een nominale waarde van € 1 per aandeel</t>
  </si>
  <si>
    <t>16.</t>
  </si>
  <si>
    <t>ROM-S C.V.</t>
  </si>
  <si>
    <t>De gemeente neemt via Gemeente Hardinxveld-Giessendam Deelneming B.V per 31 december 2015 voor € 359.565 (5%) deel in het commanditaire kapitaal. Begin 2019 is een deel van het aandelenkapitaal door ROM-S C.V. uitbetaald (€ 66.033).</t>
  </si>
  <si>
    <t>17.</t>
  </si>
  <si>
    <t>MerwedeLingeLijn (M.L.L.) Beheer B.V.</t>
  </si>
  <si>
    <t>De gemeenten (Dordrecht, Sliedrecht, Hardinxveld-Giessendam, Gorinchem, Giessenlanden, Geldermalsen en Vijfheerenlanden) langs de Merwede-Lingelijn</t>
  </si>
  <si>
    <t>De gemeente is in het bezit van 50.100 aandelen (20%) van de 250.000 geplaatste aandelen. De aandelen hebben een nominale waarde van € 1</t>
  </si>
  <si>
    <t>Gemeenschappelijke exploitatie maatschappij De Blauwe Zoom beheer B.V.</t>
  </si>
  <si>
    <t>Gemeente Hardinxveld-Giessendam en Aannemersbedrijf Gebroeders Blokland B.V.</t>
  </si>
  <si>
    <t>De gemeente neemt voor 50% deel in deze vennootschap</t>
  </si>
  <si>
    <t>GEM De Blauwe Zoom C.V.</t>
  </si>
  <si>
    <t>De gemeente Hardinxveld-Giessendam Deelneming B.V. neemt voor 49% deel in deze commanditaire vennootschap</t>
  </si>
  <si>
    <t>x € 1.000</t>
  </si>
  <si>
    <t>GR Publieke Dienst Gezondheid en Jeugd (incl. SOJ)</t>
  </si>
  <si>
    <t>GR Veiligheidsregio ZHZ</t>
  </si>
  <si>
    <t>GR Omgevingsdienst ZHZ</t>
  </si>
  <si>
    <t>GR Reinigingsdienst Waardlanden</t>
  </si>
  <si>
    <t>GR Openbare Verlichting</t>
  </si>
  <si>
    <t>GR SVHW</t>
  </si>
  <si>
    <t>Gemeentehaven Boven-Hardinxveld</t>
  </si>
  <si>
    <t>Woningbouwprojecten:</t>
  </si>
  <si>
    <t>De Blauwe Zoom</t>
  </si>
  <si>
    <t>Morgenslag (HKC-velden)</t>
  </si>
  <si>
    <t>Activa
nummer</t>
  </si>
  <si>
    <t>Grootboek
nummer</t>
  </si>
  <si>
    <t>Omschrijving
grootboeknummer</t>
  </si>
  <si>
    <t>U/I</t>
  </si>
  <si>
    <t>Bedrag
werkelijk
2021</t>
  </si>
  <si>
    <t>PROJ Asfalteren Spoorweg/Binnendams</t>
  </si>
  <si>
    <t>U</t>
  </si>
  <si>
    <t>PROJ Riolering ZW hoek Boven Hardinxveld</t>
  </si>
  <si>
    <t>Rioleringsbeheerplan 2021 - T00216</t>
  </si>
  <si>
    <t>Speelplaatsenplan 2021 - T00186</t>
  </si>
  <si>
    <t>Heftruck en lader Komatsu - T00175</t>
  </si>
  <si>
    <t>Kolkenzuiger 2017 - T00176</t>
  </si>
  <si>
    <t>Vervanging MAN BX-FP-58 - T00178</t>
  </si>
  <si>
    <t>Vervanging autolaadkraan BX-FP-58 - T00179</t>
  </si>
  <si>
    <t>John Deere kooimaaier - T00181</t>
  </si>
  <si>
    <t>Vervanging VW transporter 7-VVP-49 - T00194</t>
  </si>
  <si>
    <t>Vervanging VW transporter 6-VPX-86 - T00195</t>
  </si>
  <si>
    <t>(2018) Uitbr. herinr.begraafplaats Spindermolen</t>
  </si>
  <si>
    <t>Nutvoorzieningen haven</t>
  </si>
  <si>
    <t>Spoorweg hwa riool aanpassen overstort</t>
  </si>
  <si>
    <t>Aanleg extra overstort (2021)</t>
  </si>
  <si>
    <t>Aanbrengen goten 1 of meer straten (2021)</t>
  </si>
  <si>
    <t>Aanbrengen goot in pr. Bernahrdstraat</t>
  </si>
  <si>
    <t>Hakgriend e.o. (2021)</t>
  </si>
  <si>
    <t>Vervanging (deel) riolering Tonneband</t>
  </si>
  <si>
    <t>Reconstructie Hakgriend en Wilgenhout</t>
  </si>
  <si>
    <t>Elementen Bellefleur, Talmastraat, Schapedrift</t>
  </si>
  <si>
    <t>Uitkomsten visuele inspectie 2021</t>
  </si>
  <si>
    <t>Ruimen delen begraafplaats Tiendweg - Verzamelgraf</t>
  </si>
  <si>
    <t>Inrichten depot Rijshaak</t>
  </si>
  <si>
    <t>Energiebesparende maatregelen Gemeentewerf</t>
  </si>
  <si>
    <t>(2017) Aanvullende maatregelen wateroverlast</t>
  </si>
  <si>
    <t>(2021) Reconstructie Spindermolen</t>
  </si>
  <si>
    <t>(2022) Vervanging/reparatie riolering</t>
  </si>
  <si>
    <t>(2022) Rioleringsbeheerplan</t>
  </si>
  <si>
    <t>(2022) Asfalt</t>
  </si>
  <si>
    <t>(2022) Elementen</t>
  </si>
  <si>
    <t>(2022) Planmatig onderhoud bruggen</t>
  </si>
  <si>
    <t>(2022) Speelplaatsenplan</t>
  </si>
  <si>
    <t>Renovatie straatverlichting 2022</t>
  </si>
  <si>
    <t>Renovatie straatverlichting 2023</t>
  </si>
  <si>
    <t>Verwarmingsinstallatie zwembad</t>
  </si>
  <si>
    <t>Aanpassen steiger veerdienst ivm elektr. varen</t>
  </si>
  <si>
    <t>I</t>
  </si>
  <si>
    <t>Vervangen tractor John Deere 6230</t>
  </si>
  <si>
    <t>Verb. toegang station centrum Merwedelingel.</t>
  </si>
  <si>
    <t>Uitbreiding fietsparkeren Merwedelingelijn</t>
  </si>
  <si>
    <t>Verbet. verkeersv. spoorwego. Giessenzoom</t>
  </si>
  <si>
    <t>Voorbereidingskr. reconstructie Spindermolen</t>
  </si>
  <si>
    <t>Verb. verkeerssit. Nieuweweg-Nrd aank. grond</t>
  </si>
  <si>
    <t>Verb. verkeerssit. Nieuweweg-Noord</t>
  </si>
  <si>
    <t>Herinrichting Buitendams fase 1</t>
  </si>
  <si>
    <t>Herinrichting Buitendams fase 2</t>
  </si>
  <si>
    <t>Aanpassen spoorwegovergang Binnendams</t>
  </si>
  <si>
    <t>Planmatig onderhoud bruggen 2023</t>
  </si>
  <si>
    <t>(2023) Asfalt</t>
  </si>
  <si>
    <t>(2023) Elementen</t>
  </si>
  <si>
    <t>Aanlegsteiger Waterbus</t>
  </si>
  <si>
    <t>(2023) Vervanging/reparatie riolering</t>
  </si>
  <si>
    <t>(2023) Rioleringsbeheerplan</t>
  </si>
  <si>
    <t>(2023) Speelplaatsenplan</t>
  </si>
  <si>
    <t>Valbeveiliging gemeentehuis</t>
  </si>
  <si>
    <t>Dijkverbreding en ontwikkeling de Rokerij</t>
  </si>
  <si>
    <t>Verbreding en herinrichting Spoorweg</t>
  </si>
  <si>
    <t>Planmatig onderhoud bruggen 2024</t>
  </si>
  <si>
    <t>(2024) Asfalt</t>
  </si>
  <si>
    <t>(2024) Elementen</t>
  </si>
  <si>
    <t>Renovatie straatverlichting 2024</t>
  </si>
  <si>
    <t>(2024) Speelplaatsenplan</t>
  </si>
  <si>
    <t>(2024) Vervanging/reparatie riolering</t>
  </si>
  <si>
    <t>(2025) Speelplaatsenplan</t>
  </si>
  <si>
    <t>(2024) Rioleringsbeheerplan</t>
  </si>
  <si>
    <t>Plaatsen ondergrondse containers</t>
  </si>
  <si>
    <t>IJzergieterij, herinrichting kruising</t>
  </si>
  <si>
    <t>IJzergieterij, kwaliteit openb ruimte Waterfront</t>
  </si>
  <si>
    <t>S</t>
  </si>
  <si>
    <t>Bedrijventerrein 't Oog</t>
  </si>
  <si>
    <t>Overige (derden):</t>
  </si>
  <si>
    <t>Via gmeente en/of PPS:</t>
  </si>
  <si>
    <t>'t Oog</t>
  </si>
  <si>
    <t>Rokerij (Boven-Hardinxveld)</t>
  </si>
  <si>
    <t>Ijzergieterij (Beneden-Hardinxveld)</t>
  </si>
  <si>
    <t>Niet aanwezig, zie Wegenbeheerplan 2013-2020</t>
  </si>
  <si>
    <t>Zie tabbladen  "Bouwprojecten e.d." en "MIP"</t>
  </si>
  <si>
    <t>Aantal omgevingsvergunningen</t>
  </si>
  <si>
    <t>Aantal bezwaarschriften</t>
  </si>
  <si>
    <r>
      <t xml:space="preserve">De volgende aantallen bezwaarschriften (m.u.v. sociale zekerheid, belastingaken en personele aangelegenheden) zijn binnengekomen in Hardinxveld-Giessendam: </t>
    </r>
    <r>
      <rPr>
        <b/>
        <sz val="20"/>
        <color indexed="8"/>
        <rFont val="Calibri"/>
        <family val="2"/>
      </rPr>
      <t>2017: 24, 2018: 68, 2019: 18, 2020: 25</t>
    </r>
  </si>
  <si>
    <t>2017- 179 verleende omgevingsvergunningen, 2018- 143 verleende omgevingsvergunningen, 2019- 157 verleende omgevingsvergunningen en 2020- 159 verleende omgevingsvergunningen</t>
  </si>
  <si>
    <t xml:space="preserve">Aantal inwoners: 18.681 (situatie 1-1-2023). </t>
  </si>
  <si>
    <t>Begroting 2023. Zie hiervoor de bijlage.</t>
  </si>
  <si>
    <t>Zie hiervoor de bijlage. Beoogd te actualiseren in 2023/2024.</t>
  </si>
  <si>
    <t>Totaal formatie personeel per 1-1-2023 (begroting 2023): 120,3 fte (inclusief griffie en bestuur/excl. Raad)
Totaal loonsom per 1-1-2023: € 9.238.880 (incl. raad)</t>
  </si>
  <si>
    <t>Zie tabbladen "Openbare lichamen" plus " Bijdragen GR-en 2023"</t>
  </si>
  <si>
    <t>In uitvoering 2023/2024</t>
  </si>
  <si>
    <t>Verantwoording 2023 voor bijdragen GR-en</t>
  </si>
  <si>
    <t>GR Sociaal</t>
  </si>
  <si>
    <t>Raming primaire begroting 2023</t>
  </si>
  <si>
    <t>Raming bijgestelde begroting 2022</t>
  </si>
  <si>
    <t>Realisatie 2022</t>
  </si>
  <si>
    <t>De bijdrage aan de GR wordt bepaald a.d.h.v. diverse verdeelsleutels. Overall is het belang van de gemeente Hardinxveld-Giessendam ca 6%. Voor 2021 is deze geraamd op € 10.121 mio.</t>
  </si>
  <si>
    <t>GR Dienst Gezondheid &amp; Jeugd</t>
  </si>
  <si>
    <t>De gemeenten Alblasserdam, Dordrecht, Gorinchem, Hardinxveld-Giessendam, Hendrik-Ido-Ambacht, Hoeksche Waard, Papendrecht, Sliedrecht, Zwijndrecht, en Molenlanden</t>
  </si>
  <si>
    <r>
      <t xml:space="preserve">Het algemeen bestuur bestaat uit de portefeuillehouders Gezondheid en Jeugd van de deelnemende gemeenten. Het dagelijks bestuur bestaat uit vijf leden, naast een voorzitter levert de regio Drechtsteden twee leden en de Hoeksche Waard en Alblasserwaard en Vijfheerenlanden ieder een lid. In bestuurlijke zin wordt het algemeen bestuur bijgestaan door een auditcommissie. De auditcommissie bestaat uit 3 leden. Uit iedere regio één. </t>
    </r>
    <r>
      <rPr>
        <sz val="11"/>
        <rFont val="Calibri"/>
        <family val="2"/>
        <scheme val="minor"/>
      </rPr>
      <t>Wethouder T. Baggerman is lid van het algemeen bestuur.</t>
    </r>
  </si>
  <si>
    <t>De gemeente betaalt een gemeentelijke bijdrage voor 2021 van in totaal  € 1.201.000 (afgerond). Deze bijdrage is gebaseerd op het zogenaamde boxensysteem en de afgeronde regionalisering van de brandweerkazernes en neemt vanaf 2019 af (zie programma 3)</t>
  </si>
  <si>
    <t>De gemeenten Hoekse Waard, Alblasserdam, Dordrecht, Hendrik-Ido-Ambacht, Papendrecht, Sliedrecht, Zwijndrecht, Gorinchem, Hardinxveld-Giessendam en Molenlanden</t>
  </si>
  <si>
    <t xml:space="preserve">De Omgevingsdienst Zuid-Holland Zuid is in bestuurlijke zin een zelfstandige organisatie. Deelnemers zijn de provincie Zuid-Holland en de 11 regio-gemeenten (zie Gemeenschappelijke Regeling Regio Zuid-Holland Zuid) Het algemeen bestuur bestaat uit de portefeuillehouders van de 11 deelnemende gemeenten en een afgevaardigde van de provincie Zuid-Holland. Wethouder J. Nederveen vertegenwoordigt het College van Burgemeester en Wethouders van de gemeente Hardinxveld-Giessendam. </t>
  </si>
  <si>
    <t>De gemeentelijke bijdrage bedraagt in 2021 afgerond € 450.000 (inwonersbijdrage inclusief afgenomen diensten).</t>
  </si>
  <si>
    <r>
      <t>Namens de gemeente Hardinxveld-Giessendam is wethouder A.</t>
    </r>
    <r>
      <rPr>
        <sz val="11"/>
        <rFont val="Calibri"/>
        <family val="2"/>
        <scheme val="minor"/>
      </rPr>
      <t xml:space="preserve"> Meerkerk voorzitter</t>
    </r>
    <r>
      <rPr>
        <sz val="11"/>
        <color theme="1"/>
        <rFont val="Calibri"/>
        <family val="2"/>
        <scheme val="minor"/>
      </rPr>
      <t xml:space="preserve"> van het bestuur. Dit bestuur bestaat uit evenveel leden als het aantal gemeenten dat aan de regeling deelneemt.</t>
    </r>
  </si>
  <si>
    <r>
      <t>Namens de gemeente Hardinxveld-Giessendam is wethouder A. Meerker</t>
    </r>
    <r>
      <rPr>
        <sz val="11"/>
        <rFont val="Calibri"/>
        <family val="2"/>
        <scheme val="minor"/>
      </rPr>
      <t>k lid van het algemeen</t>
    </r>
    <r>
      <rPr>
        <sz val="11"/>
        <color theme="1"/>
        <rFont val="Calibri"/>
        <family val="2"/>
        <scheme val="minor"/>
      </rPr>
      <t xml:space="preserve"> bestuur</t>
    </r>
  </si>
  <si>
    <t>Wethouder A. Meerkerk is lid van het algemeen bestuur</t>
  </si>
  <si>
    <t>9.</t>
  </si>
  <si>
    <t>Namens de gemeente is wethouder A. Meerkerk afgevaardigde</t>
  </si>
  <si>
    <t>3.270 mio</t>
  </si>
  <si>
    <t>3.342 mio</t>
  </si>
  <si>
    <t>4.912 mio</t>
  </si>
  <si>
    <t>5.178 mio</t>
  </si>
  <si>
    <t>21 mio</t>
  </si>
  <si>
    <t>44 mio</t>
  </si>
  <si>
    <t>5.062 mio</t>
  </si>
  <si>
    <t>4.615 mio</t>
  </si>
  <si>
    <t>143.995 mio</t>
  </si>
  <si>
    <t>107.459 mio</t>
  </si>
  <si>
    <t>236 mio</t>
  </si>
  <si>
    <t>300 mio</t>
  </si>
  <si>
    <t>122 mio</t>
  </si>
  <si>
    <t>126 mio</t>
  </si>
  <si>
    <t>188 mio</t>
  </si>
  <si>
    <t>222 mio</t>
  </si>
  <si>
    <t xml:space="preserve">Namens de gemeente Hardinxveld-Giessendam is wethouder A. Meerkerk lid van de Algemene Vergadering van Aandeelhouders. </t>
  </si>
  <si>
    <t>8,36 mio</t>
  </si>
  <si>
    <t>3,54 mio</t>
  </si>
  <si>
    <t>0,55 mio</t>
  </si>
  <si>
    <t>4,57 mio</t>
  </si>
  <si>
    <t>Namens de gemeente Hardinxveld-Giessendam is wethouder A. Meerkerk AVA-afgevaardigde</t>
  </si>
  <si>
    <t>Namens de gemeente Hardinxveld-Giessendam is wethouder A. Meerkerk afgevaardigde</t>
  </si>
  <si>
    <t>Namens de gemeente Hardinxveld-Giessendam is dhr. R. v.d. Ven directeur. Ook Aannemersbedrijf Gebroeders Blokland B.V  levert een directeur.</t>
  </si>
  <si>
    <t>PROGRAMMA</t>
  </si>
  <si>
    <t>Omschrijving grootboeknummer kapitaalslasten</t>
  </si>
  <si>
    <t>Dekking afschrijving uit reserve / voorziening</t>
  </si>
  <si>
    <t>03 Criminaliteitspreventie en - bestrijding</t>
  </si>
  <si>
    <t>Auto BOA (PPN 2023)</t>
  </si>
  <si>
    <t>04 Havens, vaarten, kaden en sluizen</t>
  </si>
  <si>
    <t>96-04</t>
  </si>
  <si>
    <t>Havens, vaarten, kaden en sluizen</t>
  </si>
  <si>
    <t/>
  </si>
  <si>
    <t>04 Openbare verlichting</t>
  </si>
  <si>
    <t>Openbare verlichting</t>
  </si>
  <si>
    <t>Renovatie straatverlichting in 2022 (2018-2021)</t>
  </si>
  <si>
    <t>04 Veerdiensten</t>
  </si>
  <si>
    <t>Veerdiensten</t>
  </si>
  <si>
    <t>04 Verkeersvoorzieningen</t>
  </si>
  <si>
    <t>Verkeersvoorzieningen</t>
  </si>
  <si>
    <t>04 Waterlossingen en sloten</t>
  </si>
  <si>
    <t>Waterlossingen en sloten</t>
  </si>
  <si>
    <t>Aanpak wateroverlast</t>
  </si>
  <si>
    <t>04 Wegen, straten en pleinen</t>
  </si>
  <si>
    <t>Wegen, straten en pleinen</t>
  </si>
  <si>
    <t>Wegen</t>
  </si>
  <si>
    <t>Ruimtelijke ontwikkelingen</t>
  </si>
  <si>
    <t>Inrichten parkeren Tielensweer</t>
  </si>
  <si>
    <t>Reconstructie 't Laantje (PPN 2023)</t>
  </si>
  <si>
    <t>Brug Marsstraat (PPN 2023)</t>
  </si>
  <si>
    <t>07 Speelplaatsen</t>
  </si>
  <si>
    <t>96-07</t>
  </si>
  <si>
    <t>Speelplaatsen</t>
  </si>
  <si>
    <t>07 Sportvelden</t>
  </si>
  <si>
    <t>Sportvelden</t>
  </si>
  <si>
    <t>Onderhoud voetbalveld 5</t>
  </si>
  <si>
    <t xml:space="preserve">07 Zwembad De Duikelaar </t>
  </si>
  <si>
    <t>Zwembad De Duikelaar (vastgoed)</t>
  </si>
  <si>
    <t xml:space="preserve">08 Sporthal Wielewaal </t>
  </si>
  <si>
    <t>Schrobschuurmachine sporthal (PPN 2023)</t>
  </si>
  <si>
    <t>10 Begraafplaatsen</t>
  </si>
  <si>
    <t>96-10</t>
  </si>
  <si>
    <t>Begraafplaatsen</t>
  </si>
  <si>
    <t>Subtotaal</t>
  </si>
  <si>
    <t>10 Gemeentereiniging</t>
  </si>
  <si>
    <t>Gemeentereiniging</t>
  </si>
  <si>
    <t>Voorziening afval</t>
  </si>
  <si>
    <t>10 Pompen en riolen</t>
  </si>
  <si>
    <t>Pompen en riolen</t>
  </si>
  <si>
    <t>Voorziening Riolering</t>
  </si>
  <si>
    <t>(2025) Vervanging / reparatie riolering</t>
  </si>
  <si>
    <t>Uitkomsten Rioolinspecties 2021</t>
  </si>
  <si>
    <t>Vervangen duiker onder Kievit (PPN 2023)</t>
  </si>
  <si>
    <t>14 Overhead</t>
  </si>
  <si>
    <t>96-14</t>
  </si>
  <si>
    <t>Gemeentehuis (vastgoed)</t>
  </si>
  <si>
    <t>Hkpl Tractie</t>
  </si>
  <si>
    <t>Vervanging materiaalaanhanger 2011 - T00198 -&gt; naar 2027</t>
  </si>
  <si>
    <t>Uitvoering motie "Meer bankjes in ons dorp"</t>
  </si>
  <si>
    <t>Werkplaats (vastgoed)</t>
  </si>
  <si>
    <t>Duurzaamheid</t>
  </si>
  <si>
    <t>Camera's raadzaal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</si>
</sst>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43" formatCode="_ * #,##0.00_ ;_ * \-#,##0.00_ ;_ * &quot;-&quot;??_ ;_ @_ "/>
    <numFmt numFmtId="164" formatCode="_ * #,##0_ ;_ * \-#,##0_ ;_ * &quot;-&quot;??_ ;_ @_ "/>
    <numFmt numFmtId="165" formatCode="#0"/>
    <numFmt numFmtId="166" formatCode="#,##0;&quot;-&quot;#,##0"/>
  </numFmts>
  <fonts count="37" x14ac:knownFonts="1">
    <font>
      <sz val="11"/>
      <color theme="1"/>
      <name val="Calibri"/>
      <family val="2"/>
      <scheme val="minor"/>
    </font>
    <font>
      <b/>
      <sz val="24"/>
      <name val="Verdan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sz val="18"/>
      <color theme="1"/>
      <name val="Calibri"/>
      <family val="2"/>
      <scheme val="minor"/>
    </font>
    <font>
      <sz val="24"/>
      <color theme="1"/>
      <name val="Calibri"/>
      <family val="2"/>
      <scheme val="minor"/>
    </font>
    <font>
      <i/>
      <sz val="11"/>
      <color theme="1"/>
      <name val="Calibri"/>
      <family val="2"/>
      <scheme val="minor"/>
    </font>
    <font>
      <sz val="10"/>
      <color theme="1"/>
      <name val="Arial"/>
      <family val="2"/>
    </font>
    <font>
      <u/>
      <sz val="11"/>
      <color theme="1"/>
      <name val="Calibri"/>
      <family val="2"/>
      <scheme val="minor"/>
    </font>
    <font>
      <sz val="10"/>
      <color theme="1"/>
      <name val="Tahoma"/>
      <family val="2"/>
    </font>
    <font>
      <b/>
      <sz val="8"/>
      <color rgb="FFFFFFFF"/>
      <name val="Verdana"/>
      <family val="2"/>
    </font>
    <font>
      <sz val="8"/>
      <color theme="1"/>
      <name val="Verdana"/>
      <family val="2"/>
    </font>
    <font>
      <sz val="20"/>
      <color theme="1"/>
      <name val="Calibri"/>
      <family val="2"/>
      <scheme val="minor"/>
    </font>
    <font>
      <b/>
      <sz val="20"/>
      <color indexed="8"/>
      <name val="Calibri"/>
      <family val="2"/>
    </font>
    <font>
      <sz val="11"/>
      <name val="Calibri"/>
      <family val="2"/>
      <scheme val="minor"/>
    </font>
    <font>
      <sz val="10"/>
      <color rgb="FFFF0000"/>
      <name val="Tahoma"/>
      <family val="2"/>
    </font>
    <font>
      <b/>
      <sz val="8"/>
      <color theme="0"/>
      <name val="Verdana"/>
      <family val="2"/>
    </font>
    <font>
      <sz val="10"/>
      <color theme="1"/>
      <name val="Verdana"/>
      <family val="2"/>
    </font>
    <font>
      <b/>
      <sz val="10"/>
      <color theme="1"/>
      <name val="Verdana"/>
      <family val="2"/>
    </font>
    <font>
      <sz val="22"/>
      <name val="Calibri"/>
      <family val="2"/>
      <scheme val="minor"/>
    </font>
    <font>
      <sz val="22"/>
      <color theme="1"/>
      <name val="Calibri"/>
      <family val="2"/>
      <scheme val="minor"/>
    </font>
    <font>
      <sz val="22"/>
      <color rgb="FF000000"/>
      <name val="Calibri"/>
      <family val="2"/>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8" tint="-0.249977111117893"/>
        <bgColor indexed="64"/>
      </patternFill>
    </fill>
    <fill>
      <patternFill patternType="solid">
        <fgColor theme="4" tint="0.79998168889431442"/>
        <bgColor indexed="64"/>
      </patternFill>
    </fill>
    <fill>
      <patternFill patternType="solid">
        <fgColor rgb="FF4F758B"/>
      </patternFill>
    </fill>
    <fill>
      <patternFill patternType="solid">
        <fgColor rgb="FFFFFF00"/>
        <bgColor indexed="64"/>
      </patternFill>
    </fill>
    <fill>
      <patternFill patternType="solid">
        <fgColor theme="0"/>
        <bgColor indexed="64"/>
      </patternFill>
    </fill>
    <fill>
      <patternFill patternType="solid">
        <fgColor theme="4"/>
        <bgColor indexed="64"/>
      </patternFill>
    </fill>
  </fills>
  <borders count="21">
    <border>
      <left/>
      <right/>
      <top/>
      <bottom/>
      <diagonal/>
    </border>
    <border>
      <left/>
      <right/>
      <top style="thin">
        <color indexed="64"/>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style="double">
        <color indexed="64"/>
      </bottom>
      <diagonal/>
    </border>
  </borders>
  <cellStyleXfs count="4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5" applyNumberFormat="0" applyAlignment="0" applyProtection="0"/>
    <xf numFmtId="0" fontId="5" fillId="27" borderId="6" applyNumberFormat="0" applyAlignment="0" applyProtection="0"/>
    <xf numFmtId="0" fontId="6" fillId="0" borderId="7" applyNumberFormat="0" applyFill="0" applyAlignment="0" applyProtection="0"/>
    <xf numFmtId="0" fontId="7" fillId="28" borderId="0" applyNumberFormat="0" applyBorder="0" applyAlignment="0" applyProtection="0"/>
    <xf numFmtId="0" fontId="8" fillId="29" borderId="5" applyNumberFormat="0" applyAlignment="0" applyProtection="0"/>
    <xf numFmtId="43" fontId="2" fillId="0" borderId="0" applyFont="0" applyFill="0" applyBorder="0" applyAlignment="0" applyProtection="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30" borderId="0" applyNumberFormat="0" applyBorder="0" applyAlignment="0" applyProtection="0"/>
    <xf numFmtId="0" fontId="2" fillId="31" borderId="11" applyNumberFormat="0" applyFont="0" applyAlignment="0" applyProtection="0"/>
    <xf numFmtId="0" fontId="13" fillId="32" borderId="0" applyNumberFormat="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26" borderId="13"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0"/>
    <xf numFmtId="43" fontId="24" fillId="0" borderId="0" applyFont="0" applyFill="0" applyBorder="0" applyAlignment="0" applyProtection="0"/>
    <xf numFmtId="0" fontId="24" fillId="0" borderId="0"/>
    <xf numFmtId="0" fontId="2" fillId="0" borderId="0"/>
    <xf numFmtId="43" fontId="24" fillId="0" borderId="0" applyFont="0" applyFill="0" applyBorder="0" applyAlignment="0" applyProtection="0"/>
  </cellStyleXfs>
  <cellXfs count="83">
    <xf numFmtId="0" fontId="0" fillId="0" borderId="0" xfId="0"/>
    <xf numFmtId="0" fontId="0" fillId="0" borderId="0" xfId="0" applyAlignment="1">
      <alignment wrapText="1"/>
    </xf>
    <xf numFmtId="0" fontId="19" fillId="0" borderId="0" xfId="0" applyFont="1" applyAlignment="1">
      <alignment wrapText="1"/>
    </xf>
    <xf numFmtId="0" fontId="1" fillId="33" borderId="1" xfId="0" applyFont="1" applyFill="1" applyBorder="1" applyAlignment="1">
      <alignment horizontal="left" vertical="top"/>
    </xf>
    <xf numFmtId="0" fontId="1" fillId="33" borderId="2" xfId="0" applyFont="1" applyFill="1" applyBorder="1" applyAlignment="1">
      <alignment horizontal="left" vertical="top"/>
    </xf>
    <xf numFmtId="0" fontId="19" fillId="0" borderId="4" xfId="0" applyFont="1" applyBorder="1" applyAlignment="1">
      <alignment wrapText="1"/>
    </xf>
    <xf numFmtId="41" fontId="0" fillId="0" borderId="0" xfId="0" applyNumberFormat="1"/>
    <xf numFmtId="41" fontId="21" fillId="0" borderId="0" xfId="0" applyNumberFormat="1" applyFont="1"/>
    <xf numFmtId="0" fontId="15" fillId="34" borderId="14" xfId="0" applyFont="1" applyFill="1" applyBorder="1"/>
    <xf numFmtId="0" fontId="15" fillId="34" borderId="14" xfId="0" applyFont="1" applyFill="1" applyBorder="1" applyAlignment="1">
      <alignment wrapText="1"/>
    </xf>
    <xf numFmtId="41" fontId="15" fillId="34" borderId="14" xfId="0" applyNumberFormat="1" applyFont="1" applyFill="1" applyBorder="1"/>
    <xf numFmtId="0" fontId="15" fillId="0" borderId="0" xfId="0" applyFont="1"/>
    <xf numFmtId="0" fontId="15" fillId="34" borderId="15" xfId="0" applyFont="1" applyFill="1" applyBorder="1"/>
    <xf numFmtId="0" fontId="15" fillId="34" borderId="15" xfId="0" applyFont="1" applyFill="1" applyBorder="1" applyAlignment="1">
      <alignment wrapText="1"/>
    </xf>
    <xf numFmtId="14" fontId="15" fillId="34" borderId="15" xfId="0" applyNumberFormat="1" applyFont="1" applyFill="1" applyBorder="1"/>
    <xf numFmtId="0" fontId="15" fillId="34" borderId="16" xfId="0" applyFont="1" applyFill="1" applyBorder="1"/>
    <xf numFmtId="0" fontId="15" fillId="34" borderId="16" xfId="0" applyFont="1" applyFill="1" applyBorder="1" applyAlignment="1">
      <alignment wrapText="1"/>
    </xf>
    <xf numFmtId="14" fontId="15" fillId="34" borderId="16" xfId="0" applyNumberFormat="1" applyFont="1" applyFill="1" applyBorder="1"/>
    <xf numFmtId="0" fontId="0" fillId="0" borderId="4" xfId="0" applyBorder="1" applyAlignment="1">
      <alignment horizontal="right" vertical="top"/>
    </xf>
    <xf numFmtId="0" fontId="0" fillId="0" borderId="4" xfId="0" applyBorder="1" applyAlignment="1">
      <alignment vertical="top" wrapText="1"/>
    </xf>
    <xf numFmtId="41" fontId="0" fillId="34" borderId="4" xfId="0" applyNumberFormat="1" applyFill="1" applyBorder="1" applyAlignment="1">
      <alignment vertical="top" wrapText="1"/>
    </xf>
    <xf numFmtId="41" fontId="0" fillId="34" borderId="4" xfId="0" applyNumberFormat="1" applyFill="1" applyBorder="1" applyAlignment="1">
      <alignment vertical="top"/>
    </xf>
    <xf numFmtId="0" fontId="0" fillId="0" borderId="4" xfId="0" applyBorder="1" applyAlignment="1">
      <alignment vertical="top"/>
    </xf>
    <xf numFmtId="41" fontId="0" fillId="34" borderId="4" xfId="0" applyNumberFormat="1" applyFill="1" applyBorder="1" applyAlignment="1">
      <alignment horizontal="right" vertical="top"/>
    </xf>
    <xf numFmtId="0" fontId="15" fillId="34" borderId="4" xfId="0" applyFont="1" applyFill="1" applyBorder="1" applyAlignment="1">
      <alignment vertical="top"/>
    </xf>
    <xf numFmtId="0" fontId="15" fillId="34" borderId="4" xfId="0" applyFont="1" applyFill="1" applyBorder="1" applyAlignment="1">
      <alignment vertical="top" wrapText="1"/>
    </xf>
    <xf numFmtId="14" fontId="15" fillId="34" borderId="4" xfId="0" applyNumberFormat="1" applyFont="1" applyFill="1" applyBorder="1" applyAlignment="1">
      <alignment vertical="top"/>
    </xf>
    <xf numFmtId="0" fontId="0" fillId="0" borderId="0" xfId="0" applyAlignment="1">
      <alignment vertical="top"/>
    </xf>
    <xf numFmtId="0" fontId="0" fillId="0" borderId="0" xfId="0" applyAlignment="1">
      <alignment vertical="top" wrapText="1"/>
    </xf>
    <xf numFmtId="41" fontId="0" fillId="0" borderId="0" xfId="0" applyNumberFormat="1" applyAlignment="1">
      <alignment vertical="top" wrapText="1"/>
    </xf>
    <xf numFmtId="41" fontId="0" fillId="0" borderId="0" xfId="0" applyNumberFormat="1" applyAlignment="1">
      <alignment vertical="top"/>
    </xf>
    <xf numFmtId="0" fontId="22" fillId="0" borderId="0" xfId="0" applyFont="1" applyAlignment="1">
      <alignment wrapText="1"/>
    </xf>
    <xf numFmtId="0" fontId="0" fillId="0" borderId="0" xfId="0" applyBorder="1"/>
    <xf numFmtId="0" fontId="21" fillId="0" borderId="0" xfId="0" applyFont="1" applyBorder="1" applyAlignment="1">
      <alignment horizontal="right"/>
    </xf>
    <xf numFmtId="0" fontId="0" fillId="34" borderId="0" xfId="0" applyFill="1" applyBorder="1"/>
    <xf numFmtId="0" fontId="15" fillId="34" borderId="0" xfId="0" applyFont="1" applyFill="1" applyBorder="1" applyAlignment="1">
      <alignment wrapText="1"/>
    </xf>
    <xf numFmtId="164" fontId="0" fillId="0" borderId="0" xfId="30" applyNumberFormat="1" applyFont="1" applyFill="1" applyBorder="1"/>
    <xf numFmtId="164" fontId="0" fillId="0" borderId="17" xfId="30" applyNumberFormat="1" applyFont="1" applyFill="1" applyBorder="1"/>
    <xf numFmtId="164" fontId="15" fillId="0" borderId="0" xfId="30" applyNumberFormat="1" applyFont="1" applyBorder="1"/>
    <xf numFmtId="164" fontId="0" fillId="0" borderId="0" xfId="30" applyNumberFormat="1" applyFont="1"/>
    <xf numFmtId="0" fontId="23" fillId="0" borderId="0" xfId="0" applyFont="1"/>
    <xf numFmtId="0" fontId="0" fillId="0" borderId="0" xfId="0" quotePrefix="1"/>
    <xf numFmtId="0" fontId="27" fillId="0" borderId="4" xfId="0" applyFont="1" applyBorder="1" applyAlignment="1">
      <alignment vertical="center" wrapText="1"/>
    </xf>
    <xf numFmtId="0" fontId="20" fillId="0" borderId="0" xfId="0" applyFont="1" applyAlignment="1">
      <alignment wrapText="1"/>
    </xf>
    <xf numFmtId="0" fontId="0" fillId="37" borderId="4" xfId="0" applyFill="1" applyBorder="1" applyAlignment="1">
      <alignment vertical="top" wrapText="1"/>
    </xf>
    <xf numFmtId="41" fontId="0" fillId="34" borderId="4" xfId="0" applyNumberFormat="1" applyFill="1" applyBorder="1" applyAlignment="1">
      <alignment horizontal="left" vertical="top" wrapText="1"/>
    </xf>
    <xf numFmtId="41" fontId="0" fillId="34" borderId="4" xfId="0" applyNumberFormat="1" applyFill="1" applyBorder="1" applyAlignment="1">
      <alignment horizontal="right" vertical="top" wrapText="1"/>
    </xf>
    <xf numFmtId="41" fontId="0" fillId="34" borderId="4" xfId="30" applyNumberFormat="1" applyFont="1" applyFill="1" applyBorder="1" applyAlignment="1">
      <alignment vertical="top" wrapText="1"/>
    </xf>
    <xf numFmtId="0" fontId="24" fillId="0" borderId="0" xfId="45"/>
    <xf numFmtId="0" fontId="2" fillId="0" borderId="0" xfId="46"/>
    <xf numFmtId="0" fontId="18" fillId="0" borderId="0" xfId="46" applyFont="1"/>
    <xf numFmtId="0" fontId="25" fillId="35" borderId="0" xfId="45" applyFont="1" applyFill="1" applyAlignment="1">
      <alignment horizontal="left" vertical="top" wrapText="1"/>
    </xf>
    <xf numFmtId="0" fontId="30" fillId="36" borderId="0" xfId="45" applyFont="1" applyFill="1" applyAlignment="1">
      <alignment horizontal="left" wrapText="1"/>
    </xf>
    <xf numFmtId="0" fontId="24" fillId="0" borderId="0" xfId="45" applyAlignment="1">
      <alignment horizontal="left" wrapText="1"/>
    </xf>
    <xf numFmtId="0" fontId="31" fillId="38" borderId="18" xfId="45" applyFont="1" applyFill="1" applyBorder="1" applyAlignment="1">
      <alignment horizontal="left" vertical="top" wrapText="1"/>
    </xf>
    <xf numFmtId="0" fontId="31" fillId="38" borderId="3" xfId="45" applyFont="1" applyFill="1" applyBorder="1" applyAlignment="1">
      <alignment horizontal="left" vertical="top" wrapText="1"/>
    </xf>
    <xf numFmtId="0" fontId="31" fillId="38" borderId="4" xfId="45" applyFont="1" applyFill="1" applyBorder="1" applyAlignment="1">
      <alignment horizontal="center" vertical="top"/>
    </xf>
    <xf numFmtId="0" fontId="31" fillId="38" borderId="4" xfId="45" applyFont="1" applyFill="1" applyBorder="1" applyAlignment="1">
      <alignment horizontal="center" vertical="top" wrapText="1"/>
    </xf>
    <xf numFmtId="0" fontId="24" fillId="0" borderId="0" xfId="45" applyAlignment="1">
      <alignment horizontal="left"/>
    </xf>
    <xf numFmtId="0" fontId="32" fillId="0" borderId="0" xfId="45" applyFont="1"/>
    <xf numFmtId="0" fontId="26" fillId="0" borderId="0" xfId="45" applyFont="1"/>
    <xf numFmtId="165" fontId="26" fillId="0" borderId="0" xfId="45" applyNumberFormat="1" applyFont="1" applyAlignment="1">
      <alignment horizontal="center" vertical="top"/>
    </xf>
    <xf numFmtId="0" fontId="33" fillId="0" borderId="0" xfId="45" applyFont="1"/>
    <xf numFmtId="0" fontId="26" fillId="0" borderId="0" xfId="45" applyFont="1" applyAlignment="1">
      <alignment horizontal="center" vertical="top"/>
    </xf>
    <xf numFmtId="166" fontId="26" fillId="0" borderId="0" xfId="45" applyNumberFormat="1" applyFont="1" applyAlignment="1">
      <alignment horizontal="right" vertical="top"/>
    </xf>
    <xf numFmtId="0" fontId="26" fillId="0" borderId="0" xfId="45" applyFont="1" applyAlignment="1">
      <alignment horizontal="left" vertical="top"/>
    </xf>
    <xf numFmtId="0" fontId="30" fillId="0" borderId="0" xfId="45" applyFont="1"/>
    <xf numFmtId="165" fontId="26" fillId="0" borderId="0" xfId="45" applyNumberFormat="1" applyFont="1" applyAlignment="1">
      <alignment horizontal="left" vertical="top"/>
    </xf>
    <xf numFmtId="0" fontId="33" fillId="0" borderId="0" xfId="45" applyFont="1" applyAlignment="1">
      <alignment horizontal="left" vertical="top"/>
    </xf>
    <xf numFmtId="166" fontId="26" fillId="0" borderId="19" xfId="45" applyNumberFormat="1" applyFont="1" applyBorder="1" applyAlignment="1">
      <alignment horizontal="right" vertical="top"/>
    </xf>
    <xf numFmtId="166" fontId="24" fillId="0" borderId="0" xfId="45" applyNumberFormat="1"/>
    <xf numFmtId="166" fontId="26" fillId="0" borderId="20" xfId="45" applyNumberFormat="1" applyFont="1" applyBorder="1" applyAlignment="1">
      <alignment horizontal="right" vertical="top"/>
    </xf>
    <xf numFmtId="164" fontId="24" fillId="0" borderId="0" xfId="45" applyNumberFormat="1"/>
    <xf numFmtId="41" fontId="15" fillId="34" borderId="4" xfId="0" applyNumberFormat="1" applyFont="1" applyFill="1" applyBorder="1" applyAlignment="1">
      <alignment horizontal="center"/>
    </xf>
    <xf numFmtId="0" fontId="34" fillId="0" borderId="0" xfId="0" applyFont="1" applyAlignment="1">
      <alignment vertical="top" wrapText="1"/>
    </xf>
    <xf numFmtId="0" fontId="34" fillId="0" borderId="3" xfId="0" applyFont="1" applyBorder="1" applyAlignment="1">
      <alignment vertical="top" wrapText="1"/>
    </xf>
    <xf numFmtId="0" fontId="34" fillId="0" borderId="4" xfId="0" applyFont="1" applyBorder="1" applyAlignment="1">
      <alignment vertical="top" wrapText="1"/>
    </xf>
    <xf numFmtId="0" fontId="35" fillId="0" borderId="4" xfId="0" applyFont="1" applyBorder="1" applyAlignment="1">
      <alignment wrapText="1"/>
    </xf>
    <xf numFmtId="0" fontId="36" fillId="0" borderId="4" xfId="0" applyFont="1" applyBorder="1" applyAlignment="1">
      <alignment vertical="center"/>
    </xf>
    <xf numFmtId="0" fontId="34" fillId="0" borderId="4" xfId="0" applyFont="1" applyBorder="1"/>
    <xf numFmtId="0" fontId="34" fillId="0" borderId="4" xfId="0" applyFont="1" applyBorder="1" applyAlignment="1">
      <alignment wrapText="1"/>
    </xf>
    <xf numFmtId="0" fontId="35" fillId="0" borderId="0" xfId="0" applyFont="1" applyAlignment="1">
      <alignment wrapText="1"/>
    </xf>
    <xf numFmtId="0" fontId="34" fillId="0" borderId="4" xfId="0" applyFont="1" applyFill="1" applyBorder="1" applyAlignment="1">
      <alignment horizontal="left" vertical="top" wrapText="1"/>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30" builtinId="3"/>
    <cellStyle name="Komma 2" xfId="44" xr:uid="{00000000-0005-0000-0000-00001E000000}"/>
    <cellStyle name="Komma 6" xfId="47" xr:uid="{955DA386-3480-4886-BC83-CD36F01D84DF}"/>
    <cellStyle name="Kop 1" xfId="31" builtinId="16" customBuiltin="1"/>
    <cellStyle name="Kop 2" xfId="32" builtinId="17" customBuiltin="1"/>
    <cellStyle name="Kop 3" xfId="33" builtinId="18" customBuiltin="1"/>
    <cellStyle name="Kop 4" xfId="34" builtinId="19" customBuiltin="1"/>
    <cellStyle name="Neutraal" xfId="35" builtinId="28" customBuiltin="1"/>
    <cellStyle name="Notitie" xfId="36" builtinId="10" customBuiltin="1"/>
    <cellStyle name="Ongeldig" xfId="37" builtinId="27" customBuiltin="1"/>
    <cellStyle name="Standaard" xfId="0" builtinId="0"/>
    <cellStyle name="Standaard 12" xfId="46" xr:uid="{B4114E8C-400A-4E8A-BF51-C840C3FA5CFD}"/>
    <cellStyle name="Standaard 2" xfId="43" xr:uid="{00000000-0005-0000-0000-000027000000}"/>
    <cellStyle name="Standaard 6" xfId="45" xr:uid="{1325AB10-0AF8-4128-956E-8ABFEDB1F2B6}"/>
    <cellStyle name="Titel" xfId="38" builtinId="15" customBuiltin="1"/>
    <cellStyle name="Totaal" xfId="39" builtinId="25" customBuiltin="1"/>
    <cellStyle name="Uitvoer" xfId="40" builtinId="21" customBuiltin="1"/>
    <cellStyle name="Verklarende tekst" xfId="41" builtinId="53" customBuiltin="1"/>
    <cellStyle name="Waarschuwingsteks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28"/>
  <sheetViews>
    <sheetView tabSelected="1" zoomScale="50" zoomScaleNormal="50" workbookViewId="0">
      <selection activeCell="C10" sqref="C10"/>
    </sheetView>
  </sheetViews>
  <sheetFormatPr defaultColWidth="67.42578125" defaultRowHeight="31.5" x14ac:dyDescent="0.5"/>
  <cols>
    <col min="1" max="1" width="168.7109375" style="1" customWidth="1"/>
    <col min="2" max="2" width="189" style="1" customWidth="1"/>
    <col min="3" max="3" width="67.42578125" style="43"/>
    <col min="4" max="16384" width="67.42578125" style="1"/>
  </cols>
  <sheetData>
    <row r="1" spans="1:3" ht="32.25" thickBot="1" x14ac:dyDescent="0.55000000000000004">
      <c r="A1" s="3" t="s">
        <v>6</v>
      </c>
      <c r="B1" s="4"/>
    </row>
    <row r="2" spans="1:3" ht="45.75" customHeight="1" x14ac:dyDescent="0.5">
      <c r="A2" s="74" t="s">
        <v>196</v>
      </c>
      <c r="B2" s="75" t="s">
        <v>0</v>
      </c>
    </row>
    <row r="3" spans="1:3" ht="142.5" x14ac:dyDescent="0.5">
      <c r="A3" s="76" t="s">
        <v>2</v>
      </c>
      <c r="B3" s="76" t="s">
        <v>9</v>
      </c>
    </row>
    <row r="4" spans="1:3" x14ac:dyDescent="0.5">
      <c r="A4" s="76" t="s">
        <v>7</v>
      </c>
      <c r="B4" s="76" t="s">
        <v>11</v>
      </c>
    </row>
    <row r="5" spans="1:3" x14ac:dyDescent="0.5">
      <c r="A5" s="76" t="s">
        <v>8</v>
      </c>
      <c r="B5" s="77" t="s">
        <v>197</v>
      </c>
      <c r="C5" s="43" t="s">
        <v>0</v>
      </c>
    </row>
    <row r="6" spans="1:3" x14ac:dyDescent="0.5">
      <c r="A6" s="77" t="s">
        <v>12</v>
      </c>
      <c r="B6" s="77" t="s">
        <v>198</v>
      </c>
      <c r="C6" s="43" t="s">
        <v>0</v>
      </c>
    </row>
    <row r="7" spans="1:3" x14ac:dyDescent="0.5">
      <c r="A7" s="78" t="s">
        <v>1</v>
      </c>
      <c r="B7" s="79" t="s">
        <v>10</v>
      </c>
    </row>
    <row r="8" spans="1:3" ht="57.75" x14ac:dyDescent="0.5">
      <c r="A8" s="78" t="s">
        <v>3</v>
      </c>
      <c r="B8" s="77" t="s">
        <v>13</v>
      </c>
    </row>
    <row r="9" spans="1:3" ht="57.75" x14ac:dyDescent="0.5">
      <c r="A9" s="78" t="s">
        <v>4</v>
      </c>
      <c r="B9" s="77" t="s">
        <v>5</v>
      </c>
    </row>
    <row r="10" spans="1:3" ht="89.25" customHeight="1" x14ac:dyDescent="0.5">
      <c r="A10" s="77" t="s">
        <v>15</v>
      </c>
      <c r="B10" s="77" t="s">
        <v>14</v>
      </c>
    </row>
    <row r="11" spans="1:3" x14ac:dyDescent="0.5">
      <c r="A11" s="80" t="s">
        <v>16</v>
      </c>
      <c r="B11" s="77" t="s">
        <v>191</v>
      </c>
    </row>
    <row r="12" spans="1:3" x14ac:dyDescent="0.5">
      <c r="A12" s="80" t="s">
        <v>27</v>
      </c>
      <c r="B12" s="81" t="s">
        <v>190</v>
      </c>
    </row>
    <row r="13" spans="1:3" x14ac:dyDescent="0.5">
      <c r="A13" s="80" t="s">
        <v>17</v>
      </c>
      <c r="B13" s="80" t="s">
        <v>104</v>
      </c>
    </row>
    <row r="14" spans="1:3" x14ac:dyDescent="0.5">
      <c r="A14" s="80" t="s">
        <v>18</v>
      </c>
      <c r="B14" s="80" t="s">
        <v>19</v>
      </c>
    </row>
    <row r="15" spans="1:3" x14ac:dyDescent="0.5">
      <c r="A15" s="80" t="s">
        <v>20</v>
      </c>
      <c r="B15" s="80" t="s">
        <v>26</v>
      </c>
    </row>
    <row r="16" spans="1:3" ht="57" x14ac:dyDescent="0.5">
      <c r="A16" s="82" t="s">
        <v>21</v>
      </c>
      <c r="B16" s="76" t="s">
        <v>199</v>
      </c>
      <c r="C16" s="43" t="s">
        <v>0</v>
      </c>
    </row>
    <row r="17" spans="1:3" ht="57" x14ac:dyDescent="0.5">
      <c r="A17" s="82" t="s">
        <v>22</v>
      </c>
      <c r="B17" s="80" t="s">
        <v>200</v>
      </c>
      <c r="C17" s="43" t="s">
        <v>0</v>
      </c>
    </row>
    <row r="18" spans="1:3" ht="57" x14ac:dyDescent="0.5">
      <c r="A18" s="82" t="s">
        <v>23</v>
      </c>
      <c r="B18" s="80" t="s">
        <v>200</v>
      </c>
      <c r="C18" s="43" t="s">
        <v>0</v>
      </c>
    </row>
    <row r="19" spans="1:3" ht="57.75" x14ac:dyDescent="0.5">
      <c r="A19" s="79" t="s">
        <v>24</v>
      </c>
      <c r="B19" s="80" t="s">
        <v>25</v>
      </c>
    </row>
    <row r="20" spans="1:3" ht="213.75" customHeight="1" x14ac:dyDescent="0.5">
      <c r="A20" s="2" t="s">
        <v>192</v>
      </c>
      <c r="B20" s="2" t="s">
        <v>195</v>
      </c>
    </row>
    <row r="21" spans="1:3" ht="52.5" x14ac:dyDescent="0.5">
      <c r="A21" s="5" t="s">
        <v>193</v>
      </c>
      <c r="B21" s="42" t="s">
        <v>194</v>
      </c>
    </row>
    <row r="22" spans="1:3" x14ac:dyDescent="0.5">
      <c r="A22" s="2"/>
      <c r="B22" s="2"/>
    </row>
    <row r="23" spans="1:3" x14ac:dyDescent="0.5">
      <c r="A23" s="2"/>
      <c r="B23" s="2"/>
    </row>
    <row r="24" spans="1:3" x14ac:dyDescent="0.5">
      <c r="A24" s="2"/>
      <c r="B24" s="2"/>
    </row>
    <row r="25" spans="1:3" x14ac:dyDescent="0.5">
      <c r="A25" s="2"/>
      <c r="B25" s="2"/>
    </row>
    <row r="26" spans="1:3" x14ac:dyDescent="0.5">
      <c r="A26" s="2"/>
      <c r="B26" s="2"/>
    </row>
    <row r="27" spans="1:3" x14ac:dyDescent="0.5">
      <c r="A27" s="2"/>
      <c r="B27" s="2"/>
    </row>
    <row r="28" spans="1:3" x14ac:dyDescent="0.5">
      <c r="A28" s="2"/>
      <c r="B28" s="2"/>
    </row>
    <row r="29" spans="1:3" x14ac:dyDescent="0.5">
      <c r="A29" s="2"/>
      <c r="B29" s="2"/>
    </row>
    <row r="30" spans="1:3" x14ac:dyDescent="0.5">
      <c r="A30" s="2"/>
      <c r="B30" s="2"/>
    </row>
    <row r="31" spans="1:3" x14ac:dyDescent="0.5">
      <c r="A31" s="2"/>
      <c r="B31" s="2"/>
    </row>
    <row r="32" spans="1:3" x14ac:dyDescent="0.5">
      <c r="A32" s="2"/>
      <c r="B32" s="2"/>
    </row>
    <row r="33" spans="1:2" x14ac:dyDescent="0.5">
      <c r="A33" s="2"/>
      <c r="B33" s="2"/>
    </row>
    <row r="34" spans="1:2" x14ac:dyDescent="0.5">
      <c r="A34" s="2"/>
      <c r="B34" s="2"/>
    </row>
    <row r="35" spans="1:2" x14ac:dyDescent="0.5">
      <c r="A35" s="2"/>
      <c r="B35" s="2"/>
    </row>
    <row r="36" spans="1:2" x14ac:dyDescent="0.5">
      <c r="A36" s="2"/>
      <c r="B36" s="2"/>
    </row>
    <row r="37" spans="1:2" x14ac:dyDescent="0.5">
      <c r="A37" s="2"/>
      <c r="B37" s="2"/>
    </row>
    <row r="38" spans="1:2" x14ac:dyDescent="0.5">
      <c r="A38" s="2"/>
      <c r="B38" s="2"/>
    </row>
    <row r="39" spans="1:2" x14ac:dyDescent="0.5">
      <c r="A39" s="2"/>
      <c r="B39" s="2"/>
    </row>
    <row r="40" spans="1:2" x14ac:dyDescent="0.5">
      <c r="A40" s="2"/>
      <c r="B40" s="2"/>
    </row>
    <row r="41" spans="1:2" x14ac:dyDescent="0.5">
      <c r="A41" s="2"/>
      <c r="B41" s="2"/>
    </row>
    <row r="42" spans="1:2" x14ac:dyDescent="0.5">
      <c r="A42" s="2"/>
      <c r="B42" s="2"/>
    </row>
    <row r="43" spans="1:2" x14ac:dyDescent="0.5">
      <c r="A43" s="2"/>
      <c r="B43" s="2"/>
    </row>
    <row r="44" spans="1:2" x14ac:dyDescent="0.5">
      <c r="A44" s="2"/>
      <c r="B44" s="2"/>
    </row>
    <row r="45" spans="1:2" x14ac:dyDescent="0.5">
      <c r="A45" s="2"/>
      <c r="B45" s="2"/>
    </row>
    <row r="46" spans="1:2" x14ac:dyDescent="0.5">
      <c r="A46" s="2"/>
      <c r="B46" s="2"/>
    </row>
    <row r="47" spans="1:2" x14ac:dyDescent="0.5">
      <c r="A47" s="2"/>
      <c r="B47" s="2"/>
    </row>
    <row r="48" spans="1:2" x14ac:dyDescent="0.5">
      <c r="A48" s="2"/>
      <c r="B48" s="2"/>
    </row>
    <row r="49" spans="1:2" x14ac:dyDescent="0.5">
      <c r="A49" s="2"/>
      <c r="B49" s="2"/>
    </row>
    <row r="50" spans="1:2" x14ac:dyDescent="0.5">
      <c r="A50" s="2"/>
      <c r="B50" s="2"/>
    </row>
    <row r="51" spans="1:2" x14ac:dyDescent="0.5">
      <c r="A51" s="2"/>
      <c r="B51" s="2"/>
    </row>
    <row r="52" spans="1:2" x14ac:dyDescent="0.5">
      <c r="A52" s="2"/>
      <c r="B52" s="2"/>
    </row>
    <row r="53" spans="1:2" x14ac:dyDescent="0.5">
      <c r="A53" s="2"/>
      <c r="B53" s="2"/>
    </row>
    <row r="54" spans="1:2" x14ac:dyDescent="0.5">
      <c r="A54" s="2"/>
      <c r="B54" s="2"/>
    </row>
    <row r="55" spans="1:2" x14ac:dyDescent="0.5">
      <c r="A55" s="2"/>
      <c r="B55" s="2"/>
    </row>
    <row r="56" spans="1:2" x14ac:dyDescent="0.5">
      <c r="A56" s="2"/>
      <c r="B56" s="2"/>
    </row>
    <row r="57" spans="1:2" x14ac:dyDescent="0.5">
      <c r="A57" s="2"/>
      <c r="B57" s="2"/>
    </row>
    <row r="58" spans="1:2" x14ac:dyDescent="0.5">
      <c r="A58" s="2"/>
      <c r="B58" s="2"/>
    </row>
    <row r="59" spans="1:2" x14ac:dyDescent="0.5">
      <c r="A59" s="2"/>
      <c r="B59" s="2"/>
    </row>
    <row r="60" spans="1:2" x14ac:dyDescent="0.5">
      <c r="A60" s="2"/>
      <c r="B60" s="2"/>
    </row>
    <row r="61" spans="1:2" x14ac:dyDescent="0.5">
      <c r="A61" s="2"/>
      <c r="B61" s="2"/>
    </row>
    <row r="62" spans="1:2" x14ac:dyDescent="0.5">
      <c r="A62" s="2"/>
      <c r="B62" s="2"/>
    </row>
    <row r="63" spans="1:2" x14ac:dyDescent="0.5">
      <c r="A63" s="2"/>
      <c r="B63" s="2"/>
    </row>
    <row r="64" spans="1:2" x14ac:dyDescent="0.5">
      <c r="A64" s="2"/>
      <c r="B64" s="2"/>
    </row>
    <row r="65" spans="1:2" x14ac:dyDescent="0.5">
      <c r="A65" s="2"/>
      <c r="B65" s="2"/>
    </row>
    <row r="66" spans="1:2" x14ac:dyDescent="0.5">
      <c r="A66" s="2"/>
      <c r="B66" s="2"/>
    </row>
    <row r="67" spans="1:2" x14ac:dyDescent="0.5">
      <c r="A67" s="2"/>
      <c r="B67" s="2"/>
    </row>
    <row r="68" spans="1:2" x14ac:dyDescent="0.5">
      <c r="A68" s="2"/>
      <c r="B68" s="2"/>
    </row>
    <row r="69" spans="1:2" x14ac:dyDescent="0.5">
      <c r="A69" s="2"/>
      <c r="B69" s="2"/>
    </row>
    <row r="70" spans="1:2" x14ac:dyDescent="0.5">
      <c r="A70" s="2"/>
      <c r="B70" s="2"/>
    </row>
    <row r="71" spans="1:2" x14ac:dyDescent="0.5">
      <c r="A71" s="2"/>
      <c r="B71" s="2"/>
    </row>
    <row r="72" spans="1:2" x14ac:dyDescent="0.5">
      <c r="A72" s="2"/>
      <c r="B72" s="2"/>
    </row>
    <row r="73" spans="1:2" x14ac:dyDescent="0.5">
      <c r="A73" s="2"/>
      <c r="B73" s="2"/>
    </row>
    <row r="74" spans="1:2" x14ac:dyDescent="0.5">
      <c r="A74" s="2"/>
      <c r="B74" s="2"/>
    </row>
    <row r="75" spans="1:2" x14ac:dyDescent="0.5">
      <c r="A75" s="2"/>
      <c r="B75" s="2"/>
    </row>
    <row r="76" spans="1:2" x14ac:dyDescent="0.5">
      <c r="A76" s="2"/>
      <c r="B76" s="2"/>
    </row>
    <row r="77" spans="1:2" x14ac:dyDescent="0.5">
      <c r="A77" s="2"/>
      <c r="B77" s="2"/>
    </row>
    <row r="78" spans="1:2" x14ac:dyDescent="0.5">
      <c r="A78" s="2"/>
      <c r="B78" s="2"/>
    </row>
    <row r="79" spans="1:2" x14ac:dyDescent="0.5">
      <c r="A79" s="2"/>
      <c r="B79" s="2"/>
    </row>
    <row r="80" spans="1:2" x14ac:dyDescent="0.5">
      <c r="A80" s="2"/>
      <c r="B80" s="2"/>
    </row>
    <row r="81" spans="1:2" x14ac:dyDescent="0.5">
      <c r="A81" s="2"/>
      <c r="B81" s="2"/>
    </row>
    <row r="82" spans="1:2" x14ac:dyDescent="0.5">
      <c r="A82" s="2"/>
      <c r="B82" s="2"/>
    </row>
    <row r="83" spans="1:2" x14ac:dyDescent="0.5">
      <c r="A83" s="2"/>
      <c r="B83" s="2"/>
    </row>
    <row r="84" spans="1:2" x14ac:dyDescent="0.5">
      <c r="A84" s="2"/>
      <c r="B84" s="2"/>
    </row>
    <row r="85" spans="1:2" x14ac:dyDescent="0.5">
      <c r="A85" s="2"/>
      <c r="B85" s="2"/>
    </row>
    <row r="86" spans="1:2" x14ac:dyDescent="0.5">
      <c r="A86" s="2"/>
      <c r="B86" s="2"/>
    </row>
    <row r="87" spans="1:2" x14ac:dyDescent="0.5">
      <c r="A87" s="2"/>
      <c r="B87" s="2"/>
    </row>
    <row r="88" spans="1:2" x14ac:dyDescent="0.5">
      <c r="A88" s="2"/>
      <c r="B88" s="2"/>
    </row>
    <row r="89" spans="1:2" x14ac:dyDescent="0.5">
      <c r="A89" s="2"/>
      <c r="B89" s="2"/>
    </row>
    <row r="90" spans="1:2" x14ac:dyDescent="0.5">
      <c r="A90" s="2"/>
      <c r="B90" s="2"/>
    </row>
    <row r="91" spans="1:2" x14ac:dyDescent="0.5">
      <c r="A91" s="2"/>
      <c r="B91" s="2"/>
    </row>
    <row r="92" spans="1:2" x14ac:dyDescent="0.5">
      <c r="A92" s="2"/>
      <c r="B92" s="2"/>
    </row>
    <row r="93" spans="1:2" x14ac:dyDescent="0.5">
      <c r="A93" s="2"/>
      <c r="B93" s="2"/>
    </row>
    <row r="94" spans="1:2" x14ac:dyDescent="0.5">
      <c r="A94" s="2"/>
      <c r="B94" s="2"/>
    </row>
    <row r="95" spans="1:2" x14ac:dyDescent="0.5">
      <c r="A95" s="2"/>
      <c r="B95" s="2"/>
    </row>
    <row r="96" spans="1:2" x14ac:dyDescent="0.5">
      <c r="A96" s="2"/>
      <c r="B96" s="2"/>
    </row>
    <row r="97" spans="1:2" x14ac:dyDescent="0.5">
      <c r="A97" s="2"/>
      <c r="B97" s="2"/>
    </row>
    <row r="98" spans="1:2" x14ac:dyDescent="0.5">
      <c r="A98" s="2"/>
      <c r="B98" s="2"/>
    </row>
    <row r="99" spans="1:2" x14ac:dyDescent="0.5">
      <c r="A99" s="2"/>
      <c r="B99" s="2"/>
    </row>
    <row r="100" spans="1:2" x14ac:dyDescent="0.5">
      <c r="A100" s="2"/>
      <c r="B100" s="2"/>
    </row>
    <row r="101" spans="1:2" x14ac:dyDescent="0.5">
      <c r="A101" s="2"/>
      <c r="B101" s="2"/>
    </row>
    <row r="102" spans="1:2" x14ac:dyDescent="0.5">
      <c r="A102" s="2"/>
      <c r="B102" s="2"/>
    </row>
    <row r="103" spans="1:2" x14ac:dyDescent="0.5">
      <c r="A103" s="2"/>
      <c r="B103" s="2"/>
    </row>
    <row r="104" spans="1:2" x14ac:dyDescent="0.5">
      <c r="A104" s="2"/>
      <c r="B104" s="2"/>
    </row>
    <row r="105" spans="1:2" x14ac:dyDescent="0.5">
      <c r="A105" s="2"/>
      <c r="B105" s="2"/>
    </row>
    <row r="106" spans="1:2" x14ac:dyDescent="0.5">
      <c r="A106" s="2"/>
      <c r="B106" s="2"/>
    </row>
    <row r="107" spans="1:2" x14ac:dyDescent="0.5">
      <c r="A107" s="2"/>
      <c r="B107" s="2"/>
    </row>
    <row r="108" spans="1:2" x14ac:dyDescent="0.5">
      <c r="A108" s="2"/>
      <c r="B108" s="2"/>
    </row>
    <row r="109" spans="1:2" x14ac:dyDescent="0.5">
      <c r="A109" s="2"/>
      <c r="B109" s="2"/>
    </row>
    <row r="110" spans="1:2" x14ac:dyDescent="0.5">
      <c r="A110" s="2"/>
      <c r="B110" s="2"/>
    </row>
    <row r="111" spans="1:2" x14ac:dyDescent="0.5">
      <c r="A111" s="2"/>
      <c r="B111" s="2"/>
    </row>
    <row r="112" spans="1:2" x14ac:dyDescent="0.5">
      <c r="A112" s="2"/>
      <c r="B112" s="2"/>
    </row>
    <row r="113" spans="1:2" x14ac:dyDescent="0.5">
      <c r="A113" s="2"/>
      <c r="B113" s="2"/>
    </row>
    <row r="114" spans="1:2" x14ac:dyDescent="0.5">
      <c r="A114" s="2"/>
      <c r="B114" s="2"/>
    </row>
    <row r="115" spans="1:2" x14ac:dyDescent="0.5">
      <c r="A115" s="2"/>
      <c r="B115" s="2"/>
    </row>
    <row r="116" spans="1:2" x14ac:dyDescent="0.5">
      <c r="A116" s="2"/>
      <c r="B116" s="2"/>
    </row>
    <row r="117" spans="1:2" x14ac:dyDescent="0.5">
      <c r="A117" s="2"/>
      <c r="B117" s="2"/>
    </row>
    <row r="118" spans="1:2" x14ac:dyDescent="0.5">
      <c r="A118" s="2"/>
      <c r="B118" s="2"/>
    </row>
    <row r="119" spans="1:2" x14ac:dyDescent="0.5">
      <c r="A119" s="2"/>
      <c r="B119" s="2"/>
    </row>
    <row r="120" spans="1:2" x14ac:dyDescent="0.5">
      <c r="A120" s="2"/>
      <c r="B120" s="2"/>
    </row>
    <row r="121" spans="1:2" x14ac:dyDescent="0.5">
      <c r="A121" s="2"/>
      <c r="B121" s="2"/>
    </row>
    <row r="122" spans="1:2" x14ac:dyDescent="0.5">
      <c r="A122" s="2"/>
      <c r="B122" s="2"/>
    </row>
    <row r="123" spans="1:2" x14ac:dyDescent="0.5">
      <c r="A123" s="2"/>
      <c r="B123" s="2"/>
    </row>
    <row r="124" spans="1:2" x14ac:dyDescent="0.5">
      <c r="A124" s="2"/>
      <c r="B124" s="2"/>
    </row>
    <row r="125" spans="1:2" x14ac:dyDescent="0.5">
      <c r="A125" s="2"/>
      <c r="B125" s="2"/>
    </row>
    <row r="126" spans="1:2" x14ac:dyDescent="0.5">
      <c r="A126" s="2"/>
      <c r="B126" s="2"/>
    </row>
    <row r="127" spans="1:2" x14ac:dyDescent="0.5">
      <c r="A127" s="2"/>
      <c r="B127" s="2"/>
    </row>
    <row r="128" spans="1:2" x14ac:dyDescent="0.5">
      <c r="A128" s="2"/>
      <c r="B128" s="2"/>
    </row>
    <row r="129" spans="1:2" x14ac:dyDescent="0.5">
      <c r="A129" s="2"/>
      <c r="B129" s="2"/>
    </row>
    <row r="130" spans="1:2" x14ac:dyDescent="0.5">
      <c r="A130" s="2"/>
      <c r="B130" s="2"/>
    </row>
    <row r="131" spans="1:2" x14ac:dyDescent="0.5">
      <c r="A131" s="2"/>
      <c r="B131" s="2"/>
    </row>
    <row r="132" spans="1:2" x14ac:dyDescent="0.5">
      <c r="A132" s="2"/>
      <c r="B132" s="2"/>
    </row>
    <row r="133" spans="1:2" x14ac:dyDescent="0.5">
      <c r="A133" s="2"/>
      <c r="B133" s="2"/>
    </row>
    <row r="134" spans="1:2" x14ac:dyDescent="0.5">
      <c r="A134" s="2"/>
      <c r="B134" s="2"/>
    </row>
    <row r="135" spans="1:2" x14ac:dyDescent="0.5">
      <c r="A135" s="2"/>
      <c r="B135" s="2"/>
    </row>
    <row r="136" spans="1:2" x14ac:dyDescent="0.5">
      <c r="A136" s="2"/>
      <c r="B136" s="2"/>
    </row>
    <row r="137" spans="1:2" x14ac:dyDescent="0.5">
      <c r="A137" s="2"/>
      <c r="B137" s="2"/>
    </row>
    <row r="138" spans="1:2" x14ac:dyDescent="0.5">
      <c r="A138" s="2"/>
      <c r="B138" s="2"/>
    </row>
    <row r="139" spans="1:2" x14ac:dyDescent="0.5">
      <c r="A139" s="2"/>
      <c r="B139" s="2"/>
    </row>
    <row r="140" spans="1:2" x14ac:dyDescent="0.5">
      <c r="A140" s="2"/>
      <c r="B140" s="2"/>
    </row>
    <row r="141" spans="1:2" x14ac:dyDescent="0.5">
      <c r="A141" s="2"/>
      <c r="B141" s="2"/>
    </row>
    <row r="142" spans="1:2" x14ac:dyDescent="0.5">
      <c r="A142" s="2"/>
      <c r="B142" s="2"/>
    </row>
    <row r="143" spans="1:2" x14ac:dyDescent="0.5">
      <c r="A143" s="2"/>
      <c r="B143" s="2"/>
    </row>
    <row r="144" spans="1:2" x14ac:dyDescent="0.5">
      <c r="A144" s="2"/>
      <c r="B144" s="2"/>
    </row>
    <row r="145" spans="1:2" x14ac:dyDescent="0.5">
      <c r="A145" s="2"/>
      <c r="B145" s="2"/>
    </row>
    <row r="146" spans="1:2" x14ac:dyDescent="0.5">
      <c r="A146" s="2"/>
      <c r="B146" s="2"/>
    </row>
    <row r="147" spans="1:2" x14ac:dyDescent="0.5">
      <c r="A147" s="2"/>
      <c r="B147" s="2"/>
    </row>
    <row r="148" spans="1:2" x14ac:dyDescent="0.5">
      <c r="A148" s="2"/>
      <c r="B148" s="2"/>
    </row>
    <row r="149" spans="1:2" x14ac:dyDescent="0.5">
      <c r="A149" s="2"/>
      <c r="B149" s="2"/>
    </row>
    <row r="150" spans="1:2" x14ac:dyDescent="0.5">
      <c r="A150" s="2"/>
      <c r="B150" s="2"/>
    </row>
    <row r="151" spans="1:2" x14ac:dyDescent="0.5">
      <c r="A151" s="2"/>
      <c r="B151" s="2"/>
    </row>
    <row r="152" spans="1:2" x14ac:dyDescent="0.5">
      <c r="A152" s="2"/>
      <c r="B152" s="2"/>
    </row>
    <row r="153" spans="1:2" x14ac:dyDescent="0.5">
      <c r="A153" s="2"/>
      <c r="B153" s="2"/>
    </row>
    <row r="154" spans="1:2" x14ac:dyDescent="0.5">
      <c r="A154" s="2"/>
      <c r="B154" s="2"/>
    </row>
    <row r="155" spans="1:2" x14ac:dyDescent="0.5">
      <c r="A155" s="2"/>
      <c r="B155" s="2"/>
    </row>
    <row r="156" spans="1:2" x14ac:dyDescent="0.5">
      <c r="A156" s="2"/>
      <c r="B156" s="2"/>
    </row>
    <row r="157" spans="1:2" x14ac:dyDescent="0.5">
      <c r="A157" s="2"/>
      <c r="B157" s="2"/>
    </row>
    <row r="158" spans="1:2" x14ac:dyDescent="0.5">
      <c r="A158" s="2"/>
      <c r="B158" s="2"/>
    </row>
    <row r="159" spans="1:2" x14ac:dyDescent="0.5">
      <c r="A159" s="2"/>
      <c r="B159" s="2"/>
    </row>
    <row r="160" spans="1:2" x14ac:dyDescent="0.5">
      <c r="A160" s="2"/>
      <c r="B160" s="2"/>
    </row>
    <row r="161" spans="1:2" x14ac:dyDescent="0.5">
      <c r="A161" s="2"/>
      <c r="B161" s="2"/>
    </row>
    <row r="162" spans="1:2" x14ac:dyDescent="0.5">
      <c r="A162" s="2"/>
      <c r="B162" s="2"/>
    </row>
    <row r="163" spans="1:2" x14ac:dyDescent="0.5">
      <c r="A163" s="2"/>
      <c r="B163" s="2"/>
    </row>
    <row r="164" spans="1:2" x14ac:dyDescent="0.5">
      <c r="A164" s="2"/>
      <c r="B164" s="2"/>
    </row>
    <row r="165" spans="1:2" x14ac:dyDescent="0.5">
      <c r="A165" s="2"/>
      <c r="B165" s="2"/>
    </row>
    <row r="166" spans="1:2" x14ac:dyDescent="0.5">
      <c r="A166" s="2"/>
      <c r="B166" s="2"/>
    </row>
    <row r="167" spans="1:2" x14ac:dyDescent="0.5">
      <c r="A167" s="2"/>
      <c r="B167" s="2"/>
    </row>
    <row r="168" spans="1:2" x14ac:dyDescent="0.5">
      <c r="A168" s="2"/>
      <c r="B168" s="2"/>
    </row>
    <row r="169" spans="1:2" x14ac:dyDescent="0.5">
      <c r="A169" s="2"/>
      <c r="B169" s="2"/>
    </row>
    <row r="170" spans="1:2" x14ac:dyDescent="0.5">
      <c r="A170" s="2"/>
      <c r="B170" s="2"/>
    </row>
    <row r="171" spans="1:2" x14ac:dyDescent="0.5">
      <c r="A171" s="2"/>
      <c r="B171" s="2"/>
    </row>
    <row r="172" spans="1:2" x14ac:dyDescent="0.5">
      <c r="A172" s="2"/>
      <c r="B172" s="2"/>
    </row>
    <row r="173" spans="1:2" x14ac:dyDescent="0.5">
      <c r="A173" s="2"/>
      <c r="B173" s="2"/>
    </row>
    <row r="174" spans="1:2" x14ac:dyDescent="0.5">
      <c r="A174" s="2"/>
      <c r="B174" s="2"/>
    </row>
    <row r="175" spans="1:2" x14ac:dyDescent="0.5">
      <c r="A175" s="2"/>
      <c r="B175" s="2"/>
    </row>
    <row r="176" spans="1:2" x14ac:dyDescent="0.5">
      <c r="A176" s="2"/>
      <c r="B176" s="2"/>
    </row>
    <row r="177" spans="1:2" x14ac:dyDescent="0.5">
      <c r="A177" s="2"/>
      <c r="B177" s="2"/>
    </row>
    <row r="178" spans="1:2" x14ac:dyDescent="0.5">
      <c r="A178" s="2"/>
      <c r="B178" s="2"/>
    </row>
    <row r="179" spans="1:2" x14ac:dyDescent="0.5">
      <c r="A179" s="2"/>
      <c r="B179" s="2"/>
    </row>
    <row r="180" spans="1:2" x14ac:dyDescent="0.5">
      <c r="A180" s="2"/>
      <c r="B180" s="2"/>
    </row>
    <row r="181" spans="1:2" x14ac:dyDescent="0.5">
      <c r="A181" s="2"/>
      <c r="B181" s="2"/>
    </row>
    <row r="182" spans="1:2" x14ac:dyDescent="0.5">
      <c r="A182" s="2"/>
      <c r="B182" s="2"/>
    </row>
    <row r="183" spans="1:2" x14ac:dyDescent="0.5">
      <c r="A183" s="2"/>
      <c r="B183" s="2"/>
    </row>
    <row r="184" spans="1:2" x14ac:dyDescent="0.5">
      <c r="A184" s="2"/>
      <c r="B184" s="2"/>
    </row>
    <row r="185" spans="1:2" x14ac:dyDescent="0.5">
      <c r="A185" s="2"/>
      <c r="B185" s="2"/>
    </row>
    <row r="186" spans="1:2" x14ac:dyDescent="0.5">
      <c r="A186" s="2"/>
      <c r="B186" s="2"/>
    </row>
    <row r="187" spans="1:2" x14ac:dyDescent="0.5">
      <c r="A187" s="2"/>
      <c r="B187" s="2"/>
    </row>
    <row r="188" spans="1:2" x14ac:dyDescent="0.5">
      <c r="A188" s="2"/>
      <c r="B188" s="2"/>
    </row>
    <row r="189" spans="1:2" x14ac:dyDescent="0.5">
      <c r="A189" s="2"/>
      <c r="B189" s="2"/>
    </row>
    <row r="190" spans="1:2" x14ac:dyDescent="0.5">
      <c r="A190" s="2"/>
      <c r="B190" s="2"/>
    </row>
    <row r="191" spans="1:2" x14ac:dyDescent="0.5">
      <c r="A191" s="2"/>
      <c r="B191" s="2"/>
    </row>
    <row r="192" spans="1:2" x14ac:dyDescent="0.5">
      <c r="A192" s="2"/>
      <c r="B192" s="2"/>
    </row>
    <row r="193" spans="1:2" x14ac:dyDescent="0.5">
      <c r="A193" s="2"/>
      <c r="B193" s="2"/>
    </row>
    <row r="194" spans="1:2" x14ac:dyDescent="0.5">
      <c r="A194" s="2"/>
      <c r="B194" s="2"/>
    </row>
    <row r="195" spans="1:2" x14ac:dyDescent="0.5">
      <c r="A195" s="2"/>
      <c r="B195" s="2"/>
    </row>
    <row r="196" spans="1:2" x14ac:dyDescent="0.5">
      <c r="A196" s="2"/>
      <c r="B196" s="2"/>
    </row>
    <row r="197" spans="1:2" x14ac:dyDescent="0.5">
      <c r="A197" s="2"/>
      <c r="B197" s="2"/>
    </row>
    <row r="198" spans="1:2" x14ac:dyDescent="0.5">
      <c r="A198" s="2"/>
      <c r="B198" s="2"/>
    </row>
    <row r="199" spans="1:2" x14ac:dyDescent="0.5">
      <c r="A199" s="2"/>
      <c r="B199" s="2"/>
    </row>
    <row r="200" spans="1:2" x14ac:dyDescent="0.5">
      <c r="A200" s="2"/>
      <c r="B200" s="2"/>
    </row>
    <row r="201" spans="1:2" x14ac:dyDescent="0.5">
      <c r="A201" s="2"/>
      <c r="B201" s="2"/>
    </row>
    <row r="202" spans="1:2" x14ac:dyDescent="0.5">
      <c r="A202" s="2"/>
      <c r="B202" s="2"/>
    </row>
    <row r="203" spans="1:2" x14ac:dyDescent="0.5">
      <c r="A203" s="2"/>
      <c r="B203" s="2"/>
    </row>
    <row r="204" spans="1:2" x14ac:dyDescent="0.5">
      <c r="A204" s="2"/>
      <c r="B204" s="2"/>
    </row>
    <row r="205" spans="1:2" x14ac:dyDescent="0.5">
      <c r="A205" s="2"/>
      <c r="B205" s="2"/>
    </row>
    <row r="206" spans="1:2" x14ac:dyDescent="0.5">
      <c r="A206" s="2"/>
      <c r="B206" s="2"/>
    </row>
    <row r="207" spans="1:2" x14ac:dyDescent="0.5">
      <c r="A207" s="2"/>
      <c r="B207" s="2"/>
    </row>
    <row r="208" spans="1:2" x14ac:dyDescent="0.5">
      <c r="A208" s="2"/>
      <c r="B208" s="2"/>
    </row>
    <row r="209" spans="1:2" x14ac:dyDescent="0.5">
      <c r="A209" s="2"/>
      <c r="B209" s="2"/>
    </row>
    <row r="210" spans="1:2" x14ac:dyDescent="0.5">
      <c r="A210" s="2"/>
      <c r="B210" s="2"/>
    </row>
    <row r="211" spans="1:2" x14ac:dyDescent="0.5">
      <c r="A211" s="2"/>
      <c r="B211" s="2"/>
    </row>
    <row r="212" spans="1:2" x14ac:dyDescent="0.5">
      <c r="A212" s="2"/>
      <c r="B212" s="2"/>
    </row>
    <row r="213" spans="1:2" x14ac:dyDescent="0.5">
      <c r="A213" s="2"/>
      <c r="B213" s="2"/>
    </row>
    <row r="214" spans="1:2" x14ac:dyDescent="0.5">
      <c r="A214" s="2"/>
      <c r="B214" s="2"/>
    </row>
    <row r="215" spans="1:2" x14ac:dyDescent="0.5">
      <c r="A215" s="2"/>
      <c r="B215" s="2"/>
    </row>
    <row r="216" spans="1:2" x14ac:dyDescent="0.5">
      <c r="A216" s="2"/>
      <c r="B216" s="2"/>
    </row>
    <row r="217" spans="1:2" x14ac:dyDescent="0.5">
      <c r="A217" s="2"/>
      <c r="B217" s="2"/>
    </row>
    <row r="218" spans="1:2" x14ac:dyDescent="0.5">
      <c r="A218" s="2"/>
      <c r="B218" s="2"/>
    </row>
    <row r="219" spans="1:2" x14ac:dyDescent="0.5">
      <c r="A219" s="2"/>
      <c r="B219" s="2"/>
    </row>
    <row r="220" spans="1:2" x14ac:dyDescent="0.5">
      <c r="A220" s="2"/>
      <c r="B220" s="2"/>
    </row>
    <row r="221" spans="1:2" x14ac:dyDescent="0.5">
      <c r="A221" s="2"/>
      <c r="B221" s="2"/>
    </row>
    <row r="222" spans="1:2" x14ac:dyDescent="0.5">
      <c r="A222" s="2"/>
      <c r="B222" s="2"/>
    </row>
    <row r="223" spans="1:2" x14ac:dyDescent="0.5">
      <c r="A223" s="2"/>
      <c r="B223" s="2"/>
    </row>
    <row r="224" spans="1:2" x14ac:dyDescent="0.5">
      <c r="A224" s="2"/>
      <c r="B224" s="2"/>
    </row>
    <row r="225" spans="1:2" x14ac:dyDescent="0.5">
      <c r="A225" s="2"/>
      <c r="B225" s="2"/>
    </row>
    <row r="226" spans="1:2" x14ac:dyDescent="0.5">
      <c r="A226" s="2"/>
      <c r="B226" s="2"/>
    </row>
    <row r="227" spans="1:2" x14ac:dyDescent="0.5">
      <c r="A227" s="2"/>
      <c r="B227" s="2"/>
    </row>
    <row r="228" spans="1:2" x14ac:dyDescent="0.5">
      <c r="A228" s="2"/>
      <c r="B228" s="2"/>
    </row>
  </sheetData>
  <pageMargins left="0.70866141732283472" right="0.9055118110236221" top="0.74803149606299213" bottom="0.74803149606299213" header="0.31496062992125984" footer="0.31496062992125984"/>
  <pageSetup paperSize="8"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11" sqref="B11"/>
    </sheetView>
  </sheetViews>
  <sheetFormatPr defaultRowHeight="15" x14ac:dyDescent="0.25"/>
  <cols>
    <col min="1" max="1" width="33.28515625" bestFit="1" customWidth="1"/>
  </cols>
  <sheetData>
    <row r="1" spans="1:2" x14ac:dyDescent="0.25">
      <c r="A1" s="40" t="s">
        <v>105</v>
      </c>
    </row>
    <row r="3" spans="1:2" x14ac:dyDescent="0.25">
      <c r="A3" s="40" t="s">
        <v>186</v>
      </c>
    </row>
    <row r="4" spans="1:2" x14ac:dyDescent="0.25">
      <c r="A4" t="s">
        <v>106</v>
      </c>
    </row>
    <row r="5" spans="1:2" x14ac:dyDescent="0.25">
      <c r="A5" t="s">
        <v>107</v>
      </c>
    </row>
    <row r="6" spans="1:2" x14ac:dyDescent="0.25">
      <c r="A6" t="s">
        <v>184</v>
      </c>
    </row>
    <row r="8" spans="1:2" x14ac:dyDescent="0.25">
      <c r="A8" s="40" t="s">
        <v>185</v>
      </c>
    </row>
    <row r="9" spans="1:2" x14ac:dyDescent="0.25">
      <c r="A9" s="41" t="s">
        <v>187</v>
      </c>
    </row>
    <row r="10" spans="1:2" x14ac:dyDescent="0.25">
      <c r="A10" t="s">
        <v>188</v>
      </c>
      <c r="B10" t="s">
        <v>201</v>
      </c>
    </row>
    <row r="11" spans="1:2" x14ac:dyDescent="0.25">
      <c r="A11" t="s">
        <v>189</v>
      </c>
      <c r="B11" t="s">
        <v>201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87"/>
  <sheetViews>
    <sheetView topLeftCell="E1" workbookViewId="0">
      <selection activeCell="F133" sqref="F133"/>
    </sheetView>
  </sheetViews>
  <sheetFormatPr defaultColWidth="8.85546875" defaultRowHeight="15" outlineLevelCol="1" x14ac:dyDescent="0.25"/>
  <cols>
    <col min="1" max="1" width="9" style="48" customWidth="1" outlineLevel="1"/>
    <col min="2" max="2" width="8.7109375" style="48" customWidth="1" outlineLevel="1"/>
    <col min="3" max="3" width="32.85546875" style="48" customWidth="1" outlineLevel="1"/>
    <col min="4" max="4" width="11.85546875" style="48" customWidth="1" outlineLevel="1"/>
    <col min="5" max="5" width="47.85546875" style="48" bestFit="1" customWidth="1"/>
    <col min="6" max="6" width="26.140625" style="48" bestFit="1" customWidth="1"/>
    <col min="7" max="7" width="6.140625" style="48" bestFit="1" customWidth="1"/>
    <col min="8" max="8" width="11.28515625" style="48" hidden="1" customWidth="1"/>
    <col min="9" max="11" width="12.85546875" style="48" bestFit="1" customWidth="1"/>
    <col min="12" max="14" width="11.42578125" style="48" bestFit="1" customWidth="1"/>
    <col min="15" max="15" width="11.28515625" style="49" customWidth="1"/>
    <col min="16" max="16384" width="8.85546875" style="48"/>
  </cols>
  <sheetData>
    <row r="1" spans="1:15" ht="12.75" customHeight="1" x14ac:dyDescent="0.25"/>
    <row r="2" spans="1:15" ht="12.75" customHeight="1" x14ac:dyDescent="0.25"/>
    <row r="3" spans="1:15" s="58" customFormat="1" ht="31.5" x14ac:dyDescent="0.25">
      <c r="A3" s="51" t="s">
        <v>108</v>
      </c>
      <c r="B3" s="52" t="s">
        <v>244</v>
      </c>
      <c r="C3" s="53" t="s">
        <v>245</v>
      </c>
      <c r="D3" s="51" t="s">
        <v>109</v>
      </c>
      <c r="E3" s="54" t="s">
        <v>110</v>
      </c>
      <c r="F3" s="55" t="s">
        <v>246</v>
      </c>
      <c r="G3" s="56" t="s">
        <v>111</v>
      </c>
      <c r="H3" s="57" t="s">
        <v>112</v>
      </c>
      <c r="I3" s="57">
        <v>2022</v>
      </c>
      <c r="J3" s="57">
        <v>2023</v>
      </c>
      <c r="K3" s="57">
        <v>2024</v>
      </c>
      <c r="L3" s="57">
        <v>2025</v>
      </c>
      <c r="M3" s="57">
        <v>2026</v>
      </c>
      <c r="N3" s="57">
        <v>2027</v>
      </c>
      <c r="O3" s="49"/>
    </row>
    <row r="4" spans="1:15" ht="12.75" x14ac:dyDescent="0.2">
      <c r="E4" s="59"/>
      <c r="F4" s="60"/>
      <c r="O4" s="48"/>
    </row>
    <row r="5" spans="1:15" x14ac:dyDescent="0.25">
      <c r="A5" s="61"/>
      <c r="D5" s="61"/>
      <c r="E5" s="62" t="s">
        <v>247</v>
      </c>
      <c r="F5" s="60"/>
      <c r="G5" s="63"/>
      <c r="H5" s="64"/>
      <c r="I5" s="64"/>
      <c r="J5" s="64"/>
      <c r="K5" s="64"/>
      <c r="L5" s="64"/>
      <c r="M5" s="64"/>
      <c r="N5" s="64"/>
    </row>
    <row r="6" spans="1:15" x14ac:dyDescent="0.25">
      <c r="A6" s="61"/>
      <c r="D6" s="61">
        <v>70202000</v>
      </c>
      <c r="E6" s="65" t="s">
        <v>248</v>
      </c>
      <c r="F6" s="60"/>
      <c r="G6" s="63" t="s">
        <v>114</v>
      </c>
      <c r="H6" s="64"/>
      <c r="I6" s="64">
        <v>30000</v>
      </c>
      <c r="J6" s="64"/>
      <c r="K6" s="64"/>
      <c r="L6" s="64"/>
      <c r="M6" s="64"/>
      <c r="N6" s="64"/>
    </row>
    <row r="7" spans="1:15" ht="12.75" x14ac:dyDescent="0.2">
      <c r="E7" s="59"/>
      <c r="F7" s="60"/>
      <c r="J7" s="64"/>
      <c r="K7" s="64"/>
      <c r="L7" s="64"/>
      <c r="M7" s="64"/>
      <c r="N7" s="64"/>
      <c r="O7" s="48"/>
    </row>
    <row r="8" spans="1:15" x14ac:dyDescent="0.25">
      <c r="A8" s="61"/>
      <c r="D8" s="61"/>
      <c r="E8" s="62" t="s">
        <v>249</v>
      </c>
      <c r="F8" s="60"/>
      <c r="G8" s="63"/>
      <c r="H8" s="64"/>
      <c r="I8" s="64"/>
      <c r="J8" s="64"/>
      <c r="K8" s="64"/>
      <c r="L8" s="64"/>
      <c r="M8" s="64"/>
      <c r="N8" s="64"/>
    </row>
    <row r="9" spans="1:15" x14ac:dyDescent="0.25">
      <c r="A9" s="61">
        <v>10512</v>
      </c>
      <c r="B9" s="48" t="s">
        <v>250</v>
      </c>
      <c r="C9" s="48" t="s">
        <v>251</v>
      </c>
      <c r="D9" s="61">
        <v>70351001</v>
      </c>
      <c r="E9" s="65" t="s">
        <v>126</v>
      </c>
      <c r="F9" s="60" t="s">
        <v>252</v>
      </c>
      <c r="G9" s="63" t="s">
        <v>114</v>
      </c>
      <c r="I9" s="64">
        <v>37244</v>
      </c>
      <c r="J9" s="64"/>
      <c r="K9" s="64"/>
      <c r="L9" s="64"/>
      <c r="M9" s="64"/>
      <c r="N9" s="64"/>
    </row>
    <row r="10" spans="1:15" ht="12.75" x14ac:dyDescent="0.2">
      <c r="E10" s="59"/>
      <c r="F10" s="60"/>
      <c r="J10" s="64"/>
      <c r="K10" s="64"/>
      <c r="L10" s="64"/>
      <c r="M10" s="64"/>
      <c r="N10" s="64"/>
      <c r="O10" s="48"/>
    </row>
    <row r="11" spans="1:15" x14ac:dyDescent="0.25">
      <c r="A11" s="61"/>
      <c r="D11" s="61"/>
      <c r="E11" s="62" t="s">
        <v>253</v>
      </c>
      <c r="F11" s="60"/>
      <c r="G11" s="63"/>
      <c r="H11" s="64"/>
      <c r="I11" s="64"/>
      <c r="J11" s="64"/>
      <c r="K11" s="64"/>
      <c r="L11" s="64"/>
      <c r="M11" s="64"/>
      <c r="N11" s="64"/>
    </row>
    <row r="12" spans="1:15" x14ac:dyDescent="0.25">
      <c r="A12" s="61">
        <v>10450</v>
      </c>
      <c r="B12" s="48" t="s">
        <v>250</v>
      </c>
      <c r="C12" s="48" t="s">
        <v>254</v>
      </c>
      <c r="D12" s="61">
        <v>70301014</v>
      </c>
      <c r="E12" s="65" t="s">
        <v>255</v>
      </c>
      <c r="F12" s="60" t="s">
        <v>254</v>
      </c>
      <c r="G12" s="63" t="s">
        <v>114</v>
      </c>
      <c r="I12" s="64">
        <v>184000</v>
      </c>
      <c r="J12" s="64"/>
      <c r="K12" s="64"/>
      <c r="L12" s="64"/>
      <c r="M12" s="64"/>
      <c r="N12" s="64"/>
    </row>
    <row r="13" spans="1:15" hidden="1" x14ac:dyDescent="0.25">
      <c r="A13" s="61">
        <v>10451</v>
      </c>
      <c r="B13" s="48" t="s">
        <v>250</v>
      </c>
      <c r="C13" s="48" t="s">
        <v>254</v>
      </c>
      <c r="D13" s="61">
        <v>70301015</v>
      </c>
      <c r="E13" s="65" t="s">
        <v>147</v>
      </c>
      <c r="F13" s="60" t="s">
        <v>254</v>
      </c>
      <c r="G13" s="63" t="s">
        <v>114</v>
      </c>
      <c r="I13" s="64">
        <v>0</v>
      </c>
      <c r="J13" s="64"/>
      <c r="K13" s="64"/>
      <c r="L13" s="64"/>
      <c r="M13" s="64"/>
      <c r="N13" s="64"/>
    </row>
    <row r="14" spans="1:15" x14ac:dyDescent="0.25">
      <c r="A14" s="61">
        <v>10452</v>
      </c>
      <c r="B14" s="48" t="s">
        <v>250</v>
      </c>
      <c r="C14" s="48" t="s">
        <v>254</v>
      </c>
      <c r="D14" s="61">
        <v>70301019</v>
      </c>
      <c r="E14" s="65" t="s">
        <v>148</v>
      </c>
      <c r="F14" s="60" t="s">
        <v>254</v>
      </c>
      <c r="G14" s="63" t="s">
        <v>114</v>
      </c>
      <c r="J14" s="64">
        <v>46000</v>
      </c>
      <c r="K14" s="64"/>
      <c r="L14" s="64"/>
      <c r="M14" s="64"/>
      <c r="N14" s="64"/>
    </row>
    <row r="15" spans="1:15" x14ac:dyDescent="0.25">
      <c r="A15" s="61">
        <v>10493</v>
      </c>
      <c r="B15" s="48" t="s">
        <v>250</v>
      </c>
      <c r="C15" s="48" t="s">
        <v>254</v>
      </c>
      <c r="D15" s="61">
        <v>70301020</v>
      </c>
      <c r="E15" s="65" t="s">
        <v>175</v>
      </c>
      <c r="F15" s="60" t="s">
        <v>254</v>
      </c>
      <c r="G15" s="63" t="s">
        <v>114</v>
      </c>
      <c r="J15" s="64"/>
      <c r="K15" s="64">
        <v>46000</v>
      </c>
      <c r="L15" s="64"/>
      <c r="M15" s="64"/>
      <c r="N15" s="64"/>
    </row>
    <row r="16" spans="1:15" ht="12.75" x14ac:dyDescent="0.2">
      <c r="E16" s="59"/>
      <c r="F16" s="60"/>
      <c r="J16" s="64"/>
      <c r="K16" s="64"/>
      <c r="L16" s="64"/>
      <c r="M16" s="64"/>
      <c r="N16" s="64"/>
      <c r="O16" s="48"/>
    </row>
    <row r="17" spans="1:15" x14ac:dyDescent="0.25">
      <c r="A17" s="61"/>
      <c r="D17" s="61"/>
      <c r="E17" s="62" t="s">
        <v>256</v>
      </c>
      <c r="F17" s="60"/>
      <c r="G17" s="63"/>
      <c r="H17" s="64"/>
      <c r="I17" s="64"/>
      <c r="J17" s="64"/>
      <c r="K17" s="64"/>
      <c r="L17" s="64"/>
      <c r="M17" s="64"/>
      <c r="N17" s="64"/>
    </row>
    <row r="18" spans="1:15" x14ac:dyDescent="0.25">
      <c r="A18" s="61">
        <v>10454</v>
      </c>
      <c r="B18" s="48" t="s">
        <v>250</v>
      </c>
      <c r="C18" s="48" t="s">
        <v>257</v>
      </c>
      <c r="D18" s="61">
        <v>70400000</v>
      </c>
      <c r="E18" s="65" t="s">
        <v>150</v>
      </c>
      <c r="F18" s="60" t="s">
        <v>252</v>
      </c>
      <c r="G18" s="63" t="s">
        <v>114</v>
      </c>
      <c r="I18" s="64">
        <v>225000</v>
      </c>
      <c r="J18" s="64"/>
      <c r="K18" s="64"/>
      <c r="L18" s="64"/>
      <c r="M18" s="64"/>
      <c r="N18" s="64"/>
    </row>
    <row r="19" spans="1:15" x14ac:dyDescent="0.25">
      <c r="A19" s="61">
        <v>10454</v>
      </c>
      <c r="B19" s="48" t="s">
        <v>250</v>
      </c>
      <c r="C19" s="48" t="s">
        <v>257</v>
      </c>
      <c r="D19" s="61">
        <v>70400000</v>
      </c>
      <c r="E19" s="65" t="s">
        <v>150</v>
      </c>
      <c r="F19" s="60" t="s">
        <v>252</v>
      </c>
      <c r="G19" s="63" t="s">
        <v>151</v>
      </c>
      <c r="I19" s="64">
        <v>-200000</v>
      </c>
      <c r="J19" s="64"/>
      <c r="K19" s="64"/>
      <c r="L19" s="64"/>
      <c r="M19" s="64"/>
      <c r="N19" s="64"/>
    </row>
    <row r="20" spans="1:15" x14ac:dyDescent="0.25">
      <c r="A20" s="61">
        <v>10474</v>
      </c>
      <c r="B20" s="48" t="s">
        <v>250</v>
      </c>
      <c r="C20" s="48" t="s">
        <v>257</v>
      </c>
      <c r="D20" s="61">
        <v>70400001</v>
      </c>
      <c r="E20" s="65" t="s">
        <v>165</v>
      </c>
      <c r="F20" s="60" t="s">
        <v>252</v>
      </c>
      <c r="G20" s="63" t="s">
        <v>114</v>
      </c>
      <c r="I20" s="64"/>
      <c r="J20" s="64">
        <v>300000</v>
      </c>
      <c r="K20" s="64"/>
      <c r="L20" s="64"/>
      <c r="M20" s="64"/>
      <c r="N20" s="64"/>
    </row>
    <row r="21" spans="1:15" x14ac:dyDescent="0.25">
      <c r="A21" s="61">
        <v>10474</v>
      </c>
      <c r="B21" s="48" t="s">
        <v>250</v>
      </c>
      <c r="C21" s="48" t="s">
        <v>257</v>
      </c>
      <c r="D21" s="61">
        <v>70400001</v>
      </c>
      <c r="E21" s="65" t="s">
        <v>165</v>
      </c>
      <c r="F21" s="60" t="s">
        <v>252</v>
      </c>
      <c r="G21" s="63" t="s">
        <v>151</v>
      </c>
      <c r="I21" s="64"/>
      <c r="J21" s="64">
        <v>-200000</v>
      </c>
      <c r="K21" s="64"/>
      <c r="L21" s="64"/>
      <c r="M21" s="64"/>
      <c r="N21" s="64"/>
    </row>
    <row r="22" spans="1:15" ht="12.75" x14ac:dyDescent="0.2">
      <c r="E22" s="59"/>
      <c r="F22" s="60"/>
      <c r="J22" s="64"/>
      <c r="K22" s="64"/>
      <c r="L22" s="64"/>
      <c r="M22" s="64"/>
      <c r="N22" s="64"/>
      <c r="O22" s="48"/>
    </row>
    <row r="23" spans="1:15" x14ac:dyDescent="0.25">
      <c r="A23" s="61"/>
      <c r="D23" s="61"/>
      <c r="E23" s="62" t="s">
        <v>258</v>
      </c>
      <c r="F23" s="60"/>
      <c r="G23" s="63"/>
      <c r="H23" s="64"/>
      <c r="I23" s="64"/>
      <c r="J23" s="64"/>
      <c r="K23" s="64"/>
      <c r="L23" s="64"/>
      <c r="M23" s="64"/>
      <c r="N23" s="64"/>
    </row>
    <row r="24" spans="1:15" x14ac:dyDescent="0.25">
      <c r="A24" s="61">
        <v>10462</v>
      </c>
      <c r="B24" s="48" t="s">
        <v>250</v>
      </c>
      <c r="C24" s="48" t="s">
        <v>259</v>
      </c>
      <c r="D24" s="61">
        <v>70300076</v>
      </c>
      <c r="E24" s="65" t="s">
        <v>153</v>
      </c>
      <c r="F24" s="60" t="s">
        <v>252</v>
      </c>
      <c r="G24" s="63" t="s">
        <v>114</v>
      </c>
      <c r="I24" s="64"/>
      <c r="J24" s="64">
        <v>50000</v>
      </c>
      <c r="K24" s="64"/>
      <c r="L24" s="64"/>
      <c r="M24" s="64"/>
      <c r="N24" s="64"/>
    </row>
    <row r="25" spans="1:15" x14ac:dyDescent="0.25">
      <c r="A25" s="61">
        <v>10463</v>
      </c>
      <c r="B25" s="48" t="s">
        <v>250</v>
      </c>
      <c r="C25" s="48" t="s">
        <v>259</v>
      </c>
      <c r="D25" s="61">
        <v>70300077</v>
      </c>
      <c r="E25" s="65" t="s">
        <v>154</v>
      </c>
      <c r="F25" s="60" t="s">
        <v>252</v>
      </c>
      <c r="G25" s="63" t="s">
        <v>114</v>
      </c>
      <c r="I25" s="64">
        <v>181907</v>
      </c>
      <c r="J25" s="64"/>
      <c r="K25" s="64"/>
      <c r="L25" s="64"/>
      <c r="M25" s="64"/>
      <c r="N25" s="64"/>
    </row>
    <row r="26" spans="1:15" x14ac:dyDescent="0.25">
      <c r="A26" s="61">
        <v>10463</v>
      </c>
      <c r="B26" s="48" t="s">
        <v>250</v>
      </c>
      <c r="C26" s="48" t="s">
        <v>259</v>
      </c>
      <c r="D26" s="61">
        <v>70300077</v>
      </c>
      <c r="E26" s="65" t="s">
        <v>154</v>
      </c>
      <c r="F26" s="60" t="s">
        <v>252</v>
      </c>
      <c r="G26" s="63" t="s">
        <v>151</v>
      </c>
      <c r="I26" s="64">
        <v>-180000</v>
      </c>
      <c r="J26" s="64"/>
      <c r="K26" s="64"/>
      <c r="L26" s="64"/>
      <c r="M26" s="64"/>
      <c r="N26" s="64"/>
    </row>
    <row r="27" spans="1:15" ht="12.75" x14ac:dyDescent="0.2">
      <c r="E27" s="59"/>
      <c r="F27" s="60"/>
      <c r="J27" s="64"/>
      <c r="K27" s="64"/>
      <c r="L27" s="64"/>
      <c r="M27" s="64"/>
      <c r="N27" s="64"/>
      <c r="O27" s="48"/>
    </row>
    <row r="28" spans="1:15" x14ac:dyDescent="0.25">
      <c r="A28" s="61"/>
      <c r="D28" s="61"/>
      <c r="E28" s="62" t="s">
        <v>260</v>
      </c>
      <c r="F28" s="60"/>
      <c r="G28" s="63"/>
      <c r="H28" s="64"/>
      <c r="I28" s="64"/>
      <c r="J28" s="64"/>
      <c r="K28" s="64"/>
      <c r="L28" s="64"/>
      <c r="M28" s="64"/>
      <c r="N28" s="64"/>
    </row>
    <row r="29" spans="1:15" x14ac:dyDescent="0.25">
      <c r="A29" s="61">
        <v>10428</v>
      </c>
      <c r="B29" s="48" t="s">
        <v>250</v>
      </c>
      <c r="C29" s="48" t="s">
        <v>261</v>
      </c>
      <c r="D29" s="61">
        <v>71450063</v>
      </c>
      <c r="E29" s="65" t="s">
        <v>139</v>
      </c>
      <c r="F29" s="60" t="s">
        <v>262</v>
      </c>
      <c r="G29" s="63" t="s">
        <v>114</v>
      </c>
      <c r="I29" s="64">
        <v>249088</v>
      </c>
      <c r="J29" s="64"/>
      <c r="K29" s="64"/>
      <c r="L29" s="64"/>
      <c r="M29" s="64"/>
      <c r="N29" s="64"/>
    </row>
    <row r="30" spans="1:15" ht="12.75" x14ac:dyDescent="0.2">
      <c r="E30" s="59"/>
      <c r="F30" s="60"/>
      <c r="J30" s="64"/>
      <c r="K30" s="64"/>
      <c r="L30" s="64"/>
      <c r="M30" s="64"/>
      <c r="N30" s="64"/>
      <c r="O30" s="48"/>
    </row>
    <row r="31" spans="1:15" x14ac:dyDescent="0.25">
      <c r="A31" s="61"/>
      <c r="D31" s="61"/>
      <c r="E31" s="62" t="s">
        <v>263</v>
      </c>
      <c r="F31" s="60"/>
      <c r="G31" s="63"/>
      <c r="H31" s="64"/>
      <c r="I31" s="64"/>
      <c r="J31" s="64"/>
      <c r="K31" s="64"/>
      <c r="L31" s="64"/>
      <c r="M31" s="64"/>
      <c r="N31" s="64"/>
    </row>
    <row r="32" spans="1:15" x14ac:dyDescent="0.25">
      <c r="A32" s="61">
        <v>10113</v>
      </c>
      <c r="B32" s="48" t="s">
        <v>250</v>
      </c>
      <c r="C32" s="48" t="s">
        <v>264</v>
      </c>
      <c r="D32" s="61">
        <v>70300016</v>
      </c>
      <c r="E32" s="65" t="s">
        <v>113</v>
      </c>
      <c r="F32" s="60" t="s">
        <v>265</v>
      </c>
      <c r="G32" s="63" t="s">
        <v>114</v>
      </c>
      <c r="H32" s="64">
        <v>21786.66</v>
      </c>
      <c r="I32" s="64"/>
      <c r="J32" s="64">
        <v>162466</v>
      </c>
      <c r="K32" s="64"/>
      <c r="L32" s="64"/>
      <c r="M32" s="64"/>
      <c r="N32" s="64"/>
    </row>
    <row r="33" spans="1:15" ht="12.75" x14ac:dyDescent="0.2">
      <c r="A33" s="61">
        <v>10435</v>
      </c>
      <c r="B33" s="48" t="s">
        <v>250</v>
      </c>
      <c r="C33" s="48" t="s">
        <v>264</v>
      </c>
      <c r="D33" s="61">
        <v>70300070</v>
      </c>
      <c r="E33" s="65" t="s">
        <v>140</v>
      </c>
      <c r="F33" s="60" t="s">
        <v>265</v>
      </c>
      <c r="G33" s="63" t="s">
        <v>114</v>
      </c>
      <c r="I33" s="64"/>
      <c r="J33" s="64">
        <v>450000</v>
      </c>
      <c r="K33" s="64"/>
      <c r="L33" s="64"/>
      <c r="M33" s="64"/>
      <c r="N33" s="64"/>
      <c r="O33" s="66"/>
    </row>
    <row r="34" spans="1:15" x14ac:dyDescent="0.25">
      <c r="A34" s="61">
        <v>10438</v>
      </c>
      <c r="B34" s="48" t="s">
        <v>250</v>
      </c>
      <c r="C34" s="48" t="s">
        <v>264</v>
      </c>
      <c r="D34" s="61">
        <v>70300071</v>
      </c>
      <c r="E34" s="65" t="s">
        <v>143</v>
      </c>
      <c r="F34" s="60" t="s">
        <v>265</v>
      </c>
      <c r="G34" s="63" t="s">
        <v>114</v>
      </c>
      <c r="I34" s="64">
        <v>220000</v>
      </c>
      <c r="J34" s="64"/>
      <c r="K34" s="64"/>
      <c r="L34" s="64"/>
      <c r="M34" s="64"/>
      <c r="N34" s="64"/>
    </row>
    <row r="35" spans="1:15" x14ac:dyDescent="0.25">
      <c r="A35" s="61">
        <v>10439</v>
      </c>
      <c r="B35" s="48" t="s">
        <v>250</v>
      </c>
      <c r="C35" s="48" t="s">
        <v>264</v>
      </c>
      <c r="D35" s="61">
        <v>70300072</v>
      </c>
      <c r="E35" s="65" t="s">
        <v>144</v>
      </c>
      <c r="F35" s="60" t="s">
        <v>265</v>
      </c>
      <c r="G35" s="63" t="s">
        <v>114</v>
      </c>
      <c r="I35" s="64">
        <v>146000</v>
      </c>
      <c r="J35" s="64"/>
      <c r="K35" s="64"/>
      <c r="L35" s="64"/>
      <c r="M35" s="64"/>
      <c r="N35" s="64"/>
    </row>
    <row r="36" spans="1:15" x14ac:dyDescent="0.25">
      <c r="A36" s="61">
        <v>10440</v>
      </c>
      <c r="B36" s="48" t="s">
        <v>250</v>
      </c>
      <c r="C36" s="48" t="s">
        <v>264</v>
      </c>
      <c r="D36" s="61">
        <v>70300073</v>
      </c>
      <c r="E36" s="65" t="s">
        <v>145</v>
      </c>
      <c r="F36" s="60" t="s">
        <v>252</v>
      </c>
      <c r="G36" s="63" t="s">
        <v>114</v>
      </c>
      <c r="I36" s="64">
        <v>35000</v>
      </c>
      <c r="J36" s="64"/>
      <c r="K36" s="64"/>
      <c r="L36" s="64"/>
      <c r="M36" s="64"/>
      <c r="N36" s="64"/>
    </row>
    <row r="37" spans="1:15" ht="12.75" x14ac:dyDescent="0.2">
      <c r="A37" s="61">
        <v>10464</v>
      </c>
      <c r="B37" s="48" t="s">
        <v>250</v>
      </c>
      <c r="C37" s="48" t="s">
        <v>264</v>
      </c>
      <c r="D37" s="61">
        <v>70300078</v>
      </c>
      <c r="E37" s="65" t="s">
        <v>155</v>
      </c>
      <c r="F37" s="60" t="s">
        <v>252</v>
      </c>
      <c r="G37" s="63" t="s">
        <v>114</v>
      </c>
      <c r="H37" s="64">
        <v>175000</v>
      </c>
      <c r="I37" s="64">
        <v>12822</v>
      </c>
      <c r="J37" s="64"/>
      <c r="K37" s="64"/>
      <c r="L37" s="64"/>
      <c r="M37" s="64"/>
      <c r="N37" s="64"/>
      <c r="O37" s="66"/>
    </row>
    <row r="38" spans="1:15" ht="12.75" x14ac:dyDescent="0.2">
      <c r="A38" s="61">
        <v>10465</v>
      </c>
      <c r="B38" s="48" t="s">
        <v>250</v>
      </c>
      <c r="C38" s="48" t="s">
        <v>264</v>
      </c>
      <c r="D38" s="61">
        <v>70300079</v>
      </c>
      <c r="E38" s="65" t="s">
        <v>156</v>
      </c>
      <c r="F38" s="60" t="s">
        <v>265</v>
      </c>
      <c r="G38" s="63" t="s">
        <v>114</v>
      </c>
      <c r="I38" s="64">
        <v>25000</v>
      </c>
      <c r="J38" s="64"/>
      <c r="K38" s="64"/>
      <c r="L38" s="64"/>
      <c r="M38" s="64"/>
      <c r="N38" s="64"/>
      <c r="O38" s="64"/>
    </row>
    <row r="39" spans="1:15" ht="12.75" x14ac:dyDescent="0.2">
      <c r="A39" s="61">
        <v>10466</v>
      </c>
      <c r="B39" s="48" t="s">
        <v>250</v>
      </c>
      <c r="C39" s="48" t="s">
        <v>264</v>
      </c>
      <c r="D39" s="61">
        <v>70300080</v>
      </c>
      <c r="E39" s="65" t="s">
        <v>157</v>
      </c>
      <c r="F39" s="60" t="s">
        <v>252</v>
      </c>
      <c r="G39" s="63" t="s">
        <v>114</v>
      </c>
      <c r="I39" s="64">
        <v>200000</v>
      </c>
      <c r="J39" s="64"/>
      <c r="K39" s="64"/>
      <c r="L39" s="64"/>
      <c r="M39" s="64"/>
      <c r="N39" s="64"/>
      <c r="O39" s="66"/>
    </row>
    <row r="40" spans="1:15" ht="12.75" x14ac:dyDescent="0.2">
      <c r="A40" s="61">
        <v>10467</v>
      </c>
      <c r="B40" s="48" t="s">
        <v>250</v>
      </c>
      <c r="C40" s="48" t="s">
        <v>264</v>
      </c>
      <c r="D40" s="61">
        <v>70300081</v>
      </c>
      <c r="E40" s="65" t="s">
        <v>158</v>
      </c>
      <c r="F40" s="60" t="s">
        <v>266</v>
      </c>
      <c r="G40" s="63" t="s">
        <v>114</v>
      </c>
      <c r="I40" s="64"/>
      <c r="J40" s="64">
        <v>2500000</v>
      </c>
      <c r="K40" s="64"/>
      <c r="L40" s="64"/>
      <c r="M40" s="64"/>
      <c r="N40" s="64"/>
      <c r="O40" s="66"/>
    </row>
    <row r="41" spans="1:15" x14ac:dyDescent="0.25">
      <c r="A41" s="61">
        <v>10468</v>
      </c>
      <c r="B41" s="48" t="s">
        <v>250</v>
      </c>
      <c r="C41" s="48" t="s">
        <v>264</v>
      </c>
      <c r="D41" s="61">
        <v>70300082</v>
      </c>
      <c r="E41" s="65" t="s">
        <v>159</v>
      </c>
      <c r="F41" s="60" t="s">
        <v>265</v>
      </c>
      <c r="G41" s="63" t="s">
        <v>114</v>
      </c>
      <c r="I41" s="64">
        <v>25000</v>
      </c>
      <c r="J41" s="64">
        <f>700000+75000</f>
        <v>775000</v>
      </c>
      <c r="K41" s="64"/>
      <c r="L41" s="64"/>
      <c r="M41" s="64"/>
      <c r="N41" s="64"/>
    </row>
    <row r="42" spans="1:15" x14ac:dyDescent="0.25">
      <c r="A42" s="61">
        <v>10469</v>
      </c>
      <c r="B42" s="48" t="s">
        <v>250</v>
      </c>
      <c r="C42" s="48" t="s">
        <v>264</v>
      </c>
      <c r="D42" s="61">
        <v>70300083</v>
      </c>
      <c r="E42" s="65" t="s">
        <v>160</v>
      </c>
      <c r="F42" s="60" t="s">
        <v>265</v>
      </c>
      <c r="G42" s="63" t="s">
        <v>114</v>
      </c>
      <c r="I42" s="64"/>
      <c r="J42" s="64"/>
      <c r="K42" s="64">
        <v>800000</v>
      </c>
      <c r="L42" s="64"/>
      <c r="M42" s="64"/>
      <c r="N42" s="64"/>
    </row>
    <row r="43" spans="1:15" x14ac:dyDescent="0.25">
      <c r="A43" s="61">
        <v>10470</v>
      </c>
      <c r="B43" s="48" t="s">
        <v>250</v>
      </c>
      <c r="C43" s="48" t="s">
        <v>264</v>
      </c>
      <c r="D43" s="61">
        <v>70300084</v>
      </c>
      <c r="E43" s="65" t="s">
        <v>161</v>
      </c>
      <c r="F43" s="60" t="s">
        <v>252</v>
      </c>
      <c r="G43" s="63" t="s">
        <v>114</v>
      </c>
      <c r="I43" s="64"/>
      <c r="J43" s="64">
        <v>1000000</v>
      </c>
      <c r="K43" s="64"/>
      <c r="L43" s="64"/>
      <c r="M43" s="64"/>
      <c r="N43" s="64"/>
    </row>
    <row r="44" spans="1:15" x14ac:dyDescent="0.25">
      <c r="A44" s="61">
        <v>10471</v>
      </c>
      <c r="B44" s="48" t="s">
        <v>250</v>
      </c>
      <c r="C44" s="48" t="s">
        <v>264</v>
      </c>
      <c r="D44" s="61">
        <v>70300085</v>
      </c>
      <c r="E44" s="65" t="s">
        <v>162</v>
      </c>
      <c r="F44" s="60" t="s">
        <v>252</v>
      </c>
      <c r="G44" s="63" t="s">
        <v>114</v>
      </c>
      <c r="J44" s="64">
        <v>35000</v>
      </c>
      <c r="K44" s="64"/>
      <c r="L44" s="64"/>
      <c r="M44" s="64"/>
      <c r="N44" s="64"/>
    </row>
    <row r="45" spans="1:15" x14ac:dyDescent="0.25">
      <c r="A45" s="61">
        <v>10472</v>
      </c>
      <c r="B45" s="48" t="s">
        <v>250</v>
      </c>
      <c r="C45" s="48" t="s">
        <v>264</v>
      </c>
      <c r="D45" s="61">
        <v>70300086</v>
      </c>
      <c r="E45" s="65" t="s">
        <v>163</v>
      </c>
      <c r="F45" s="60" t="s">
        <v>265</v>
      </c>
      <c r="G45" s="63" t="s">
        <v>114</v>
      </c>
      <c r="J45" s="64">
        <v>220000</v>
      </c>
      <c r="K45" s="64"/>
      <c r="L45" s="64"/>
      <c r="M45" s="64"/>
      <c r="N45" s="64"/>
    </row>
    <row r="46" spans="1:15" x14ac:dyDescent="0.25">
      <c r="A46" s="61">
        <v>10473</v>
      </c>
      <c r="B46" s="48" t="s">
        <v>250</v>
      </c>
      <c r="C46" s="48" t="s">
        <v>264</v>
      </c>
      <c r="D46" s="61">
        <v>70300087</v>
      </c>
      <c r="E46" s="65" t="s">
        <v>164</v>
      </c>
      <c r="F46" s="60" t="s">
        <v>265</v>
      </c>
      <c r="G46" s="63" t="s">
        <v>114</v>
      </c>
      <c r="J46" s="64">
        <v>146000</v>
      </c>
      <c r="K46" s="64"/>
      <c r="L46" s="64"/>
      <c r="M46" s="64"/>
      <c r="N46" s="64"/>
    </row>
    <row r="47" spans="1:15" x14ac:dyDescent="0.25">
      <c r="A47" s="61">
        <v>10484</v>
      </c>
      <c r="B47" s="48" t="s">
        <v>250</v>
      </c>
      <c r="C47" s="48" t="s">
        <v>264</v>
      </c>
      <c r="D47" s="61">
        <v>70300089</v>
      </c>
      <c r="E47" s="65" t="s">
        <v>170</v>
      </c>
      <c r="F47" s="60" t="s">
        <v>252</v>
      </c>
      <c r="G47" s="63" t="s">
        <v>114</v>
      </c>
      <c r="J47" s="64">
        <v>25000</v>
      </c>
      <c r="K47" s="64"/>
      <c r="L47" s="64"/>
      <c r="M47" s="64"/>
      <c r="N47" s="64"/>
    </row>
    <row r="48" spans="1:15" x14ac:dyDescent="0.25">
      <c r="A48" s="61">
        <v>10485</v>
      </c>
      <c r="B48" s="48" t="s">
        <v>250</v>
      </c>
      <c r="C48" s="48" t="s">
        <v>264</v>
      </c>
      <c r="D48" s="61">
        <v>70300088</v>
      </c>
      <c r="E48" s="65" t="s">
        <v>171</v>
      </c>
      <c r="F48" s="60" t="s">
        <v>252</v>
      </c>
      <c r="G48" s="63" t="s">
        <v>114</v>
      </c>
      <c r="I48" s="64"/>
      <c r="J48" s="64">
        <f>800000+390000</f>
        <v>1190000</v>
      </c>
      <c r="K48" s="64"/>
      <c r="L48" s="64"/>
      <c r="M48" s="64"/>
      <c r="N48" s="64"/>
    </row>
    <row r="49" spans="1:15" x14ac:dyDescent="0.25">
      <c r="A49" s="61">
        <v>10490</v>
      </c>
      <c r="B49" s="48" t="s">
        <v>250</v>
      </c>
      <c r="C49" s="48" t="s">
        <v>264</v>
      </c>
      <c r="D49" s="61">
        <v>70300091</v>
      </c>
      <c r="E49" s="65" t="s">
        <v>172</v>
      </c>
      <c r="F49" s="60" t="s">
        <v>252</v>
      </c>
      <c r="G49" s="63" t="s">
        <v>114</v>
      </c>
      <c r="J49" s="64"/>
      <c r="K49" s="64">
        <v>35000</v>
      </c>
      <c r="L49" s="64"/>
      <c r="M49" s="64"/>
      <c r="N49" s="64"/>
    </row>
    <row r="50" spans="1:15" x14ac:dyDescent="0.25">
      <c r="A50" s="61">
        <v>10491</v>
      </c>
      <c r="B50" s="48" t="s">
        <v>250</v>
      </c>
      <c r="C50" s="48" t="s">
        <v>264</v>
      </c>
      <c r="D50" s="61">
        <v>70300092</v>
      </c>
      <c r="E50" s="65" t="s">
        <v>173</v>
      </c>
      <c r="F50" s="60" t="s">
        <v>265</v>
      </c>
      <c r="G50" s="63" t="s">
        <v>114</v>
      </c>
      <c r="J50" s="64"/>
      <c r="K50" s="64">
        <v>220000</v>
      </c>
      <c r="L50" s="64"/>
      <c r="M50" s="64"/>
      <c r="N50" s="64"/>
    </row>
    <row r="51" spans="1:15" x14ac:dyDescent="0.25">
      <c r="A51" s="61">
        <v>10492</v>
      </c>
      <c r="B51" s="48" t="s">
        <v>250</v>
      </c>
      <c r="C51" s="48" t="s">
        <v>264</v>
      </c>
      <c r="D51" s="61">
        <v>70300093</v>
      </c>
      <c r="E51" s="65" t="s">
        <v>174</v>
      </c>
      <c r="F51" s="60" t="s">
        <v>265</v>
      </c>
      <c r="G51" s="63" t="s">
        <v>114</v>
      </c>
      <c r="J51" s="64"/>
      <c r="K51" s="64">
        <v>146000</v>
      </c>
      <c r="L51" s="64"/>
      <c r="M51" s="64"/>
      <c r="N51" s="64"/>
    </row>
    <row r="52" spans="1:15" ht="12.75" x14ac:dyDescent="0.2">
      <c r="A52" s="61">
        <v>10507</v>
      </c>
      <c r="B52" s="48" t="s">
        <v>250</v>
      </c>
      <c r="C52" s="48" t="s">
        <v>264</v>
      </c>
      <c r="D52" s="61">
        <v>70300097</v>
      </c>
      <c r="E52" s="65" t="s">
        <v>181</v>
      </c>
      <c r="F52" s="60" t="s">
        <v>266</v>
      </c>
      <c r="G52" s="63" t="s">
        <v>114</v>
      </c>
      <c r="I52" s="64"/>
      <c r="J52" s="64">
        <f>400000+100000</f>
        <v>500000</v>
      </c>
      <c r="K52" s="64"/>
      <c r="L52" s="64"/>
      <c r="M52" s="64"/>
      <c r="N52" s="64"/>
      <c r="O52" s="66"/>
    </row>
    <row r="53" spans="1:15" ht="12.75" x14ac:dyDescent="0.2">
      <c r="A53" s="61">
        <v>10508</v>
      </c>
      <c r="B53" s="48" t="s">
        <v>250</v>
      </c>
      <c r="C53" s="48" t="s">
        <v>264</v>
      </c>
      <c r="D53" s="61">
        <v>70300098</v>
      </c>
      <c r="E53" s="65" t="s">
        <v>182</v>
      </c>
      <c r="F53" s="60" t="s">
        <v>266</v>
      </c>
      <c r="G53" s="63" t="s">
        <v>114</v>
      </c>
      <c r="I53" s="64">
        <v>50000</v>
      </c>
      <c r="J53" s="64">
        <v>200000</v>
      </c>
      <c r="K53" s="64"/>
      <c r="L53" s="64"/>
      <c r="M53" s="64"/>
      <c r="N53" s="64"/>
      <c r="O53" s="66"/>
    </row>
    <row r="54" spans="1:15" x14ac:dyDescent="0.25">
      <c r="A54" s="61">
        <v>10523</v>
      </c>
      <c r="B54" s="48" t="s">
        <v>250</v>
      </c>
      <c r="C54" s="48" t="s">
        <v>264</v>
      </c>
      <c r="D54" s="61">
        <v>70300099</v>
      </c>
      <c r="E54" s="65" t="s">
        <v>133</v>
      </c>
      <c r="F54" s="60" t="s">
        <v>265</v>
      </c>
      <c r="G54" s="63" t="s">
        <v>114</v>
      </c>
      <c r="I54" s="64">
        <f>718949-550000</f>
        <v>168949</v>
      </c>
      <c r="J54" s="64">
        <v>550000</v>
      </c>
      <c r="K54" s="64"/>
      <c r="L54" s="64"/>
      <c r="M54" s="64"/>
      <c r="N54" s="64"/>
    </row>
    <row r="55" spans="1:15" x14ac:dyDescent="0.25">
      <c r="A55" s="61">
        <v>10524</v>
      </c>
      <c r="B55" s="48" t="s">
        <v>250</v>
      </c>
      <c r="C55" s="48" t="s">
        <v>264</v>
      </c>
      <c r="D55" s="61">
        <v>70300100</v>
      </c>
      <c r="E55" s="65" t="s">
        <v>134</v>
      </c>
      <c r="F55" s="60" t="s">
        <v>265</v>
      </c>
      <c r="G55" s="63" t="s">
        <v>114</v>
      </c>
      <c r="I55" s="64">
        <v>24193</v>
      </c>
      <c r="J55" s="64"/>
      <c r="K55" s="64"/>
      <c r="L55" s="64"/>
      <c r="M55" s="64"/>
      <c r="N55" s="64"/>
    </row>
    <row r="56" spans="1:15" x14ac:dyDescent="0.25">
      <c r="A56" s="61">
        <v>10526</v>
      </c>
      <c r="B56" s="48" t="s">
        <v>250</v>
      </c>
      <c r="C56" s="48" t="s">
        <v>264</v>
      </c>
      <c r="D56" s="61">
        <v>70300102</v>
      </c>
      <c r="E56" s="65" t="s">
        <v>267</v>
      </c>
      <c r="F56" s="60" t="s">
        <v>265</v>
      </c>
      <c r="G56" s="63" t="s">
        <v>114</v>
      </c>
      <c r="I56" s="64">
        <v>45000</v>
      </c>
      <c r="J56" s="64"/>
      <c r="K56" s="64"/>
      <c r="L56" s="64"/>
      <c r="M56" s="64"/>
      <c r="N56" s="64"/>
    </row>
    <row r="57" spans="1:15" x14ac:dyDescent="0.25">
      <c r="A57" s="61">
        <v>10527</v>
      </c>
      <c r="B57" s="48" t="s">
        <v>250</v>
      </c>
      <c r="C57" s="48" t="s">
        <v>264</v>
      </c>
      <c r="D57" s="61">
        <v>70300103</v>
      </c>
      <c r="E57" s="65" t="s">
        <v>135</v>
      </c>
      <c r="F57" s="60" t="s">
        <v>265</v>
      </c>
      <c r="G57" s="63" t="s">
        <v>114</v>
      </c>
      <c r="I57" s="64">
        <v>146708</v>
      </c>
      <c r="J57" s="64"/>
      <c r="K57" s="64"/>
      <c r="L57" s="64"/>
      <c r="M57" s="64"/>
      <c r="N57" s="64"/>
    </row>
    <row r="58" spans="1:15" x14ac:dyDescent="0.25">
      <c r="A58" s="61">
        <v>10529</v>
      </c>
      <c r="B58" s="48" t="s">
        <v>250</v>
      </c>
      <c r="C58" s="48" t="s">
        <v>264</v>
      </c>
      <c r="D58" s="61">
        <v>70300104</v>
      </c>
      <c r="E58" s="65" t="s">
        <v>137</v>
      </c>
      <c r="F58" s="60" t="s">
        <v>252</v>
      </c>
      <c r="G58" s="63" t="s">
        <v>114</v>
      </c>
      <c r="I58" s="64"/>
      <c r="J58" s="64">
        <v>60000</v>
      </c>
      <c r="K58" s="64"/>
      <c r="L58" s="64"/>
      <c r="M58" s="64"/>
      <c r="N58" s="64"/>
    </row>
    <row r="59" spans="1:15" x14ac:dyDescent="0.25">
      <c r="A59" s="61"/>
      <c r="D59" s="61">
        <v>70300107</v>
      </c>
      <c r="E59" s="65" t="s">
        <v>268</v>
      </c>
      <c r="F59" s="60" t="s">
        <v>265</v>
      </c>
      <c r="G59" s="63" t="s">
        <v>114</v>
      </c>
      <c r="I59" s="64">
        <f>320000-150000</f>
        <v>170000</v>
      </c>
      <c r="J59" s="64">
        <v>150000</v>
      </c>
      <c r="K59" s="64"/>
      <c r="L59" s="64"/>
      <c r="M59" s="64"/>
      <c r="N59" s="64"/>
    </row>
    <row r="60" spans="1:15" x14ac:dyDescent="0.25">
      <c r="A60" s="61"/>
      <c r="D60" s="61">
        <v>70300108</v>
      </c>
      <c r="E60" s="65" t="s">
        <v>269</v>
      </c>
      <c r="F60" s="60"/>
      <c r="G60" s="63" t="s">
        <v>114</v>
      </c>
      <c r="I60" s="64">
        <f>300000-100000</f>
        <v>200000</v>
      </c>
      <c r="J60" s="64">
        <v>100000</v>
      </c>
      <c r="K60" s="64"/>
      <c r="L60" s="64"/>
      <c r="M60" s="64"/>
      <c r="N60" s="64"/>
    </row>
    <row r="61" spans="1:15" ht="12.75" x14ac:dyDescent="0.2">
      <c r="E61" s="59"/>
      <c r="F61" s="60"/>
      <c r="J61" s="64"/>
      <c r="K61" s="64"/>
      <c r="L61" s="64"/>
      <c r="M61" s="64"/>
      <c r="N61" s="64"/>
      <c r="O61" s="48"/>
    </row>
    <row r="62" spans="1:15" x14ac:dyDescent="0.25">
      <c r="A62" s="61"/>
      <c r="D62" s="61"/>
      <c r="E62" s="62" t="s">
        <v>270</v>
      </c>
      <c r="F62" s="60"/>
      <c r="G62" s="63"/>
      <c r="H62" s="64"/>
      <c r="I62" s="64"/>
      <c r="J62" s="64"/>
      <c r="K62" s="64"/>
      <c r="L62" s="64"/>
      <c r="M62" s="64"/>
      <c r="N62" s="64"/>
    </row>
    <row r="63" spans="1:15" x14ac:dyDescent="0.25">
      <c r="A63" s="61">
        <v>10382</v>
      </c>
      <c r="B63" s="48" t="s">
        <v>271</v>
      </c>
      <c r="C63" s="48" t="s">
        <v>272</v>
      </c>
      <c r="D63" s="61">
        <v>70952014</v>
      </c>
      <c r="E63" s="65" t="s">
        <v>117</v>
      </c>
      <c r="F63" s="60" t="s">
        <v>272</v>
      </c>
      <c r="G63" s="63" t="s">
        <v>114</v>
      </c>
      <c r="I63" s="64">
        <v>120228</v>
      </c>
      <c r="J63" s="64"/>
      <c r="K63" s="64"/>
      <c r="L63" s="64"/>
      <c r="M63" s="64"/>
      <c r="N63" s="64"/>
    </row>
    <row r="64" spans="1:15" x14ac:dyDescent="0.25">
      <c r="A64" s="61">
        <v>10442</v>
      </c>
      <c r="B64" s="48" t="s">
        <v>271</v>
      </c>
      <c r="C64" s="48" t="s">
        <v>272</v>
      </c>
      <c r="D64" s="61">
        <v>70952016</v>
      </c>
      <c r="E64" s="65" t="s">
        <v>146</v>
      </c>
      <c r="F64" s="60" t="s">
        <v>272</v>
      </c>
      <c r="G64" s="63" t="s">
        <v>114</v>
      </c>
      <c r="I64" s="64"/>
      <c r="J64" s="64">
        <v>90000</v>
      </c>
      <c r="K64" s="64"/>
      <c r="L64" s="64"/>
      <c r="M64" s="64"/>
      <c r="N64" s="64"/>
    </row>
    <row r="65" spans="1:15" x14ac:dyDescent="0.25">
      <c r="A65" s="61">
        <v>10478</v>
      </c>
      <c r="B65" s="48" t="s">
        <v>271</v>
      </c>
      <c r="C65" s="48" t="s">
        <v>272</v>
      </c>
      <c r="D65" s="61">
        <v>70952017</v>
      </c>
      <c r="E65" s="65" t="s">
        <v>168</v>
      </c>
      <c r="F65" s="60" t="s">
        <v>272</v>
      </c>
      <c r="G65" s="63" t="s">
        <v>114</v>
      </c>
      <c r="J65" s="64">
        <v>90000</v>
      </c>
      <c r="K65" s="64"/>
      <c r="L65" s="64"/>
      <c r="M65" s="64"/>
      <c r="N65" s="64"/>
    </row>
    <row r="66" spans="1:15" x14ac:dyDescent="0.25">
      <c r="A66" s="61">
        <v>10494</v>
      </c>
      <c r="B66" s="48" t="s">
        <v>271</v>
      </c>
      <c r="C66" s="48" t="s">
        <v>272</v>
      </c>
      <c r="D66" s="61">
        <v>70952018</v>
      </c>
      <c r="E66" s="65" t="s">
        <v>176</v>
      </c>
      <c r="F66" s="60" t="s">
        <v>272</v>
      </c>
      <c r="G66" s="63" t="s">
        <v>114</v>
      </c>
      <c r="J66" s="64"/>
      <c r="K66" s="64">
        <v>90000</v>
      </c>
      <c r="L66" s="64"/>
      <c r="M66" s="64"/>
      <c r="N66" s="64"/>
    </row>
    <row r="67" spans="1:15" x14ac:dyDescent="0.25">
      <c r="A67" s="61"/>
      <c r="D67" s="61">
        <v>70952019</v>
      </c>
      <c r="E67" s="65" t="s">
        <v>178</v>
      </c>
      <c r="F67" s="60"/>
      <c r="G67" s="63"/>
      <c r="J67" s="64"/>
      <c r="K67" s="64"/>
      <c r="L67" s="64">
        <v>90000</v>
      </c>
      <c r="M67" s="64"/>
      <c r="N67" s="64"/>
    </row>
    <row r="68" spans="1:15" ht="12.75" x14ac:dyDescent="0.2">
      <c r="E68" s="59"/>
      <c r="F68" s="60"/>
      <c r="J68" s="64"/>
      <c r="K68" s="64"/>
      <c r="L68" s="64"/>
      <c r="M68" s="64"/>
      <c r="N68" s="64"/>
      <c r="O68" s="48"/>
    </row>
    <row r="69" spans="1:15" x14ac:dyDescent="0.25">
      <c r="A69" s="61"/>
      <c r="D69" s="61"/>
      <c r="E69" s="62" t="s">
        <v>273</v>
      </c>
      <c r="F69" s="60"/>
      <c r="G69" s="63"/>
      <c r="H69" s="64"/>
      <c r="I69" s="64"/>
      <c r="J69" s="64"/>
      <c r="K69" s="64"/>
      <c r="L69" s="64"/>
      <c r="M69" s="64"/>
      <c r="N69" s="64"/>
    </row>
    <row r="70" spans="1:15" ht="12.75" x14ac:dyDescent="0.2">
      <c r="A70" s="61">
        <v>10458</v>
      </c>
      <c r="B70" s="48" t="s">
        <v>271</v>
      </c>
      <c r="C70" s="48" t="s">
        <v>274</v>
      </c>
      <c r="D70" s="61">
        <v>70854017</v>
      </c>
      <c r="E70" s="65" t="s">
        <v>275</v>
      </c>
      <c r="F70" s="60" t="s">
        <v>252</v>
      </c>
      <c r="G70" s="63" t="s">
        <v>114</v>
      </c>
      <c r="I70" s="64"/>
      <c r="J70" s="64">
        <v>72500</v>
      </c>
      <c r="K70" s="64"/>
      <c r="L70" s="64"/>
      <c r="M70" s="64"/>
      <c r="N70" s="64"/>
      <c r="O70" s="66"/>
    </row>
    <row r="71" spans="1:15" ht="12.75" x14ac:dyDescent="0.2">
      <c r="E71" s="59"/>
      <c r="F71" s="60"/>
      <c r="J71" s="64"/>
      <c r="K71" s="64"/>
      <c r="L71" s="64"/>
      <c r="M71" s="64"/>
      <c r="N71" s="64"/>
      <c r="O71" s="48"/>
    </row>
    <row r="72" spans="1:15" x14ac:dyDescent="0.25">
      <c r="A72" s="61"/>
      <c r="D72" s="61"/>
      <c r="E72" s="62" t="s">
        <v>276</v>
      </c>
      <c r="F72" s="60"/>
      <c r="G72" s="63"/>
      <c r="H72" s="64"/>
      <c r="I72" s="64"/>
      <c r="J72" s="64"/>
      <c r="K72" s="64"/>
      <c r="L72" s="64"/>
      <c r="M72" s="64"/>
      <c r="N72" s="64"/>
    </row>
    <row r="73" spans="1:15" x14ac:dyDescent="0.25">
      <c r="A73" s="61">
        <v>10453</v>
      </c>
      <c r="B73" s="48" t="s">
        <v>271</v>
      </c>
      <c r="C73" s="48" t="s">
        <v>277</v>
      </c>
      <c r="D73" s="61">
        <v>70852001</v>
      </c>
      <c r="E73" s="65" t="s">
        <v>149</v>
      </c>
      <c r="F73" s="60" t="s">
        <v>252</v>
      </c>
      <c r="G73" s="63" t="s">
        <v>114</v>
      </c>
      <c r="I73" s="64"/>
      <c r="J73" s="64">
        <v>185000</v>
      </c>
      <c r="K73" s="64"/>
      <c r="L73" s="64"/>
      <c r="M73" s="64"/>
      <c r="N73" s="64"/>
    </row>
    <row r="74" spans="1:15" ht="12.75" x14ac:dyDescent="0.2">
      <c r="E74" s="59"/>
      <c r="F74" s="60"/>
      <c r="J74" s="64"/>
      <c r="K74" s="64"/>
      <c r="L74" s="64"/>
      <c r="M74" s="64"/>
      <c r="N74" s="64"/>
      <c r="O74" s="48"/>
    </row>
    <row r="75" spans="1:15" ht="12.75" x14ac:dyDescent="0.2">
      <c r="E75" s="62" t="s">
        <v>278</v>
      </c>
      <c r="F75" s="60"/>
      <c r="J75" s="64"/>
      <c r="K75" s="64"/>
      <c r="L75" s="64"/>
      <c r="M75" s="64"/>
      <c r="N75" s="64"/>
      <c r="O75" s="48"/>
    </row>
    <row r="76" spans="1:15" ht="12.75" x14ac:dyDescent="0.2">
      <c r="D76" s="61">
        <v>70852002</v>
      </c>
      <c r="E76" s="67" t="s">
        <v>279</v>
      </c>
      <c r="F76" s="60"/>
      <c r="G76" s="63" t="s">
        <v>114</v>
      </c>
      <c r="I76" s="64">
        <v>13000</v>
      </c>
      <c r="J76" s="64"/>
      <c r="K76" s="64"/>
      <c r="L76" s="64"/>
      <c r="M76" s="64"/>
      <c r="N76" s="64"/>
      <c r="O76" s="48"/>
    </row>
    <row r="77" spans="1:15" ht="12.75" x14ac:dyDescent="0.2">
      <c r="E77" s="59"/>
      <c r="F77" s="60"/>
      <c r="J77" s="64"/>
      <c r="K77" s="64"/>
      <c r="L77" s="64"/>
      <c r="M77" s="64"/>
      <c r="N77" s="64"/>
      <c r="O77" s="48"/>
    </row>
    <row r="78" spans="1:15" x14ac:dyDescent="0.25">
      <c r="A78" s="61"/>
      <c r="D78" s="61"/>
      <c r="E78" s="62" t="s">
        <v>280</v>
      </c>
      <c r="F78" s="60"/>
      <c r="G78" s="63"/>
      <c r="H78" s="64"/>
      <c r="I78" s="64"/>
      <c r="J78" s="64"/>
      <c r="K78" s="64"/>
      <c r="L78" s="64"/>
      <c r="M78" s="64"/>
      <c r="N78" s="64"/>
    </row>
    <row r="79" spans="1:15" ht="12.75" x14ac:dyDescent="0.2">
      <c r="A79" s="61">
        <v>10430</v>
      </c>
      <c r="B79" s="48" t="s">
        <v>281</v>
      </c>
      <c r="C79" s="48" t="s">
        <v>282</v>
      </c>
      <c r="D79" s="61">
        <v>71500009</v>
      </c>
      <c r="E79" s="65" t="s">
        <v>125</v>
      </c>
      <c r="F79" s="60" t="s">
        <v>252</v>
      </c>
      <c r="G79" s="63" t="s">
        <v>114</v>
      </c>
      <c r="H79" s="64">
        <v>37351.769999999997</v>
      </c>
      <c r="I79" s="64">
        <f>175000+60000</f>
        <v>235000</v>
      </c>
      <c r="J79" s="64">
        <f>527349-175000-60000</f>
        <v>292349</v>
      </c>
      <c r="K79" s="64"/>
      <c r="L79" s="64"/>
      <c r="M79" s="64"/>
      <c r="N79" s="64"/>
      <c r="O79" s="66"/>
    </row>
    <row r="80" spans="1:15" x14ac:dyDescent="0.25">
      <c r="A80" s="61">
        <v>10528</v>
      </c>
      <c r="B80" s="48" t="s">
        <v>281</v>
      </c>
      <c r="C80" s="48" t="s">
        <v>282</v>
      </c>
      <c r="D80" s="61">
        <v>71500012</v>
      </c>
      <c r="E80" s="65" t="s">
        <v>136</v>
      </c>
      <c r="F80" s="60" t="s">
        <v>282</v>
      </c>
      <c r="G80" s="63" t="s">
        <v>114</v>
      </c>
      <c r="I80" s="64">
        <f>145200/2-40100</f>
        <v>32500</v>
      </c>
      <c r="J80" s="64">
        <f>145200/2+40100</f>
        <v>112700</v>
      </c>
      <c r="K80" s="64"/>
      <c r="L80" s="64"/>
      <c r="M80" s="64"/>
      <c r="N80" s="64"/>
      <c r="O80" s="50"/>
    </row>
    <row r="81" spans="1:15" x14ac:dyDescent="0.25">
      <c r="A81" s="61"/>
      <c r="D81" s="61"/>
      <c r="E81" s="65"/>
      <c r="F81" s="60"/>
      <c r="G81" s="63"/>
      <c r="I81" s="64"/>
    </row>
    <row r="82" spans="1:15" x14ac:dyDescent="0.25">
      <c r="A82" s="61"/>
      <c r="D82" s="61"/>
      <c r="E82" s="68" t="s">
        <v>283</v>
      </c>
      <c r="F82" s="60"/>
      <c r="G82" s="63"/>
      <c r="I82" s="69">
        <f t="shared" ref="I82:N82" si="0">SUM(I4:I81)</f>
        <v>2396639</v>
      </c>
      <c r="J82" s="69">
        <f t="shared" si="0"/>
        <v>9102015</v>
      </c>
      <c r="K82" s="69">
        <f t="shared" si="0"/>
        <v>1337000</v>
      </c>
      <c r="L82" s="69">
        <f t="shared" si="0"/>
        <v>90000</v>
      </c>
      <c r="M82" s="69">
        <f t="shared" si="0"/>
        <v>0</v>
      </c>
      <c r="N82" s="69">
        <f t="shared" si="0"/>
        <v>0</v>
      </c>
    </row>
    <row r="83" spans="1:15" x14ac:dyDescent="0.25">
      <c r="A83" s="61"/>
      <c r="D83" s="61"/>
      <c r="E83" s="65"/>
      <c r="F83" s="60"/>
      <c r="G83" s="63"/>
      <c r="I83" s="64"/>
    </row>
    <row r="84" spans="1:15" s="58" customFormat="1" ht="31.5" x14ac:dyDescent="0.25">
      <c r="A84" s="51" t="s">
        <v>108</v>
      </c>
      <c r="B84" s="52" t="s">
        <v>244</v>
      </c>
      <c r="C84" s="53" t="s">
        <v>245</v>
      </c>
      <c r="D84" s="51" t="s">
        <v>109</v>
      </c>
      <c r="E84" s="54" t="s">
        <v>110</v>
      </c>
      <c r="F84" s="55" t="s">
        <v>246</v>
      </c>
      <c r="G84" s="56" t="s">
        <v>111</v>
      </c>
      <c r="H84" s="57" t="s">
        <v>112</v>
      </c>
      <c r="I84" s="57">
        <v>2022</v>
      </c>
      <c r="J84" s="57">
        <v>2023</v>
      </c>
      <c r="K84" s="57">
        <v>2024</v>
      </c>
      <c r="L84" s="57">
        <v>2025</v>
      </c>
      <c r="M84" s="57">
        <v>2026</v>
      </c>
      <c r="N84" s="57">
        <v>2027</v>
      </c>
      <c r="O84" s="49"/>
    </row>
    <row r="85" spans="1:15" x14ac:dyDescent="0.25">
      <c r="A85" s="61"/>
      <c r="D85" s="61"/>
      <c r="E85" s="65"/>
      <c r="F85" s="60"/>
      <c r="G85" s="63"/>
      <c r="I85" s="64"/>
    </row>
    <row r="86" spans="1:15" ht="12.75" x14ac:dyDescent="0.2">
      <c r="E86" s="68" t="s">
        <v>283</v>
      </c>
      <c r="F86" s="60"/>
      <c r="I86" s="69">
        <f t="shared" ref="I86:N86" si="1">+I82</f>
        <v>2396639</v>
      </c>
      <c r="J86" s="69">
        <f t="shared" si="1"/>
        <v>9102015</v>
      </c>
      <c r="K86" s="69">
        <f t="shared" si="1"/>
        <v>1337000</v>
      </c>
      <c r="L86" s="69">
        <f t="shared" si="1"/>
        <v>90000</v>
      </c>
      <c r="M86" s="69">
        <f t="shared" si="1"/>
        <v>0</v>
      </c>
      <c r="N86" s="69">
        <f t="shared" si="1"/>
        <v>0</v>
      </c>
      <c r="O86" s="48"/>
    </row>
    <row r="87" spans="1:15" ht="12.75" x14ac:dyDescent="0.2">
      <c r="E87" s="68"/>
      <c r="F87" s="60"/>
      <c r="I87" s="64"/>
      <c r="J87" s="64"/>
      <c r="K87" s="64"/>
      <c r="L87" s="64"/>
      <c r="M87" s="64"/>
      <c r="N87" s="64"/>
      <c r="O87" s="48"/>
    </row>
    <row r="88" spans="1:15" x14ac:dyDescent="0.25">
      <c r="A88" s="61"/>
      <c r="D88" s="61"/>
      <c r="E88" s="62" t="s">
        <v>284</v>
      </c>
      <c r="F88" s="60"/>
      <c r="G88" s="63"/>
      <c r="H88" s="64"/>
      <c r="I88" s="64"/>
      <c r="J88" s="64"/>
    </row>
    <row r="89" spans="1:15" x14ac:dyDescent="0.25">
      <c r="A89" s="61">
        <v>10506</v>
      </c>
      <c r="B89" s="48" t="s">
        <v>281</v>
      </c>
      <c r="C89" s="48" t="s">
        <v>285</v>
      </c>
      <c r="D89" s="61">
        <v>71400001</v>
      </c>
      <c r="E89" s="65" t="s">
        <v>180</v>
      </c>
      <c r="F89" s="60" t="s">
        <v>286</v>
      </c>
      <c r="G89" s="63" t="s">
        <v>114</v>
      </c>
      <c r="I89" s="64">
        <v>20000</v>
      </c>
      <c r="J89" s="64"/>
      <c r="K89" s="64"/>
      <c r="L89" s="64"/>
      <c r="M89" s="64"/>
      <c r="N89" s="64"/>
    </row>
    <row r="90" spans="1:15" ht="12.75" customHeight="1" x14ac:dyDescent="0.25"/>
    <row r="91" spans="1:15" x14ac:dyDescent="0.25">
      <c r="A91" s="61"/>
      <c r="D91" s="61"/>
      <c r="E91" s="62" t="s">
        <v>287</v>
      </c>
      <c r="F91" s="60"/>
      <c r="G91" s="63"/>
      <c r="H91" s="64"/>
      <c r="I91" s="64"/>
      <c r="J91" s="64"/>
    </row>
    <row r="92" spans="1:15" x14ac:dyDescent="0.25">
      <c r="A92" s="61">
        <v>10232</v>
      </c>
      <c r="B92" s="48" t="s">
        <v>281</v>
      </c>
      <c r="C92" s="48" t="s">
        <v>288</v>
      </c>
      <c r="D92" s="61">
        <v>71450043</v>
      </c>
      <c r="E92" s="65" t="s">
        <v>115</v>
      </c>
      <c r="F92" s="60" t="s">
        <v>289</v>
      </c>
      <c r="G92" s="63" t="s">
        <v>114</v>
      </c>
      <c r="I92" s="64">
        <v>60316</v>
      </c>
      <c r="J92" s="64"/>
      <c r="K92" s="64"/>
      <c r="L92" s="64"/>
      <c r="M92" s="64"/>
      <c r="N92" s="64"/>
    </row>
    <row r="93" spans="1:15" x14ac:dyDescent="0.25">
      <c r="A93" s="61">
        <v>10377</v>
      </c>
      <c r="B93" s="48" t="s">
        <v>281</v>
      </c>
      <c r="C93" s="48" t="s">
        <v>288</v>
      </c>
      <c r="D93" s="61">
        <v>71450061</v>
      </c>
      <c r="E93" s="65" t="s">
        <v>116</v>
      </c>
      <c r="F93" s="60" t="s">
        <v>289</v>
      </c>
      <c r="G93" s="63" t="s">
        <v>114</v>
      </c>
      <c r="I93" s="64"/>
      <c r="J93" s="64">
        <v>500000</v>
      </c>
      <c r="K93" s="64"/>
      <c r="L93" s="64"/>
      <c r="M93" s="64"/>
      <c r="N93" s="64"/>
    </row>
    <row r="94" spans="1:15" x14ac:dyDescent="0.25">
      <c r="A94" s="61">
        <v>10436</v>
      </c>
      <c r="B94" s="48" t="s">
        <v>281</v>
      </c>
      <c r="C94" s="48" t="s">
        <v>288</v>
      </c>
      <c r="D94" s="61">
        <v>71450064</v>
      </c>
      <c r="E94" s="65" t="s">
        <v>141</v>
      </c>
      <c r="F94" s="60" t="s">
        <v>289</v>
      </c>
      <c r="G94" s="63" t="s">
        <v>114</v>
      </c>
      <c r="I94" s="64">
        <v>100000</v>
      </c>
      <c r="J94" s="64"/>
      <c r="K94" s="64"/>
      <c r="L94" s="64"/>
      <c r="M94" s="64"/>
      <c r="N94" s="64"/>
    </row>
    <row r="95" spans="1:15" x14ac:dyDescent="0.25">
      <c r="A95" s="61">
        <v>10437</v>
      </c>
      <c r="B95" s="48" t="s">
        <v>281</v>
      </c>
      <c r="C95" s="48" t="s">
        <v>288</v>
      </c>
      <c r="D95" s="61">
        <v>71450065</v>
      </c>
      <c r="E95" s="65" t="s">
        <v>142</v>
      </c>
      <c r="F95" s="60" t="s">
        <v>289</v>
      </c>
      <c r="G95" s="63" t="s">
        <v>114</v>
      </c>
      <c r="I95" s="64"/>
      <c r="J95" s="64">
        <v>500000</v>
      </c>
      <c r="K95" s="64"/>
      <c r="L95" s="64"/>
      <c r="M95" s="64"/>
      <c r="N95" s="64"/>
    </row>
    <row r="96" spans="1:15" x14ac:dyDescent="0.25">
      <c r="A96" s="61">
        <v>10475</v>
      </c>
      <c r="B96" s="48" t="s">
        <v>281</v>
      </c>
      <c r="C96" s="48" t="s">
        <v>288</v>
      </c>
      <c r="D96" s="61">
        <v>71450066</v>
      </c>
      <c r="E96" s="65" t="s">
        <v>166</v>
      </c>
      <c r="F96" s="60" t="s">
        <v>289</v>
      </c>
      <c r="G96" s="63" t="s">
        <v>114</v>
      </c>
      <c r="I96" s="64"/>
      <c r="J96" s="64">
        <v>100000</v>
      </c>
      <c r="K96" s="64"/>
      <c r="L96" s="64"/>
      <c r="M96" s="64"/>
      <c r="N96" s="64"/>
    </row>
    <row r="97" spans="1:15" x14ac:dyDescent="0.25">
      <c r="A97" s="61">
        <v>10476</v>
      </c>
      <c r="B97" s="48" t="s">
        <v>281</v>
      </c>
      <c r="C97" s="48" t="s">
        <v>288</v>
      </c>
      <c r="D97" s="61">
        <v>71450067</v>
      </c>
      <c r="E97" s="65" t="s">
        <v>167</v>
      </c>
      <c r="F97" s="60" t="s">
        <v>289</v>
      </c>
      <c r="G97" s="63" t="s">
        <v>114</v>
      </c>
      <c r="I97" s="64"/>
      <c r="J97" s="64"/>
      <c r="K97" s="64">
        <v>500000</v>
      </c>
      <c r="L97" s="64"/>
      <c r="M97" s="64"/>
      <c r="N97" s="64"/>
    </row>
    <row r="98" spans="1:15" x14ac:dyDescent="0.25">
      <c r="A98" s="61">
        <v>10495</v>
      </c>
      <c r="B98" s="48" t="s">
        <v>281</v>
      </c>
      <c r="C98" s="48" t="s">
        <v>288</v>
      </c>
      <c r="D98" s="61">
        <v>71450069</v>
      </c>
      <c r="E98" s="65" t="s">
        <v>177</v>
      </c>
      <c r="F98" s="60" t="s">
        <v>289</v>
      </c>
      <c r="G98" s="63" t="s">
        <v>114</v>
      </c>
      <c r="I98" s="64"/>
      <c r="J98" s="64"/>
      <c r="K98" s="64">
        <v>100000</v>
      </c>
      <c r="L98" s="64"/>
      <c r="M98" s="64"/>
      <c r="N98" s="64"/>
    </row>
    <row r="99" spans="1:15" x14ac:dyDescent="0.25">
      <c r="A99" s="61"/>
      <c r="D99" s="61">
        <v>71450070</v>
      </c>
      <c r="E99" s="65" t="s">
        <v>179</v>
      </c>
      <c r="F99" s="60" t="s">
        <v>289</v>
      </c>
      <c r="G99" s="63" t="s">
        <v>114</v>
      </c>
      <c r="I99" s="64"/>
      <c r="J99" s="64"/>
      <c r="K99" s="64"/>
      <c r="L99" s="64">
        <v>500000</v>
      </c>
      <c r="M99" s="64"/>
      <c r="N99" s="64"/>
    </row>
    <row r="100" spans="1:15" x14ac:dyDescent="0.25">
      <c r="A100" s="61"/>
      <c r="D100" s="61">
        <v>71450071</v>
      </c>
      <c r="E100" s="65" t="s">
        <v>290</v>
      </c>
      <c r="F100" s="60" t="s">
        <v>289</v>
      </c>
      <c r="G100" s="63" t="s">
        <v>114</v>
      </c>
      <c r="I100" s="64"/>
      <c r="J100" s="64"/>
      <c r="K100" s="64"/>
      <c r="L100" s="64">
        <v>100000</v>
      </c>
      <c r="M100" s="64"/>
      <c r="N100" s="64"/>
    </row>
    <row r="101" spans="1:15" x14ac:dyDescent="0.25">
      <c r="A101" s="61">
        <v>10515</v>
      </c>
      <c r="B101" s="48" t="s">
        <v>281</v>
      </c>
      <c r="C101" s="48" t="s">
        <v>288</v>
      </c>
      <c r="D101" s="61">
        <v>71450072</v>
      </c>
      <c r="E101" s="65" t="s">
        <v>127</v>
      </c>
      <c r="F101" s="60" t="s">
        <v>289</v>
      </c>
      <c r="G101" s="63" t="s">
        <v>114</v>
      </c>
      <c r="I101" s="64">
        <v>272564</v>
      </c>
      <c r="J101" s="64"/>
      <c r="K101" s="64"/>
      <c r="L101" s="64"/>
      <c r="M101" s="64"/>
      <c r="N101" s="64"/>
    </row>
    <row r="102" spans="1:15" x14ac:dyDescent="0.25">
      <c r="A102" s="61">
        <v>10516</v>
      </c>
      <c r="B102" s="48" t="s">
        <v>281</v>
      </c>
      <c r="C102" s="48" t="s">
        <v>288</v>
      </c>
      <c r="D102" s="61">
        <v>71450073</v>
      </c>
      <c r="E102" s="65" t="s">
        <v>128</v>
      </c>
      <c r="F102" s="60" t="s">
        <v>289</v>
      </c>
      <c r="G102" s="63" t="s">
        <v>114</v>
      </c>
      <c r="I102" s="64">
        <v>123045</v>
      </c>
      <c r="J102" s="64"/>
      <c r="K102" s="64"/>
      <c r="L102" s="64"/>
      <c r="M102" s="64"/>
      <c r="N102" s="64"/>
    </row>
    <row r="103" spans="1:15" ht="12.75" x14ac:dyDescent="0.2">
      <c r="A103" s="61">
        <v>10517</v>
      </c>
      <c r="B103" s="48" t="s">
        <v>281</v>
      </c>
      <c r="C103" s="48" t="s">
        <v>288</v>
      </c>
      <c r="D103" s="61">
        <v>71450074</v>
      </c>
      <c r="E103" s="65" t="s">
        <v>129</v>
      </c>
      <c r="F103" s="60" t="s">
        <v>289</v>
      </c>
      <c r="G103" s="63" t="s">
        <v>114</v>
      </c>
      <c r="I103" s="64"/>
      <c r="J103" s="64">
        <v>200000</v>
      </c>
      <c r="K103" s="64"/>
      <c r="L103" s="64"/>
      <c r="M103" s="64"/>
      <c r="N103" s="64"/>
      <c r="O103" s="66"/>
    </row>
    <row r="104" spans="1:15" x14ac:dyDescent="0.25">
      <c r="A104" s="61">
        <v>10518</v>
      </c>
      <c r="B104" s="48" t="s">
        <v>281</v>
      </c>
      <c r="C104" s="48" t="s">
        <v>288</v>
      </c>
      <c r="D104" s="61">
        <v>71450075</v>
      </c>
      <c r="E104" s="65" t="s">
        <v>130</v>
      </c>
      <c r="F104" s="60" t="s">
        <v>289</v>
      </c>
      <c r="G104" s="63" t="s">
        <v>114</v>
      </c>
      <c r="I104" s="64">
        <v>75000</v>
      </c>
      <c r="J104" s="64"/>
      <c r="K104" s="64"/>
      <c r="L104" s="64"/>
      <c r="M104" s="64"/>
      <c r="N104" s="64"/>
    </row>
    <row r="105" spans="1:15" x14ac:dyDescent="0.25">
      <c r="A105" s="61">
        <v>10519</v>
      </c>
      <c r="B105" s="48" t="s">
        <v>281</v>
      </c>
      <c r="C105" s="48" t="s">
        <v>288</v>
      </c>
      <c r="D105" s="61">
        <v>71450076</v>
      </c>
      <c r="E105" s="65" t="s">
        <v>131</v>
      </c>
      <c r="F105" s="60" t="s">
        <v>289</v>
      </c>
      <c r="G105" s="63" t="s">
        <v>114</v>
      </c>
      <c r="H105" s="64">
        <v>10228</v>
      </c>
      <c r="I105" s="64">
        <v>164772</v>
      </c>
      <c r="J105" s="64"/>
      <c r="K105" s="64"/>
      <c r="L105" s="64"/>
      <c r="M105" s="64"/>
      <c r="N105" s="64"/>
    </row>
    <row r="106" spans="1:15" x14ac:dyDescent="0.25">
      <c r="A106" s="61">
        <v>10520</v>
      </c>
      <c r="B106" s="48" t="s">
        <v>281</v>
      </c>
      <c r="C106" s="48" t="s">
        <v>288</v>
      </c>
      <c r="D106" s="61">
        <v>71450077</v>
      </c>
      <c r="E106" s="65" t="s">
        <v>132</v>
      </c>
      <c r="F106" s="60" t="s">
        <v>289</v>
      </c>
      <c r="G106" s="63" t="s">
        <v>114</v>
      </c>
      <c r="I106" s="64"/>
      <c r="J106" s="64">
        <v>75000</v>
      </c>
      <c r="K106" s="64"/>
      <c r="L106" s="64"/>
      <c r="M106" s="64"/>
      <c r="N106" s="64"/>
    </row>
    <row r="107" spans="1:15" x14ac:dyDescent="0.25">
      <c r="A107" s="61">
        <v>10522</v>
      </c>
      <c r="B107" s="48" t="s">
        <v>281</v>
      </c>
      <c r="C107" s="48" t="s">
        <v>288</v>
      </c>
      <c r="D107" s="61">
        <v>71450079</v>
      </c>
      <c r="E107" s="65" t="s">
        <v>291</v>
      </c>
      <c r="F107" s="60" t="s">
        <v>289</v>
      </c>
      <c r="G107" s="63" t="s">
        <v>114</v>
      </c>
      <c r="I107" s="64"/>
      <c r="J107" s="64">
        <v>200000</v>
      </c>
      <c r="K107" s="64"/>
      <c r="L107" s="64"/>
      <c r="M107" s="64"/>
      <c r="N107" s="64"/>
    </row>
    <row r="108" spans="1:15" x14ac:dyDescent="0.25">
      <c r="A108" s="61"/>
      <c r="D108" s="61">
        <v>71450080</v>
      </c>
      <c r="E108" s="65" t="s">
        <v>292</v>
      </c>
      <c r="F108" s="60" t="s">
        <v>289</v>
      </c>
      <c r="G108" s="63" t="s">
        <v>114</v>
      </c>
      <c r="I108" s="64"/>
      <c r="J108" s="64"/>
      <c r="K108" s="64">
        <v>30000</v>
      </c>
      <c r="L108" s="64"/>
      <c r="M108" s="64"/>
      <c r="N108" s="64"/>
    </row>
    <row r="109" spans="1:15" x14ac:dyDescent="0.25">
      <c r="A109" s="61"/>
      <c r="D109" s="61"/>
      <c r="E109" s="65"/>
      <c r="F109" s="60"/>
      <c r="G109" s="63"/>
      <c r="H109" s="64"/>
      <c r="I109" s="64"/>
      <c r="J109" s="64"/>
      <c r="K109" s="64"/>
      <c r="L109" s="64"/>
      <c r="M109" s="64"/>
      <c r="N109" s="64"/>
    </row>
    <row r="110" spans="1:15" x14ac:dyDescent="0.25">
      <c r="A110" s="61"/>
      <c r="D110" s="61"/>
      <c r="E110" s="62" t="s">
        <v>293</v>
      </c>
      <c r="F110" s="60"/>
      <c r="G110" s="63"/>
      <c r="H110" s="64"/>
      <c r="I110" s="64"/>
      <c r="J110" s="64"/>
      <c r="K110" s="64"/>
      <c r="L110" s="64"/>
      <c r="M110" s="64"/>
      <c r="N110" s="64"/>
    </row>
    <row r="111" spans="1:15" x14ac:dyDescent="0.25">
      <c r="A111" s="61">
        <v>10481</v>
      </c>
      <c r="B111" s="48" t="s">
        <v>294</v>
      </c>
      <c r="C111" s="48" t="s">
        <v>295</v>
      </c>
      <c r="D111" s="61">
        <v>72200109</v>
      </c>
      <c r="E111" s="65" t="s">
        <v>169</v>
      </c>
      <c r="F111" s="60" t="s">
        <v>252</v>
      </c>
      <c r="G111" s="63" t="s">
        <v>114</v>
      </c>
      <c r="I111" s="64"/>
      <c r="J111" s="64">
        <v>30000</v>
      </c>
      <c r="K111" s="64"/>
      <c r="L111" s="64"/>
      <c r="M111" s="64"/>
      <c r="N111" s="64"/>
    </row>
    <row r="112" spans="1:15" x14ac:dyDescent="0.25">
      <c r="A112" s="61">
        <v>10395</v>
      </c>
      <c r="B112" s="48" t="s">
        <v>294</v>
      </c>
      <c r="C112" s="48" t="s">
        <v>296</v>
      </c>
      <c r="D112" s="61">
        <v>72200538</v>
      </c>
      <c r="E112" s="65" t="s">
        <v>118</v>
      </c>
      <c r="F112" s="60" t="s">
        <v>252</v>
      </c>
      <c r="G112" s="63" t="s">
        <v>114</v>
      </c>
      <c r="I112" s="64"/>
      <c r="J112" s="64"/>
      <c r="K112" s="64">
        <v>25000</v>
      </c>
      <c r="L112" s="64"/>
      <c r="M112" s="64"/>
      <c r="N112" s="64"/>
    </row>
    <row r="113" spans="1:15" x14ac:dyDescent="0.25">
      <c r="A113" s="61">
        <v>10396</v>
      </c>
      <c r="B113" s="48" t="s">
        <v>294</v>
      </c>
      <c r="C113" s="48" t="s">
        <v>296</v>
      </c>
      <c r="D113" s="61">
        <v>72200539</v>
      </c>
      <c r="E113" s="65" t="s">
        <v>119</v>
      </c>
      <c r="F113" s="60" t="s">
        <v>252</v>
      </c>
      <c r="G113" s="63" t="s">
        <v>114</v>
      </c>
      <c r="I113" s="64"/>
      <c r="J113" s="64">
        <v>35000</v>
      </c>
      <c r="K113" s="64"/>
      <c r="L113" s="64"/>
      <c r="M113" s="64"/>
      <c r="N113" s="64"/>
    </row>
    <row r="114" spans="1:15" x14ac:dyDescent="0.25">
      <c r="A114" s="61">
        <v>10399</v>
      </c>
      <c r="B114" s="48" t="s">
        <v>294</v>
      </c>
      <c r="C114" s="48" t="s">
        <v>296</v>
      </c>
      <c r="D114" s="61">
        <v>72200541</v>
      </c>
      <c r="E114" s="65" t="s">
        <v>120</v>
      </c>
      <c r="F114" s="60" t="s">
        <v>252</v>
      </c>
      <c r="G114" s="63" t="s">
        <v>114</v>
      </c>
      <c r="I114" s="64"/>
      <c r="J114" s="64"/>
      <c r="K114" s="64"/>
      <c r="L114" s="64">
        <v>121080</v>
      </c>
      <c r="M114" s="64"/>
      <c r="N114" s="64"/>
    </row>
    <row r="115" spans="1:15" x14ac:dyDescent="0.25">
      <c r="A115" s="61">
        <v>10400</v>
      </c>
      <c r="B115" s="48" t="s">
        <v>294</v>
      </c>
      <c r="C115" s="48" t="s">
        <v>296</v>
      </c>
      <c r="D115" s="61">
        <v>72200542</v>
      </c>
      <c r="E115" s="65" t="s">
        <v>121</v>
      </c>
      <c r="F115" s="60" t="s">
        <v>252</v>
      </c>
      <c r="G115" s="63" t="s">
        <v>114</v>
      </c>
      <c r="I115" s="64"/>
      <c r="J115" s="64"/>
      <c r="K115" s="64"/>
      <c r="L115" s="64">
        <v>29000</v>
      </c>
      <c r="M115" s="64"/>
      <c r="N115" s="64"/>
    </row>
    <row r="116" spans="1:15" x14ac:dyDescent="0.25">
      <c r="A116" s="61">
        <v>10401</v>
      </c>
      <c r="B116" s="48" t="s">
        <v>294</v>
      </c>
      <c r="C116" s="48" t="s">
        <v>296</v>
      </c>
      <c r="D116" s="61">
        <v>72200544</v>
      </c>
      <c r="E116" s="65" t="s">
        <v>122</v>
      </c>
      <c r="F116" s="60" t="s">
        <v>252</v>
      </c>
      <c r="G116" s="63" t="s">
        <v>114</v>
      </c>
      <c r="I116" s="64"/>
      <c r="J116" s="64"/>
      <c r="K116" s="64"/>
      <c r="L116" s="64">
        <v>82500</v>
      </c>
      <c r="M116" s="64"/>
      <c r="N116" s="64"/>
    </row>
    <row r="117" spans="1:15" x14ac:dyDescent="0.25">
      <c r="A117" s="61">
        <v>10402</v>
      </c>
      <c r="B117" s="48" t="s">
        <v>294</v>
      </c>
      <c r="C117" s="48" t="s">
        <v>296</v>
      </c>
      <c r="D117" s="61">
        <v>72200547</v>
      </c>
      <c r="E117" s="65" t="s">
        <v>123</v>
      </c>
      <c r="F117" s="60" t="s">
        <v>252</v>
      </c>
      <c r="G117" s="63" t="s">
        <v>114</v>
      </c>
      <c r="I117" s="64"/>
      <c r="J117" s="64"/>
      <c r="K117" s="64"/>
      <c r="L117" s="64">
        <v>50000</v>
      </c>
      <c r="M117" s="64"/>
      <c r="N117" s="64"/>
    </row>
    <row r="118" spans="1:15" x14ac:dyDescent="0.25">
      <c r="A118" s="61">
        <v>10403</v>
      </c>
      <c r="B118" s="48" t="s">
        <v>294</v>
      </c>
      <c r="C118" s="48" t="s">
        <v>296</v>
      </c>
      <c r="D118" s="61">
        <v>72200548</v>
      </c>
      <c r="E118" s="65" t="s">
        <v>124</v>
      </c>
      <c r="F118" s="60" t="s">
        <v>252</v>
      </c>
      <c r="G118" s="63" t="s">
        <v>114</v>
      </c>
      <c r="I118" s="64"/>
      <c r="J118" s="64"/>
      <c r="K118" s="64"/>
      <c r="L118" s="64">
        <v>55000</v>
      </c>
      <c r="M118" s="64"/>
      <c r="N118" s="64"/>
    </row>
    <row r="119" spans="1:15" ht="12.75" x14ac:dyDescent="0.2">
      <c r="A119" s="61">
        <v>10405</v>
      </c>
      <c r="B119" s="48" t="s">
        <v>294</v>
      </c>
      <c r="C119" s="48" t="s">
        <v>296</v>
      </c>
      <c r="D119" s="61">
        <v>72200551</v>
      </c>
      <c r="E119" s="65" t="s">
        <v>297</v>
      </c>
      <c r="F119" s="60" t="s">
        <v>252</v>
      </c>
      <c r="G119" s="63" t="s">
        <v>114</v>
      </c>
      <c r="I119" s="64"/>
      <c r="J119" s="64"/>
      <c r="K119" s="64"/>
      <c r="M119" s="64"/>
      <c r="N119" s="64">
        <v>12000</v>
      </c>
      <c r="O119" s="64"/>
    </row>
    <row r="120" spans="1:15" x14ac:dyDescent="0.25">
      <c r="A120" s="61">
        <v>10460</v>
      </c>
      <c r="B120" s="48" t="s">
        <v>294</v>
      </c>
      <c r="C120" s="48" t="s">
        <v>296</v>
      </c>
      <c r="D120" s="61">
        <v>72200554</v>
      </c>
      <c r="E120" s="65" t="s">
        <v>152</v>
      </c>
      <c r="F120" s="60" t="s">
        <v>252</v>
      </c>
      <c r="G120" s="63" t="s">
        <v>114</v>
      </c>
      <c r="I120" s="64"/>
      <c r="J120" s="64"/>
      <c r="K120" s="64">
        <v>72000</v>
      </c>
      <c r="L120" s="64"/>
      <c r="M120" s="64"/>
      <c r="N120" s="64"/>
    </row>
    <row r="121" spans="1:15" x14ac:dyDescent="0.25">
      <c r="A121" s="61">
        <v>10531</v>
      </c>
      <c r="D121" s="61">
        <v>71800009</v>
      </c>
      <c r="E121" s="65" t="s">
        <v>298</v>
      </c>
      <c r="F121" s="60"/>
      <c r="G121" s="63" t="s">
        <v>114</v>
      </c>
      <c r="I121" s="64">
        <v>35000</v>
      </c>
      <c r="J121" s="64"/>
      <c r="K121" s="64"/>
      <c r="L121" s="64"/>
      <c r="M121" s="64"/>
      <c r="N121" s="64"/>
    </row>
    <row r="122" spans="1:15" x14ac:dyDescent="0.25">
      <c r="A122" s="61">
        <v>10530</v>
      </c>
      <c r="B122" s="48" t="s">
        <v>294</v>
      </c>
      <c r="C122" s="48" t="s">
        <v>299</v>
      </c>
      <c r="D122" s="61">
        <v>72200111</v>
      </c>
      <c r="E122" s="65" t="s">
        <v>138</v>
      </c>
      <c r="F122" s="60" t="s">
        <v>300</v>
      </c>
      <c r="G122" s="63" t="s">
        <v>114</v>
      </c>
      <c r="I122" s="64">
        <v>55000</v>
      </c>
      <c r="J122" s="64"/>
      <c r="K122" s="64"/>
      <c r="L122" s="64"/>
      <c r="M122" s="64"/>
      <c r="N122" s="64"/>
    </row>
    <row r="123" spans="1:15" x14ac:dyDescent="0.25">
      <c r="A123" s="61"/>
      <c r="D123" s="61">
        <v>72200112</v>
      </c>
      <c r="E123" s="65" t="s">
        <v>301</v>
      </c>
      <c r="F123" s="60"/>
      <c r="G123" s="63" t="s">
        <v>114</v>
      </c>
      <c r="I123" s="64">
        <v>6944</v>
      </c>
      <c r="J123" s="64"/>
      <c r="K123" s="64"/>
      <c r="L123" s="64"/>
      <c r="M123" s="64"/>
      <c r="N123" s="64"/>
    </row>
    <row r="124" spans="1:15" ht="12.75" customHeight="1" thickBot="1" x14ac:dyDescent="0.3">
      <c r="G124" s="63" t="s">
        <v>183</v>
      </c>
      <c r="H124" s="70">
        <v>368293.49000000005</v>
      </c>
      <c r="I124" s="71">
        <f t="shared" ref="I124:N124" si="2">SUM(I86:I123)</f>
        <v>3309280</v>
      </c>
      <c r="J124" s="71">
        <f t="shared" si="2"/>
        <v>10742015</v>
      </c>
      <c r="K124" s="71">
        <f t="shared" si="2"/>
        <v>2064000</v>
      </c>
      <c r="L124" s="71">
        <f t="shared" si="2"/>
        <v>1027580</v>
      </c>
      <c r="M124" s="71">
        <f t="shared" si="2"/>
        <v>0</v>
      </c>
      <c r="N124" s="71">
        <f t="shared" si="2"/>
        <v>12000</v>
      </c>
    </row>
    <row r="125" spans="1:15" ht="12.75" customHeight="1" thickTop="1" x14ac:dyDescent="0.25">
      <c r="G125" s="63"/>
      <c r="H125" s="63"/>
      <c r="I125" s="63"/>
      <c r="J125" s="63"/>
      <c r="K125" s="63"/>
      <c r="L125" s="63"/>
      <c r="M125" s="63"/>
      <c r="N125" s="63"/>
    </row>
    <row r="126" spans="1:15" ht="12.75" customHeight="1" x14ac:dyDescent="0.25"/>
    <row r="127" spans="1:15" ht="12.75" customHeight="1" x14ac:dyDescent="0.25">
      <c r="I127" s="72"/>
    </row>
    <row r="128" spans="1:15"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5"/>
  <sheetViews>
    <sheetView topLeftCell="H1" workbookViewId="0">
      <selection activeCell="M1" sqref="M1:M1048576"/>
    </sheetView>
  </sheetViews>
  <sheetFormatPr defaultRowHeight="15" x14ac:dyDescent="0.25"/>
  <cols>
    <col min="1" max="1" width="3.140625" bestFit="1" customWidth="1"/>
    <col min="2" max="2" width="36.28515625" style="1" customWidth="1"/>
    <col min="3" max="3" width="62.28515625" style="1" customWidth="1"/>
    <col min="4" max="4" width="63.28515625" customWidth="1"/>
    <col min="5" max="5" width="67.42578125" style="6" customWidth="1"/>
    <col min="6" max="6" width="14.7109375" style="6" customWidth="1"/>
    <col min="7" max="7" width="15.7109375" style="6" bestFit="1" customWidth="1"/>
    <col min="8" max="8" width="14.7109375" style="6" customWidth="1"/>
    <col min="9" max="9" width="15.7109375" style="6" bestFit="1" customWidth="1"/>
    <col min="10" max="11" width="14.7109375" style="6" customWidth="1"/>
  </cols>
  <sheetData>
    <row r="1" spans="1:11" x14ac:dyDescent="0.25">
      <c r="K1" s="7"/>
    </row>
    <row r="2" spans="1:11" s="11" customFormat="1" x14ac:dyDescent="0.25">
      <c r="A2" s="8" t="s">
        <v>0</v>
      </c>
      <c r="B2" s="9" t="s">
        <v>28</v>
      </c>
      <c r="C2" s="9" t="s">
        <v>29</v>
      </c>
      <c r="D2" s="8" t="s">
        <v>30</v>
      </c>
      <c r="E2" s="10" t="s">
        <v>31</v>
      </c>
      <c r="F2" s="73" t="s">
        <v>32</v>
      </c>
      <c r="G2" s="73"/>
      <c r="H2" s="73" t="s">
        <v>33</v>
      </c>
      <c r="I2" s="73"/>
      <c r="J2" s="73" t="s">
        <v>34</v>
      </c>
      <c r="K2" s="73"/>
    </row>
    <row r="3" spans="1:11" s="11" customFormat="1" x14ac:dyDescent="0.25">
      <c r="A3" s="12"/>
      <c r="B3" s="13"/>
      <c r="C3" s="13"/>
      <c r="D3" s="12"/>
      <c r="E3" s="12"/>
      <c r="F3" s="14">
        <v>44561</v>
      </c>
      <c r="G3" s="14">
        <v>44926</v>
      </c>
      <c r="H3" s="14">
        <v>44561</v>
      </c>
      <c r="I3" s="14">
        <v>44926</v>
      </c>
      <c r="J3" s="12">
        <v>2021</v>
      </c>
      <c r="K3" s="12">
        <v>2022</v>
      </c>
    </row>
    <row r="4" spans="1:11" s="11" customFormat="1" x14ac:dyDescent="0.25">
      <c r="A4" s="15"/>
      <c r="B4" s="16" t="s">
        <v>35</v>
      </c>
      <c r="C4" s="16"/>
      <c r="D4" s="15"/>
      <c r="E4" s="15"/>
      <c r="F4" s="17"/>
      <c r="G4" s="17"/>
      <c r="H4" s="17"/>
      <c r="I4" s="17"/>
      <c r="J4" s="15"/>
      <c r="K4" s="15"/>
    </row>
    <row r="5" spans="1:11" ht="60" x14ac:dyDescent="0.25">
      <c r="A5" s="18" t="s">
        <v>36</v>
      </c>
      <c r="B5" s="19" t="s">
        <v>203</v>
      </c>
      <c r="C5" s="19" t="s">
        <v>37</v>
      </c>
      <c r="D5" s="19" t="s">
        <v>38</v>
      </c>
      <c r="E5" s="44" t="s">
        <v>207</v>
      </c>
      <c r="F5" s="20">
        <v>2121000</v>
      </c>
      <c r="G5" s="20">
        <v>521000</v>
      </c>
      <c r="H5" s="20">
        <v>54475000</v>
      </c>
      <c r="I5" s="20">
        <v>27018000</v>
      </c>
      <c r="J5" s="21">
        <v>446000</v>
      </c>
      <c r="K5" s="20">
        <v>611000</v>
      </c>
    </row>
    <row r="6" spans="1:11" ht="135" x14ac:dyDescent="0.25">
      <c r="A6" s="18" t="s">
        <v>39</v>
      </c>
      <c r="B6" s="19" t="s">
        <v>208</v>
      </c>
      <c r="C6" s="19" t="s">
        <v>209</v>
      </c>
      <c r="D6" s="19" t="s">
        <v>210</v>
      </c>
      <c r="E6" s="19" t="s">
        <v>41</v>
      </c>
      <c r="F6" s="21">
        <v>2297466</v>
      </c>
      <c r="G6" s="21">
        <v>1852424</v>
      </c>
      <c r="H6" s="21">
        <f>60092979-F6</f>
        <v>57795513</v>
      </c>
      <c r="I6" s="21">
        <f>35854134-G6</f>
        <v>34001710</v>
      </c>
      <c r="J6" s="21">
        <v>0</v>
      </c>
      <c r="K6" s="21">
        <v>-8179</v>
      </c>
    </row>
    <row r="7" spans="1:11" ht="60" x14ac:dyDescent="0.25">
      <c r="A7" s="18" t="s">
        <v>42</v>
      </c>
      <c r="B7" s="19" t="s">
        <v>43</v>
      </c>
      <c r="C7" s="19" t="s">
        <v>40</v>
      </c>
      <c r="D7" s="22" t="s">
        <v>44</v>
      </c>
      <c r="E7" s="19" t="s">
        <v>211</v>
      </c>
      <c r="F7" s="21">
        <v>3308885</v>
      </c>
      <c r="G7" s="45">
        <v>3430748</v>
      </c>
      <c r="H7" s="21">
        <v>80116182</v>
      </c>
      <c r="I7" s="45">
        <v>98273520</v>
      </c>
      <c r="J7" s="21">
        <v>-8492</v>
      </c>
      <c r="K7" s="45">
        <v>1540644</v>
      </c>
    </row>
    <row r="8" spans="1:11" ht="120" x14ac:dyDescent="0.25">
      <c r="A8" s="18" t="s">
        <v>45</v>
      </c>
      <c r="B8" s="19" t="s">
        <v>46</v>
      </c>
      <c r="C8" s="19" t="s">
        <v>212</v>
      </c>
      <c r="D8" s="19" t="s">
        <v>213</v>
      </c>
      <c r="E8" s="19" t="s">
        <v>214</v>
      </c>
      <c r="F8" s="21">
        <v>3055628</v>
      </c>
      <c r="G8" s="45">
        <v>2316568</v>
      </c>
      <c r="H8" s="21">
        <v>11954139</v>
      </c>
      <c r="I8" s="45">
        <v>5973099</v>
      </c>
      <c r="J8" s="21">
        <v>266789</v>
      </c>
      <c r="K8" s="45">
        <v>117040</v>
      </c>
    </row>
    <row r="9" spans="1:11" ht="165" x14ac:dyDescent="0.25">
      <c r="A9" s="18" t="s">
        <v>47</v>
      </c>
      <c r="B9" s="19" t="s">
        <v>48</v>
      </c>
      <c r="C9" s="19" t="s">
        <v>49</v>
      </c>
      <c r="D9" s="19" t="s">
        <v>50</v>
      </c>
      <c r="E9" s="19" t="s">
        <v>51</v>
      </c>
      <c r="F9" s="21">
        <v>30487</v>
      </c>
      <c r="G9" s="45">
        <v>30487</v>
      </c>
      <c r="H9" s="21">
        <v>459527</v>
      </c>
      <c r="I9" s="45">
        <v>459400</v>
      </c>
      <c r="J9" s="23">
        <v>0</v>
      </c>
      <c r="K9" s="23">
        <v>0</v>
      </c>
    </row>
    <row r="10" spans="1:11" ht="90" x14ac:dyDescent="0.25">
      <c r="A10" s="18" t="s">
        <v>52</v>
      </c>
      <c r="B10" s="19" t="s">
        <v>53</v>
      </c>
      <c r="C10" s="19" t="s">
        <v>54</v>
      </c>
      <c r="D10" s="19" t="s">
        <v>215</v>
      </c>
      <c r="E10" s="19" t="s">
        <v>55</v>
      </c>
      <c r="F10" s="21">
        <v>1273567</v>
      </c>
      <c r="G10" s="45">
        <v>1920159</v>
      </c>
      <c r="H10" s="21">
        <v>16819942</v>
      </c>
      <c r="I10" s="45">
        <v>21232962</v>
      </c>
      <c r="J10" s="21">
        <v>232986</v>
      </c>
      <c r="K10" s="45">
        <v>646592</v>
      </c>
    </row>
    <row r="11" spans="1:11" ht="90" x14ac:dyDescent="0.25">
      <c r="A11" s="18" t="s">
        <v>56</v>
      </c>
      <c r="B11" s="19" t="s">
        <v>57</v>
      </c>
      <c r="C11" s="19" t="s">
        <v>58</v>
      </c>
      <c r="D11" s="19" t="s">
        <v>216</v>
      </c>
      <c r="E11" s="19" t="s">
        <v>59</v>
      </c>
      <c r="F11" s="21">
        <v>139575</v>
      </c>
      <c r="G11" s="45">
        <v>156406</v>
      </c>
      <c r="H11" s="21">
        <v>437599</v>
      </c>
      <c r="I11" s="45">
        <v>926251</v>
      </c>
      <c r="J11" s="21">
        <v>22987</v>
      </c>
      <c r="K11" s="45">
        <v>37441</v>
      </c>
    </row>
    <row r="12" spans="1:11" ht="60" x14ac:dyDescent="0.25">
      <c r="A12" s="18" t="s">
        <v>60</v>
      </c>
      <c r="B12" s="19" t="s">
        <v>61</v>
      </c>
      <c r="C12" s="19" t="s">
        <v>62</v>
      </c>
      <c r="D12" s="22" t="s">
        <v>217</v>
      </c>
      <c r="E12" s="19" t="s">
        <v>63</v>
      </c>
      <c r="F12" s="21">
        <v>849000</v>
      </c>
      <c r="G12" s="45">
        <v>847000</v>
      </c>
      <c r="H12" s="21">
        <v>6159000</v>
      </c>
      <c r="I12" s="45">
        <f>7444000-847000</f>
        <v>6597000</v>
      </c>
      <c r="J12" s="21">
        <v>228000</v>
      </c>
      <c r="K12" s="21">
        <v>122000</v>
      </c>
    </row>
    <row r="13" spans="1:11" ht="30" x14ac:dyDescent="0.25">
      <c r="A13" s="18" t="s">
        <v>218</v>
      </c>
      <c r="B13" s="19" t="s">
        <v>64</v>
      </c>
      <c r="C13" s="19" t="s">
        <v>65</v>
      </c>
      <c r="D13" s="22" t="s">
        <v>219</v>
      </c>
      <c r="E13" s="44" t="s">
        <v>66</v>
      </c>
      <c r="F13" s="23" t="s">
        <v>220</v>
      </c>
      <c r="G13" s="23" t="s">
        <v>221</v>
      </c>
      <c r="H13" s="23" t="s">
        <v>222</v>
      </c>
      <c r="I13" s="23" t="s">
        <v>223</v>
      </c>
      <c r="J13" s="23" t="s">
        <v>224</v>
      </c>
      <c r="K13" s="23" t="s">
        <v>225</v>
      </c>
    </row>
    <row r="14" spans="1:11" ht="30" x14ac:dyDescent="0.25">
      <c r="A14" s="18">
        <v>10</v>
      </c>
      <c r="B14" s="19" t="s">
        <v>67</v>
      </c>
      <c r="C14" s="19" t="s">
        <v>68</v>
      </c>
      <c r="D14" s="22" t="s">
        <v>219</v>
      </c>
      <c r="E14" s="44" t="s">
        <v>69</v>
      </c>
      <c r="F14" s="23" t="s">
        <v>226</v>
      </c>
      <c r="G14" s="23" t="s">
        <v>227</v>
      </c>
      <c r="H14" s="23" t="s">
        <v>228</v>
      </c>
      <c r="I14" s="23" t="s">
        <v>229</v>
      </c>
      <c r="J14" s="23" t="s">
        <v>230</v>
      </c>
      <c r="K14" s="23" t="s">
        <v>231</v>
      </c>
    </row>
    <row r="15" spans="1:11" ht="30" x14ac:dyDescent="0.25">
      <c r="A15" s="18">
        <v>11</v>
      </c>
      <c r="B15" s="19" t="s">
        <v>71</v>
      </c>
      <c r="C15" s="19" t="s">
        <v>72</v>
      </c>
      <c r="D15" s="22" t="s">
        <v>219</v>
      </c>
      <c r="E15" s="44" t="s">
        <v>73</v>
      </c>
      <c r="F15" s="23" t="s">
        <v>232</v>
      </c>
      <c r="G15" s="46" t="s">
        <v>233</v>
      </c>
      <c r="H15" s="23" t="s">
        <v>234</v>
      </c>
      <c r="I15" s="46" t="s">
        <v>235</v>
      </c>
      <c r="J15" s="23">
        <v>5685000</v>
      </c>
      <c r="K15" s="46">
        <v>3174000</v>
      </c>
    </row>
    <row r="16" spans="1:11" s="11" customFormat="1" x14ac:dyDescent="0.25">
      <c r="A16" s="24"/>
      <c r="B16" s="25" t="s">
        <v>74</v>
      </c>
      <c r="C16" s="25"/>
      <c r="D16" s="24"/>
      <c r="E16" s="25"/>
      <c r="F16" s="26"/>
      <c r="G16" s="26"/>
      <c r="H16" s="26"/>
      <c r="I16" s="26"/>
      <c r="J16" s="26"/>
      <c r="K16" s="26"/>
    </row>
    <row r="17" spans="1:11" ht="45" x14ac:dyDescent="0.25">
      <c r="A17" s="18" t="s">
        <v>70</v>
      </c>
      <c r="B17" s="19" t="s">
        <v>76</v>
      </c>
      <c r="C17" s="19" t="s">
        <v>77</v>
      </c>
      <c r="D17" s="22" t="s">
        <v>78</v>
      </c>
      <c r="E17" s="19" t="s">
        <v>79</v>
      </c>
      <c r="F17" s="47">
        <v>442261</v>
      </c>
      <c r="G17" s="46">
        <v>482396</v>
      </c>
      <c r="H17" s="47">
        <v>2000</v>
      </c>
      <c r="I17" s="46">
        <v>2000</v>
      </c>
      <c r="J17" s="47">
        <v>27537</v>
      </c>
      <c r="K17" s="46">
        <v>40135</v>
      </c>
    </row>
    <row r="18" spans="1:11" ht="45" x14ac:dyDescent="0.25">
      <c r="A18" s="18" t="s">
        <v>75</v>
      </c>
      <c r="B18" s="19" t="s">
        <v>82</v>
      </c>
      <c r="C18" s="19" t="s">
        <v>83</v>
      </c>
      <c r="D18" s="19" t="s">
        <v>236</v>
      </c>
      <c r="E18" s="44" t="s">
        <v>84</v>
      </c>
      <c r="F18" s="21">
        <v>46000</v>
      </c>
      <c r="G18" s="45">
        <v>52000</v>
      </c>
      <c r="H18" s="21">
        <v>532000</v>
      </c>
      <c r="I18" s="20">
        <v>93000</v>
      </c>
      <c r="J18" s="21">
        <v>7000</v>
      </c>
      <c r="K18" s="20">
        <v>7000</v>
      </c>
    </row>
    <row r="19" spans="1:11" ht="60" x14ac:dyDescent="0.25">
      <c r="A19" s="18" t="s">
        <v>80</v>
      </c>
      <c r="B19" s="19" t="s">
        <v>86</v>
      </c>
      <c r="C19" s="19" t="s">
        <v>83</v>
      </c>
      <c r="D19" s="19" t="s">
        <v>236</v>
      </c>
      <c r="E19" s="19" t="s">
        <v>87</v>
      </c>
      <c r="F19" s="23" t="s">
        <v>237</v>
      </c>
      <c r="G19" s="46" t="s">
        <v>238</v>
      </c>
      <c r="H19" s="23" t="s">
        <v>239</v>
      </c>
      <c r="I19" s="46" t="s">
        <v>240</v>
      </c>
      <c r="J19" s="23">
        <v>557000</v>
      </c>
      <c r="K19" s="20">
        <v>931000</v>
      </c>
    </row>
    <row r="20" spans="1:11" ht="45" x14ac:dyDescent="0.25">
      <c r="A20" s="18" t="s">
        <v>81</v>
      </c>
      <c r="B20" s="19" t="s">
        <v>89</v>
      </c>
      <c r="C20" s="19" t="s">
        <v>90</v>
      </c>
      <c r="D20" s="19" t="s">
        <v>241</v>
      </c>
      <c r="E20" s="19" t="s">
        <v>91</v>
      </c>
      <c r="F20" s="20">
        <v>250000</v>
      </c>
      <c r="G20" s="20">
        <v>250000</v>
      </c>
      <c r="H20" s="45">
        <v>39193</v>
      </c>
      <c r="I20" s="46">
        <v>98295</v>
      </c>
      <c r="J20" s="20">
        <v>0</v>
      </c>
      <c r="K20" s="20">
        <v>0</v>
      </c>
    </row>
    <row r="21" spans="1:11" ht="45" x14ac:dyDescent="0.25">
      <c r="A21" s="18" t="s">
        <v>85</v>
      </c>
      <c r="B21" s="19" t="s">
        <v>92</v>
      </c>
      <c r="C21" s="19" t="s">
        <v>93</v>
      </c>
      <c r="D21" s="19" t="s">
        <v>242</v>
      </c>
      <c r="E21" s="19" t="s">
        <v>94</v>
      </c>
      <c r="F21" s="20">
        <v>4661</v>
      </c>
      <c r="G21" s="46">
        <v>4702</v>
      </c>
      <c r="H21" s="46">
        <v>624056</v>
      </c>
      <c r="I21" s="46">
        <v>619686</v>
      </c>
      <c r="J21" s="46">
        <v>750</v>
      </c>
      <c r="K21" s="46">
        <v>41</v>
      </c>
    </row>
    <row r="22" spans="1:11" ht="45" x14ac:dyDescent="0.25">
      <c r="A22" s="18" t="s">
        <v>88</v>
      </c>
      <c r="B22" s="19" t="s">
        <v>95</v>
      </c>
      <c r="C22" s="19" t="s">
        <v>93</v>
      </c>
      <c r="D22" s="19" t="s">
        <v>243</v>
      </c>
      <c r="E22" s="19" t="s">
        <v>96</v>
      </c>
      <c r="F22" s="20">
        <v>60000</v>
      </c>
      <c r="G22" s="46">
        <v>60000</v>
      </c>
      <c r="H22" s="46">
        <v>1814027</v>
      </c>
      <c r="I22" s="46">
        <v>2940683</v>
      </c>
      <c r="J22" s="46">
        <v>0</v>
      </c>
      <c r="K22" s="46">
        <v>0</v>
      </c>
    </row>
    <row r="23" spans="1:11" x14ac:dyDescent="0.25">
      <c r="A23" s="27"/>
      <c r="B23" s="28"/>
      <c r="C23" s="28"/>
      <c r="D23" s="27"/>
      <c r="E23" s="29"/>
      <c r="F23" s="30"/>
      <c r="G23" s="30"/>
      <c r="H23" s="30"/>
      <c r="I23" s="30"/>
      <c r="J23" s="30"/>
      <c r="K23" s="30"/>
    </row>
    <row r="24" spans="1:11" x14ac:dyDescent="0.25">
      <c r="A24" s="27"/>
      <c r="B24" s="28"/>
      <c r="C24" s="28"/>
      <c r="D24" s="27"/>
      <c r="E24" s="29"/>
      <c r="F24" s="30"/>
      <c r="G24" s="30"/>
      <c r="H24" s="30"/>
      <c r="I24" s="30"/>
      <c r="J24" s="30"/>
      <c r="K24" s="30"/>
    </row>
    <row r="25" spans="1:11" x14ac:dyDescent="0.25">
      <c r="A25" s="27"/>
      <c r="B25" s="28"/>
      <c r="C25" s="28"/>
      <c r="D25" s="27"/>
      <c r="E25" s="29"/>
      <c r="F25" s="30"/>
      <c r="G25" s="30"/>
      <c r="H25" s="30"/>
      <c r="I25" s="30"/>
      <c r="J25" s="30"/>
      <c r="K25" s="30"/>
    </row>
    <row r="26" spans="1:11" x14ac:dyDescent="0.25">
      <c r="A26" s="27"/>
      <c r="B26" s="28"/>
      <c r="C26" s="28"/>
      <c r="D26" s="27"/>
      <c r="E26" s="29"/>
      <c r="F26" s="30"/>
      <c r="G26" s="30"/>
      <c r="H26" s="30" t="s">
        <v>0</v>
      </c>
      <c r="I26" s="30"/>
      <c r="J26" s="30"/>
      <c r="K26" s="30"/>
    </row>
    <row r="27" spans="1:11" x14ac:dyDescent="0.25">
      <c r="A27" s="27"/>
      <c r="B27" s="28"/>
      <c r="C27" s="28"/>
      <c r="D27" s="27"/>
      <c r="E27" s="29"/>
      <c r="F27" s="30"/>
      <c r="G27" s="30"/>
      <c r="H27" s="30"/>
      <c r="I27" s="30"/>
      <c r="J27" s="30"/>
      <c r="K27" s="30"/>
    </row>
    <row r="28" spans="1:11" x14ac:dyDescent="0.25">
      <c r="I28" s="6" t="s">
        <v>0</v>
      </c>
    </row>
    <row r="45" spans="5:5" x14ac:dyDescent="0.25">
      <c r="E45" s="31"/>
    </row>
  </sheetData>
  <mergeCells count="3">
    <mergeCell ref="F2:G2"/>
    <mergeCell ref="H2:I2"/>
    <mergeCell ref="J2:K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workbookViewId="0">
      <selection activeCell="B12" sqref="B12"/>
    </sheetView>
  </sheetViews>
  <sheetFormatPr defaultRowHeight="15" x14ac:dyDescent="0.25"/>
  <cols>
    <col min="1" max="1" width="48.28515625" bestFit="1" customWidth="1"/>
    <col min="2" max="2" width="17.28515625" customWidth="1"/>
    <col min="3" max="3" width="20.42578125" customWidth="1"/>
    <col min="4" max="4" width="15.28515625" customWidth="1"/>
  </cols>
  <sheetData>
    <row r="1" spans="1:4" x14ac:dyDescent="0.25">
      <c r="A1" s="11" t="s">
        <v>202</v>
      </c>
    </row>
    <row r="2" spans="1:4" x14ac:dyDescent="0.25">
      <c r="A2" s="32"/>
      <c r="B2" s="32"/>
      <c r="C2" s="32"/>
      <c r="D2" s="33" t="s">
        <v>97</v>
      </c>
    </row>
    <row r="3" spans="1:4" ht="31.5" customHeight="1" x14ac:dyDescent="0.25">
      <c r="A3" s="34"/>
      <c r="B3" s="35" t="s">
        <v>204</v>
      </c>
      <c r="C3" s="35" t="s">
        <v>205</v>
      </c>
      <c r="D3" s="35" t="s">
        <v>206</v>
      </c>
    </row>
    <row r="4" spans="1:4" x14ac:dyDescent="0.25">
      <c r="A4" s="32" t="s">
        <v>203</v>
      </c>
      <c r="B4" s="36">
        <v>7787</v>
      </c>
      <c r="C4" s="36">
        <v>8983</v>
      </c>
      <c r="D4" s="36">
        <v>8738</v>
      </c>
    </row>
    <row r="5" spans="1:4" x14ac:dyDescent="0.25">
      <c r="A5" s="32" t="s">
        <v>98</v>
      </c>
      <c r="B5" s="36">
        <v>6569</v>
      </c>
      <c r="C5" s="36">
        <v>6748</v>
      </c>
      <c r="D5" s="36">
        <v>6995</v>
      </c>
    </row>
    <row r="6" spans="1:4" x14ac:dyDescent="0.25">
      <c r="A6" s="32" t="s">
        <v>99</v>
      </c>
      <c r="B6" s="36">
        <v>1292</v>
      </c>
      <c r="C6" s="36">
        <v>1272</v>
      </c>
      <c r="D6" s="36">
        <v>1199</v>
      </c>
    </row>
    <row r="7" spans="1:4" x14ac:dyDescent="0.25">
      <c r="A7" s="32" t="s">
        <v>100</v>
      </c>
      <c r="B7" s="36">
        <v>486</v>
      </c>
      <c r="C7" s="36">
        <v>485</v>
      </c>
      <c r="D7" s="36">
        <v>485</v>
      </c>
    </row>
    <row r="8" spans="1:4" x14ac:dyDescent="0.25">
      <c r="A8" s="32" t="s">
        <v>48</v>
      </c>
      <c r="B8" s="36">
        <v>0</v>
      </c>
      <c r="C8" s="36">
        <v>0</v>
      </c>
      <c r="D8" s="36">
        <v>0</v>
      </c>
    </row>
    <row r="9" spans="1:4" x14ac:dyDescent="0.25">
      <c r="A9" s="32" t="s">
        <v>101</v>
      </c>
      <c r="B9" s="36">
        <v>2189</v>
      </c>
      <c r="C9" s="36">
        <v>2215</v>
      </c>
      <c r="D9" s="36">
        <v>2225</v>
      </c>
    </row>
    <row r="10" spans="1:4" x14ac:dyDescent="0.25">
      <c r="A10" s="32" t="s">
        <v>102</v>
      </c>
      <c r="B10" s="36">
        <v>40</v>
      </c>
      <c r="C10" s="36">
        <v>40</v>
      </c>
      <c r="D10" s="36">
        <v>41</v>
      </c>
    </row>
    <row r="11" spans="1:4" x14ac:dyDescent="0.25">
      <c r="A11" s="32" t="s">
        <v>103</v>
      </c>
      <c r="B11" s="37">
        <v>183</v>
      </c>
      <c r="C11" s="37">
        <v>183</v>
      </c>
      <c r="D11" s="37">
        <v>175</v>
      </c>
    </row>
    <row r="12" spans="1:4" x14ac:dyDescent="0.25">
      <c r="A12" s="32"/>
      <c r="B12" s="38">
        <f>SUM(B4:B11)</f>
        <v>18546</v>
      </c>
      <c r="C12" s="38">
        <f>SUM(C4:C11)</f>
        <v>19926</v>
      </c>
      <c r="D12" s="38">
        <f>SUM(D4:D11)</f>
        <v>19858</v>
      </c>
    </row>
    <row r="13" spans="1:4" x14ac:dyDescent="0.25">
      <c r="B13" s="39"/>
      <c r="C13" s="39"/>
      <c r="D13" s="3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Profiel gemeente Hardinxveld-Gi</vt:lpstr>
      <vt:lpstr>Bouwprojecten e.d.</vt:lpstr>
      <vt:lpstr>MIP 2023</vt:lpstr>
      <vt:lpstr>Openbare lichamen</vt:lpstr>
      <vt:lpstr>Bijdragen GR-en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Kreukniet, PB</dc:creator>
  <cp:lastModifiedBy>Kreukniet, PB (Peter)</cp:lastModifiedBy>
  <cp:lastPrinted>2017-07-21T06:58:49Z</cp:lastPrinted>
  <dcterms:created xsi:type="dcterms:W3CDTF">2016-09-23T10:47:56Z</dcterms:created>
  <dcterms:modified xsi:type="dcterms:W3CDTF">2023-09-11T06:25:19Z</dcterms:modified>
</cp:coreProperties>
</file>